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16350" windowHeight="10350" tabRatio="754"/>
  </bookViews>
  <sheets>
    <sheet name="Avance Metas e Indicadores" sheetId="16" r:id="rId1"/>
    <sheet name="Hoja1" sheetId="33" r:id="rId2"/>
    <sheet name="UPZ" sheetId="31" state="hidden" r:id="rId3"/>
    <sheet name="Barrios" sheetId="32" state="hidden" r:id="rId4"/>
  </sheets>
  <externalReferences>
    <externalReference r:id="rId5"/>
    <externalReference r:id="rId6"/>
    <externalReference r:id="rId7"/>
    <externalReference r:id="rId8"/>
    <externalReference r:id="rId9"/>
  </externalReferences>
  <definedNames>
    <definedName name="_____adj1">#REF!</definedName>
    <definedName name="_____adj2">#REF!</definedName>
    <definedName name="_____ant2">#REF!</definedName>
    <definedName name="_____cvp1">#REF!</definedName>
    <definedName name="_____cvp2003">#REF!</definedName>
    <definedName name="_____cvp2004">#REF!</definedName>
    <definedName name="_____cvp2005">#REF!</definedName>
    <definedName name="_____cvp2006">#REF!</definedName>
    <definedName name="_____idu1">#REF!</definedName>
    <definedName name="_____idu2003">#REF!</definedName>
    <definedName name="_____idu2004">#REF!</definedName>
    <definedName name="_____idu2005">#REF!</definedName>
    <definedName name="_____idu2006">#REF!</definedName>
    <definedName name="_____LO1">7.34</definedName>
    <definedName name="_____LO10">14.29</definedName>
    <definedName name="_____LO11">9.74</definedName>
    <definedName name="_____LO12">3.89</definedName>
    <definedName name="_____LO13">2.65</definedName>
    <definedName name="_____LO14">2.06</definedName>
    <definedName name="_____LO15">2.55</definedName>
    <definedName name="_____LO16">6.19</definedName>
    <definedName name="_____LO17">0.12</definedName>
    <definedName name="_____LO18">5.24</definedName>
    <definedName name="_____LO19">7.79</definedName>
    <definedName name="_____LO2">1.13</definedName>
    <definedName name="_____LO20">0.52</definedName>
    <definedName name="_____LO3">2.34</definedName>
    <definedName name="_____LO4">6.1</definedName>
    <definedName name="_____LO5">3.83</definedName>
    <definedName name="_____LO6">1.69</definedName>
    <definedName name="_____LO7">4.42</definedName>
    <definedName name="_____LO8">11.06</definedName>
    <definedName name="_____LO9">7.07</definedName>
    <definedName name="_____sh1">#REF!</definedName>
    <definedName name="_____sh2003">#REF!</definedName>
    <definedName name="_____sh2004">#REF!</definedName>
    <definedName name="_____sh2005">#REF!</definedName>
    <definedName name="_____sh2006">#REF!</definedName>
    <definedName name="_____stt1">#REF!</definedName>
    <definedName name="_____stt2003">#REF!</definedName>
    <definedName name="_____stt2005">#REF!</definedName>
    <definedName name="_____stt2006">#REF!</definedName>
    <definedName name="_____stt4">#REF!</definedName>
    <definedName name="____adj1">#REF!</definedName>
    <definedName name="____adj2">#REF!</definedName>
    <definedName name="____ant2">#REF!</definedName>
    <definedName name="____cvp1">#REF!</definedName>
    <definedName name="____cvp2003">#REF!</definedName>
    <definedName name="____cvp2004">#REF!</definedName>
    <definedName name="____cvp2005">#REF!</definedName>
    <definedName name="____cvp2006">#REF!</definedName>
    <definedName name="____idu1">#REF!</definedName>
    <definedName name="____idu2003">#REF!</definedName>
    <definedName name="____idu2004">#REF!</definedName>
    <definedName name="____idu2005">#REF!</definedName>
    <definedName name="____idu2006">#REF!</definedName>
    <definedName name="____LO1">7.34</definedName>
    <definedName name="____LO10">14.29</definedName>
    <definedName name="____LO11">9.74</definedName>
    <definedName name="____LO12">3.89</definedName>
    <definedName name="____LO13">2.65</definedName>
    <definedName name="____LO14">2.06</definedName>
    <definedName name="____LO15">2.55</definedName>
    <definedName name="____LO16">6.19</definedName>
    <definedName name="____LO17">0.12</definedName>
    <definedName name="____LO18">5.24</definedName>
    <definedName name="____LO19">7.79</definedName>
    <definedName name="____LO2">1.13</definedName>
    <definedName name="____LO20">0.52</definedName>
    <definedName name="____LO3">2.34</definedName>
    <definedName name="____LO4">6.1</definedName>
    <definedName name="____LO5">3.83</definedName>
    <definedName name="____LO6">1.69</definedName>
    <definedName name="____LO7">4.42</definedName>
    <definedName name="____LO8">11.06</definedName>
    <definedName name="____LO9">7.07</definedName>
    <definedName name="____sh1">#REF!</definedName>
    <definedName name="____sh2003">#REF!</definedName>
    <definedName name="____sh2004">#REF!</definedName>
    <definedName name="____sh2005">#REF!</definedName>
    <definedName name="____sh2006">#REF!</definedName>
    <definedName name="____stt1">#REF!</definedName>
    <definedName name="____stt2003">#REF!</definedName>
    <definedName name="____stt2005">#REF!</definedName>
    <definedName name="____stt2006">#REF!</definedName>
    <definedName name="____stt4">#REF!</definedName>
    <definedName name="___adj1">#REF!</definedName>
    <definedName name="___adj2">#REF!</definedName>
    <definedName name="___ant2">#REF!</definedName>
    <definedName name="___cvp1">#REF!</definedName>
    <definedName name="___cvp2003">#REF!</definedName>
    <definedName name="___cvp2004">#REF!</definedName>
    <definedName name="___cvp2005">#REF!</definedName>
    <definedName name="___cvp2006">#REF!</definedName>
    <definedName name="___idu1">#REF!</definedName>
    <definedName name="___idu2003">#REF!</definedName>
    <definedName name="___idu2004">#REF!</definedName>
    <definedName name="___idu2005">#REF!</definedName>
    <definedName name="___idu2006">#REF!</definedName>
    <definedName name="___LO1">7.34</definedName>
    <definedName name="___LO10">14.29</definedName>
    <definedName name="___LO11">9.74</definedName>
    <definedName name="___LO12">3.89</definedName>
    <definedName name="___LO13">2.65</definedName>
    <definedName name="___LO14">2.06</definedName>
    <definedName name="___LO15">2.55</definedName>
    <definedName name="___LO16">6.19</definedName>
    <definedName name="___LO17">0.12</definedName>
    <definedName name="___LO18">5.24</definedName>
    <definedName name="___LO19">7.79</definedName>
    <definedName name="___LO2">1.13</definedName>
    <definedName name="___LO20">0.52</definedName>
    <definedName name="___LO3">2.34</definedName>
    <definedName name="___LO4">6.1</definedName>
    <definedName name="___LO5">3.83</definedName>
    <definedName name="___LO6">1.69</definedName>
    <definedName name="___LO7">4.42</definedName>
    <definedName name="___LO8">11.06</definedName>
    <definedName name="___LO9">7.07</definedName>
    <definedName name="___sh1">#REF!</definedName>
    <definedName name="___sh2003">#REF!</definedName>
    <definedName name="___sh2004">#REF!</definedName>
    <definedName name="___sh2005">#REF!</definedName>
    <definedName name="___sh2006">#REF!</definedName>
    <definedName name="___stt1">#REF!</definedName>
    <definedName name="___stt2003">#REF!</definedName>
    <definedName name="___stt2005">#REF!</definedName>
    <definedName name="___stt2006">#REF!</definedName>
    <definedName name="___stt4">#REF!</definedName>
    <definedName name="__adj1">#REF!</definedName>
    <definedName name="__adj2">#REF!</definedName>
    <definedName name="__ant2">#REF!</definedName>
    <definedName name="__cvp1">#REF!</definedName>
    <definedName name="__cvp2003">#REF!</definedName>
    <definedName name="__cvp2004">#REF!</definedName>
    <definedName name="__cvp2005">#REF!</definedName>
    <definedName name="__cvp2006">#REF!</definedName>
    <definedName name="__idu1">#REF!</definedName>
    <definedName name="__idu2003">#REF!</definedName>
    <definedName name="__idu2004">#REF!</definedName>
    <definedName name="__idu2005">#REF!</definedName>
    <definedName name="__idu2006">#REF!</definedName>
    <definedName name="__LO1">7.34</definedName>
    <definedName name="__LO10">14.29</definedName>
    <definedName name="__LO11">9.74</definedName>
    <definedName name="__LO12">3.89</definedName>
    <definedName name="__LO13">2.65</definedName>
    <definedName name="__LO14">2.06</definedName>
    <definedName name="__LO15">2.55</definedName>
    <definedName name="__LO16">6.19</definedName>
    <definedName name="__LO17">0.12</definedName>
    <definedName name="__LO18">5.24</definedName>
    <definedName name="__LO19">7.79</definedName>
    <definedName name="__LO2">1.13</definedName>
    <definedName name="__LO20">0.52</definedName>
    <definedName name="__LO3">2.34</definedName>
    <definedName name="__LO4">6.1</definedName>
    <definedName name="__LO5">3.83</definedName>
    <definedName name="__LO6">1.69</definedName>
    <definedName name="__LO7">4.42</definedName>
    <definedName name="__LO8">11.06</definedName>
    <definedName name="__LO9">7.07</definedName>
    <definedName name="__sh1">#REF!</definedName>
    <definedName name="__sh2003">#REF!</definedName>
    <definedName name="__sh2004">#REF!</definedName>
    <definedName name="__sh2005">#REF!</definedName>
    <definedName name="__sh2006">#REF!</definedName>
    <definedName name="__stt1">#REF!</definedName>
    <definedName name="__stt2003">#REF!</definedName>
    <definedName name="__stt2005">#REF!</definedName>
    <definedName name="__stt2006">#REF!</definedName>
    <definedName name="__stt4">#REF!</definedName>
    <definedName name="_adj1">#REF!</definedName>
    <definedName name="_adj2">#REF!</definedName>
    <definedName name="_ant2">#REF!</definedName>
    <definedName name="_cvp1">#REF!</definedName>
    <definedName name="_cvp2003">#REF!</definedName>
    <definedName name="_cvp2004">#REF!</definedName>
    <definedName name="_cvp2005">#REF!</definedName>
    <definedName name="_cvp2006">#REF!</definedName>
    <definedName name="_xlnm._FilterDatabase" localSheetId="0" hidden="1">'Avance Metas e Indicadores'!$B$11:$AV$91</definedName>
    <definedName name="_idu1">#REF!</definedName>
    <definedName name="_idu2003">#REF!</definedName>
    <definedName name="_idu2004">#REF!</definedName>
    <definedName name="_idu2005">#REF!</definedName>
    <definedName name="_idu2006">#REF!</definedName>
    <definedName name="_LO1">7.34</definedName>
    <definedName name="_LO10">14.29</definedName>
    <definedName name="_LO11">9.74</definedName>
    <definedName name="_LO12">3.89</definedName>
    <definedName name="_LO13">2.65</definedName>
    <definedName name="_LO14">2.06</definedName>
    <definedName name="_LO15">2.55</definedName>
    <definedName name="_LO16">6.19</definedName>
    <definedName name="_LO17">0.12</definedName>
    <definedName name="_LO18">5.24</definedName>
    <definedName name="_LO19">7.79</definedName>
    <definedName name="_LO2">1.13</definedName>
    <definedName name="_LO20">0.52</definedName>
    <definedName name="_LO3">2.34</definedName>
    <definedName name="_LO4">6.1</definedName>
    <definedName name="_LO5">3.83</definedName>
    <definedName name="_LO6">1.69</definedName>
    <definedName name="_LO7">4.42</definedName>
    <definedName name="_LO8">11.06</definedName>
    <definedName name="_LO9">7.07</definedName>
    <definedName name="_sh1">#REF!</definedName>
    <definedName name="_sh2003">#REF!</definedName>
    <definedName name="_sh2004">#REF!</definedName>
    <definedName name="_sh2005">#REF!</definedName>
    <definedName name="_sh2006">#REF!</definedName>
    <definedName name="_stt1">#REF!</definedName>
    <definedName name="_stt2003">#REF!</definedName>
    <definedName name="_stt2005">#REF!</definedName>
    <definedName name="_stt2006">#REF!</definedName>
    <definedName name="_stt4">#REF!</definedName>
    <definedName name="ABAB">#REF!</definedName>
    <definedName name="ADJUDICACION">#REF!</definedName>
    <definedName name="Admon_rec">[1]Parametros!$E$2</definedName>
    <definedName name="anti1">#REF!</definedName>
    <definedName name="ANTICIPO">#REF!</definedName>
    <definedName name="apert1">#REF!</definedName>
    <definedName name="apert2">#REF!</definedName>
    <definedName name="APERTURA">#REF!</definedName>
    <definedName name="_xlnm.Print_Area" localSheetId="0">'Avance Metas e Indicadores'!$B$2:$AP$91</definedName>
    <definedName name="AREAS">#REF!</definedName>
    <definedName name="BASE">#REF!</definedName>
    <definedName name="BASE2">[2]BASE!$CF$6</definedName>
    <definedName name="_xlnm.Database">#REF!</definedName>
    <definedName name="comp_est1">#REF!</definedName>
    <definedName name="comp_est2">#REF!</definedName>
    <definedName name="COMP_ESTADO">#REF!</definedName>
    <definedName name="comp_fuent2">#REF!</definedName>
    <definedName name="comp_fuentes">#REF!</definedName>
    <definedName name="comp_functo">#REF!</definedName>
    <definedName name="comp_functo2">#REF!</definedName>
    <definedName name="comp_inver2">#REF!</definedName>
    <definedName name="comp_invers">#REF!</definedName>
    <definedName name="comprob1">#REF!</definedName>
    <definedName name="comprob2">#REF!</definedName>
    <definedName name="comprobacion">#REF!</definedName>
    <definedName name="dama1">#REF!</definedName>
    <definedName name="dama2003">#REF!</definedName>
    <definedName name="dama2004">#REF!</definedName>
    <definedName name="dama2005">#REF!</definedName>
    <definedName name="dama2006">#REF!</definedName>
    <definedName name="dapd1">#REF!</definedName>
    <definedName name="dapd2003">#REF!</definedName>
    <definedName name="dapd2004">#REF!</definedName>
    <definedName name="dapd2005">#REF!</definedName>
    <definedName name="dapd2006">#REF!</definedName>
    <definedName name="DFGH">#REF!</definedName>
    <definedName name="DGF">#REF!</definedName>
    <definedName name="DIST">[3]DISTRIBUC!$B$3:$K$33</definedName>
    <definedName name="DISTRI">#REF!</definedName>
    <definedName name="DISTRIBU">#REF!</definedName>
    <definedName name="DISTRIBUCION">#REF!</definedName>
    <definedName name="Entidad">[4]Hoja2!$E$1:$E$6</definedName>
    <definedName name="eSTRUCTURA">#REF!</definedName>
    <definedName name="FORMAR_CIUDAD">#REF!</definedName>
    <definedName name="gastas">#REF!</definedName>
    <definedName name="import1">#REF!</definedName>
    <definedName name="import2">#REF!</definedName>
    <definedName name="IMPORTANTE">#REF!</definedName>
    <definedName name="INF">[2]BASE!$CL$5</definedName>
    <definedName name="INF4FEB">[2]BASE!$CL$5</definedName>
    <definedName name="legal1">#REF!</definedName>
    <definedName name="legal2">#REF!</definedName>
    <definedName name="LEGALIZACION">#REF!</definedName>
    <definedName name="Meta">[4]Hoja2!$D$1:$D$45</definedName>
    <definedName name="ObjEst">[4]Hoja2!$A$1:$A$4</definedName>
    <definedName name="OJOIMPORTA">[5]BASE!$CF$6</definedName>
    <definedName name="PORAREAS">#REF!</definedName>
    <definedName name="Prog">[4]Hoja2!$B$1:$B$7</definedName>
    <definedName name="PROGRAMA">#REF!</definedName>
    <definedName name="Proy">[4]Hoja2!$C$1:$C$20</definedName>
    <definedName name="proy1">#REF!</definedName>
    <definedName name="proy2">#REF!</definedName>
    <definedName name="PROYECTOS">#REF!</definedName>
    <definedName name="ProyInv">[4]Hoja2!$F$1:$F$27</definedName>
    <definedName name="RAD_PROB">#REF!</definedName>
    <definedName name="RES_PARA_COMPARAR">[5]BASE!$CL$5</definedName>
    <definedName name="RESUMEN2">[2]BASE!$CF$6</definedName>
    <definedName name="SMLV">[1]Parametros!$E$3</definedName>
    <definedName name="TODO">[3]INICIO!$A$1</definedName>
    <definedName name="vercdpfto">#REF!</definedName>
    <definedName name="vercdpinv">#REF!</definedName>
    <definedName name="verif2">#REF!</definedName>
    <definedName name="VERIFICACION">#REF!</definedName>
    <definedName name="Y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32" i="16" l="1"/>
  <c r="AK17" i="16"/>
  <c r="AK16" i="16"/>
  <c r="AJ37" i="16" l="1"/>
  <c r="AJ36" i="16"/>
  <c r="V37" i="16"/>
  <c r="V36" i="16"/>
  <c r="AJ75" i="16" l="1"/>
  <c r="AJ74" i="16"/>
  <c r="AJ73" i="16"/>
  <c r="V73" i="16"/>
  <c r="AJ76" i="16"/>
  <c r="AK71" i="16"/>
  <c r="AJ71" i="16"/>
  <c r="W71" i="16"/>
  <c r="AJ70" i="16" l="1"/>
  <c r="V67" i="16" l="1"/>
  <c r="AJ66" i="16" l="1"/>
  <c r="AA22" i="16" l="1"/>
  <c r="AA21" i="16"/>
  <c r="AJ21" i="16" s="1"/>
  <c r="K21" i="16"/>
  <c r="AA20" i="16"/>
  <c r="AJ20" i="16" s="1"/>
  <c r="AA24" i="16"/>
  <c r="AJ24" i="16" s="1"/>
  <c r="AK24" i="16" s="1"/>
  <c r="K24" i="16"/>
  <c r="AA23" i="16"/>
  <c r="AJ23" i="16" s="1"/>
  <c r="AK23" i="16" s="1"/>
  <c r="AA43" i="16" l="1"/>
  <c r="AJ43" i="16" s="1"/>
  <c r="V43" i="16"/>
  <c r="AJ13" i="16"/>
  <c r="AK13" i="16" s="1"/>
  <c r="V13" i="16"/>
  <c r="K13" i="16"/>
  <c r="AA12" i="16"/>
  <c r="AJ12" i="16" s="1"/>
  <c r="AK12" i="16" s="1"/>
  <c r="V12" i="16"/>
  <c r="AA15" i="16"/>
  <c r="AJ15" i="16" s="1"/>
  <c r="AJ14" i="16"/>
  <c r="AJ30" i="16"/>
  <c r="AK30" i="16" s="1"/>
  <c r="AJ31" i="16"/>
  <c r="AK31" i="16" s="1"/>
  <c r="AJ32" i="16"/>
  <c r="AJ33" i="16"/>
  <c r="AK33" i="16" s="1"/>
  <c r="AJ29" i="16"/>
  <c r="AA19" i="16"/>
  <c r="AJ19" i="16" s="1"/>
  <c r="AA34" i="16"/>
  <c r="AJ34" i="16" s="1"/>
  <c r="AJ35" i="16"/>
  <c r="AA60" i="16"/>
  <c r="AJ60" i="16" s="1"/>
  <c r="AA59" i="16"/>
  <c r="AJ59" i="16" s="1"/>
  <c r="AA53" i="16"/>
  <c r="AJ53" i="16" s="1"/>
  <c r="AA52" i="16"/>
  <c r="AJ52" i="16" s="1"/>
  <c r="AJ51" i="16"/>
  <c r="W13" i="16" l="1"/>
  <c r="AJ28" i="16"/>
  <c r="AJ25" i="16"/>
  <c r="AA18" i="16"/>
  <c r="AJ18" i="16" s="1"/>
  <c r="AJ57" i="16"/>
  <c r="AJ58" i="16"/>
  <c r="AJ63" i="16"/>
  <c r="AJ61" i="16"/>
  <c r="AJ56" i="16"/>
  <c r="AJ55" i="16"/>
  <c r="AJ54" i="16"/>
  <c r="AA49" i="16"/>
  <c r="AJ49" i="16" s="1"/>
  <c r="AA48" i="16"/>
  <c r="AJ48" i="16" s="1"/>
  <c r="AA47" i="16"/>
  <c r="AJ47" i="16" s="1"/>
  <c r="AA46" i="16"/>
  <c r="AJ46" i="16" s="1"/>
  <c r="AJ50" i="16"/>
  <c r="AK50" i="16" s="1"/>
  <c r="AJ44" i="16"/>
  <c r="AJ45" i="16"/>
  <c r="AJ38" i="16"/>
  <c r="V64" i="16"/>
  <c r="AJ65" i="16"/>
  <c r="AJ69" i="16"/>
  <c r="AJ68" i="16"/>
  <c r="V14" i="16" l="1"/>
  <c r="V19" i="16" l="1"/>
  <c r="AK29" i="16" l="1"/>
  <c r="AK15" i="16" l="1"/>
  <c r="AK14" i="16"/>
  <c r="V15" i="16"/>
  <c r="K23" i="16"/>
  <c r="AK21" i="16"/>
  <c r="AK20" i="16"/>
  <c r="V21" i="16"/>
  <c r="W21" i="16" s="1"/>
  <c r="V20" i="16"/>
  <c r="K22" i="16"/>
  <c r="AJ22" i="16" l="1"/>
  <c r="AK22" i="16" s="1"/>
  <c r="AK37" i="16"/>
  <c r="W37" i="16"/>
  <c r="V39" i="16"/>
  <c r="V40" i="16"/>
  <c r="AK27" i="16"/>
  <c r="AK26" i="16"/>
  <c r="AJ27" i="16"/>
  <c r="AJ26" i="16"/>
  <c r="W27" i="16"/>
  <c r="W26" i="16"/>
  <c r="W75" i="16"/>
  <c r="V75" i="16"/>
  <c r="W74" i="16"/>
  <c r="V74" i="16"/>
  <c r="W73" i="16"/>
  <c r="AK76" i="16"/>
  <c r="V76" i="16"/>
  <c r="V71" i="16"/>
  <c r="AJ67" i="16"/>
  <c r="AK67" i="16" s="1"/>
  <c r="W19" i="16" l="1"/>
  <c r="V34" i="16"/>
  <c r="AK34" i="16"/>
  <c r="W34" i="16"/>
  <c r="AK35" i="16"/>
  <c r="W35" i="16"/>
  <c r="V35" i="16"/>
  <c r="AK60" i="16"/>
  <c r="V60" i="16"/>
  <c r="W60" i="16" s="1"/>
  <c r="AK59" i="16"/>
  <c r="V59" i="16"/>
  <c r="AK53" i="16"/>
  <c r="V53" i="16"/>
  <c r="W53" i="16" s="1"/>
  <c r="AK52" i="16"/>
  <c r="V52" i="16"/>
  <c r="AK51" i="16"/>
  <c r="V51" i="16"/>
  <c r="AK28" i="16"/>
  <c r="V28" i="16"/>
  <c r="W28" i="16" s="1"/>
  <c r="AK25" i="16"/>
  <c r="V25" i="16"/>
  <c r="AK18" i="16"/>
  <c r="K18" i="16"/>
  <c r="AK58" i="16"/>
  <c r="V58" i="16"/>
  <c r="AK57" i="16"/>
  <c r="V57" i="16"/>
  <c r="W57" i="16" s="1"/>
  <c r="AK62" i="16"/>
  <c r="AK63" i="16"/>
  <c r="V63" i="16"/>
  <c r="AK55" i="16"/>
  <c r="AK54" i="16"/>
  <c r="AK61" i="16"/>
  <c r="V61" i="16"/>
  <c r="V55" i="16"/>
  <c r="V54" i="16"/>
  <c r="AK56" i="16"/>
  <c r="V56" i="16"/>
  <c r="W56" i="16" s="1"/>
  <c r="AK49" i="16"/>
  <c r="V49" i="16"/>
  <c r="AK48" i="16"/>
  <c r="V48" i="16"/>
  <c r="W48" i="16" s="1"/>
  <c r="AK47" i="16"/>
  <c r="V47" i="16"/>
  <c r="AK46" i="16"/>
  <c r="V50" i="16" l="1"/>
  <c r="AK45" i="16"/>
  <c r="V45" i="16"/>
  <c r="AK38" i="16"/>
  <c r="W38" i="16"/>
  <c r="V38" i="16"/>
  <c r="W64" i="16"/>
  <c r="AK65" i="16" l="1"/>
  <c r="V65" i="16"/>
  <c r="W42" i="16"/>
  <c r="W17" i="16"/>
  <c r="W16" i="16"/>
  <c r="V66" i="16" l="1"/>
  <c r="V72" i="16" l="1"/>
  <c r="W72" i="16" s="1"/>
  <c r="W66" i="16"/>
  <c r="V18" i="16" l="1"/>
  <c r="W18" i="16" s="1"/>
  <c r="K52" i="16" l="1"/>
  <c r="W52" i="16" s="1"/>
  <c r="K15" i="16"/>
  <c r="W15" i="16" s="1"/>
  <c r="K14" i="16"/>
  <c r="W14" i="16" s="1"/>
  <c r="V23" i="16" l="1"/>
  <c r="V22" i="16"/>
  <c r="W22" i="16" s="1"/>
  <c r="AK73" i="16"/>
  <c r="W67" i="16"/>
  <c r="W25" i="16" l="1"/>
  <c r="K12" i="16"/>
  <c r="W12" i="16"/>
  <c r="AK43" i="16"/>
  <c r="V70" i="16" l="1"/>
  <c r="W70" i="16" s="1"/>
  <c r="W59" i="16"/>
  <c r="V30" i="16"/>
  <c r="V32" i="16"/>
  <c r="V33" i="16"/>
  <c r="V29" i="16"/>
  <c r="V24" i="16"/>
  <c r="W24" i="16" s="1"/>
  <c r="W23" i="16"/>
  <c r="W36" i="16"/>
  <c r="V27" i="16"/>
  <c r="K49" i="16"/>
  <c r="W49" i="16" s="1"/>
  <c r="K47" i="16"/>
  <c r="W47" i="16" s="1"/>
  <c r="K43" i="16"/>
  <c r="AJ40" i="16"/>
  <c r="AK40" i="16" s="1"/>
  <c r="AJ39" i="16"/>
  <c r="AK39" i="16" s="1"/>
  <c r="M42" i="16"/>
  <c r="K42" i="16"/>
  <c r="K41" i="16"/>
  <c r="AK36" i="16"/>
  <c r="K33" i="16"/>
  <c r="K32" i="16"/>
  <c r="V31" i="16"/>
  <c r="K31" i="16"/>
  <c r="K30" i="16"/>
  <c r="K29" i="16"/>
  <c r="K20" i="16"/>
  <c r="AK19" i="16"/>
  <c r="M17" i="16"/>
  <c r="K17" i="16"/>
  <c r="K16" i="16"/>
  <c r="AJ64" i="16"/>
  <c r="AK64" i="16" s="1"/>
  <c r="AK70" i="16"/>
  <c r="V79" i="16"/>
  <c r="V80" i="16"/>
  <c r="V81" i="16"/>
  <c r="V82" i="16"/>
  <c r="V84" i="16"/>
  <c r="V89" i="16"/>
  <c r="V90" i="16"/>
  <c r="V78" i="16"/>
  <c r="K64" i="16"/>
  <c r="K76" i="16"/>
  <c r="W76" i="16" s="1"/>
  <c r="AK66" i="16"/>
  <c r="W65" i="16"/>
  <c r="W63" i="16"/>
  <c r="M62" i="16"/>
  <c r="V62" i="16" s="1"/>
  <c r="K62" i="16"/>
  <c r="W61" i="16"/>
  <c r="W58" i="16"/>
  <c r="K55" i="16"/>
  <c r="W55" i="16" s="1"/>
  <c r="K54" i="16"/>
  <c r="W54" i="16" s="1"/>
  <c r="K51" i="16"/>
  <c r="W50" i="16"/>
  <c r="M46" i="16"/>
  <c r="W45" i="16"/>
  <c r="M44" i="16"/>
  <c r="V44" i="16" s="1"/>
  <c r="K44" i="16"/>
  <c r="W40" i="16"/>
  <c r="W39" i="16"/>
  <c r="AJ17" i="16"/>
  <c r="AJ16" i="16"/>
  <c r="V46" i="16" l="1"/>
  <c r="K46" i="16"/>
  <c r="W31" i="16"/>
  <c r="W62" i="16"/>
  <c r="W29" i="16"/>
  <c r="W20" i="16"/>
  <c r="W51" i="16"/>
  <c r="W43" i="16"/>
  <c r="W44" i="16"/>
  <c r="W33" i="16"/>
  <c r="W32" i="16"/>
  <c r="W30" i="16"/>
  <c r="W46" i="16" l="1"/>
</calcChain>
</file>

<file path=xl/comments1.xml><?xml version="1.0" encoding="utf-8"?>
<comments xmlns="http://schemas.openxmlformats.org/spreadsheetml/2006/main">
  <authors>
    <author>User</author>
  </authors>
  <commentList>
    <comment ref="AK74" authorId="0" shapeId="0">
      <text>
        <r>
          <rPr>
            <b/>
            <sz val="9"/>
            <color indexed="81"/>
            <rFont val="Tahoma"/>
            <family val="2"/>
          </rPr>
          <t>User:</t>
        </r>
        <r>
          <rPr>
            <sz val="9"/>
            <color indexed="81"/>
            <rFont val="Tahoma"/>
            <family val="2"/>
          </rPr>
          <t xml:space="preserve">
Se calcula con LB y responde a la siguiente fórmula: 
(Ejecutado Vigencia Anterior - ejecutado vigencia) / (Ejecutado Vigencia Anterior - Programado Vigencia)</t>
        </r>
      </text>
    </comment>
    <comment ref="AK75" authorId="0" shapeId="0">
      <text>
        <r>
          <rPr>
            <b/>
            <sz val="9"/>
            <color indexed="81"/>
            <rFont val="Tahoma"/>
            <family val="2"/>
          </rPr>
          <t>User:</t>
        </r>
        <r>
          <rPr>
            <sz val="9"/>
            <color indexed="81"/>
            <rFont val="Tahoma"/>
            <family val="2"/>
          </rPr>
          <t xml:space="preserve">
Se calcula con LB y responde a la siguiente fórmula: 
(Ejecutado Vigencia Anterior - ejecutado vigencia) / (Ejecutado Vigencia Anterior - Programado Vigencia)</t>
        </r>
      </text>
    </comment>
    <comment ref="L78" authorId="0" shapeId="0">
      <text>
        <r>
          <rPr>
            <b/>
            <sz val="9"/>
            <color indexed="81"/>
            <rFont val="Tahoma"/>
            <family val="2"/>
          </rPr>
          <t>User:</t>
        </r>
        <r>
          <rPr>
            <sz val="9"/>
            <color indexed="81"/>
            <rFont val="Tahoma"/>
            <family val="2"/>
          </rPr>
          <t xml:space="preserve">
Los datos se obtuvieron a partir de información suministrada por el ente gestor del Sistema TransMilenio. Se realiza promedio ponderado por el parque automotor.</t>
        </r>
      </text>
    </comment>
    <comment ref="L79" authorId="0" shapeId="0">
      <text>
        <r>
          <rPr>
            <b/>
            <sz val="9"/>
            <color indexed="81"/>
            <rFont val="Tahoma"/>
            <family val="2"/>
          </rPr>
          <t>User:</t>
        </r>
        <r>
          <rPr>
            <sz val="9"/>
            <color indexed="81"/>
            <rFont val="Tahoma"/>
            <family val="2"/>
          </rPr>
          <t xml:space="preserve">
Fuente: RTO-SIM. Corte: 31 de diciembre de cada año. Cálculos: DIM-SDM. Nota: Vehículos de TPC y TM con TO vigente.
SIM (Servicios Integrales para la Movilidad) Registro Distrital Automotor y Registro de Tarjetas de Operación.</t>
        </r>
      </text>
    </comment>
    <comment ref="L80" authorId="0" shapeId="0">
      <text>
        <r>
          <rPr>
            <b/>
            <sz val="9"/>
            <color indexed="81"/>
            <rFont val="Tahoma"/>
            <family val="2"/>
          </rPr>
          <t>User:</t>
        </r>
        <r>
          <rPr>
            <sz val="9"/>
            <color indexed="81"/>
            <rFont val="Tahoma"/>
            <family val="2"/>
          </rPr>
          <t xml:space="preserve">
El dato oficial de ocupación de vehículos del servicio de transporte individual es de 63.2% de acuerdo a los indicadores presentados por ICOVIAS en el marco del contrato 1210 de 2016, el cual tenía por objeto: "Estructuración de la estrategia para el seguimiento y la implementación de las condiciones de la prestación del servicio público de transporte terrestre automotor individual en el nivel básico y de lujo en la ciudad de Bogotá d.c., de acuerdo a lo establecido en el Decreto 2297 de 2015 y Decreto 1079 de 2015"</t>
        </r>
      </text>
    </comment>
    <comment ref="L81" authorId="0" shapeId="0">
      <text>
        <r>
          <rPr>
            <b/>
            <sz val="9"/>
            <color indexed="81"/>
            <rFont val="Tahoma"/>
            <family val="2"/>
          </rPr>
          <t>User:</t>
        </r>
        <r>
          <rPr>
            <sz val="9"/>
            <color indexed="81"/>
            <rFont val="Tahoma"/>
            <family val="2"/>
          </rPr>
          <t xml:space="preserve">
Fuente: Sistema de Información Geográfica del Instituto de Desarrollo Urbano –SIGIDU, corte a 30 de junio de 2020</t>
        </r>
      </text>
    </comment>
    <comment ref="L82" authorId="0" shapeId="0">
      <text>
        <r>
          <rPr>
            <b/>
            <sz val="9"/>
            <color indexed="81"/>
            <rFont val="Tahoma"/>
            <family val="2"/>
          </rPr>
          <t>User:</t>
        </r>
        <r>
          <rPr>
            <sz val="9"/>
            <color indexed="81"/>
            <rFont val="Tahoma"/>
            <family val="2"/>
          </rPr>
          <t xml:space="preserve">
Información suministrada por la Dirección de Inteligencia para la Movilidad (DIM), 2020</t>
        </r>
      </text>
    </comment>
    <comment ref="L83" authorId="0" shapeId="0">
      <text>
        <r>
          <rPr>
            <b/>
            <sz val="9"/>
            <color indexed="81"/>
            <rFont val="Tahoma"/>
            <family val="2"/>
          </rPr>
          <t>User:</t>
        </r>
        <r>
          <rPr>
            <sz val="9"/>
            <color indexed="81"/>
            <rFont val="Tahoma"/>
            <family val="2"/>
          </rPr>
          <t xml:space="preserve">
Dato quinquenal de la Encuesta de Movilidad 2019. Distancia promedio -sin viajes a pie- (km). Información suministrada por la Dirección de Inteligencia para la Movilidad (DIM), 2019:8,75</t>
        </r>
      </text>
    </comment>
    <comment ref="L84" authorId="0" shapeId="0">
      <text>
        <r>
          <rPr>
            <b/>
            <sz val="9"/>
            <color indexed="81"/>
            <rFont val="Tahoma"/>
            <family val="2"/>
          </rPr>
          <t>User:</t>
        </r>
        <r>
          <rPr>
            <sz val="9"/>
            <color indexed="81"/>
            <rFont val="Tahoma"/>
            <family val="2"/>
          </rPr>
          <t xml:space="preserve">
Información suministrada por la Dirección de Inteligencia para la Movilidad (DIM), 2020, proporcionada por la Subdirección de Gestión en Vía (bitcarrier)</t>
        </r>
      </text>
    </comment>
    <comment ref="L85" authorId="0" shapeId="0">
      <text>
        <r>
          <rPr>
            <b/>
            <sz val="9"/>
            <color indexed="81"/>
            <rFont val="Tahoma"/>
            <family val="2"/>
          </rPr>
          <t>User:</t>
        </r>
        <r>
          <rPr>
            <sz val="9"/>
            <color indexed="81"/>
            <rFont val="Tahoma"/>
            <family val="2"/>
          </rPr>
          <t xml:space="preserve">
Información consolidada por la Subdirección de Transporte Privado, 2020
% EJEC ESTRATEGIAS ORDENAMIENTO LOGÍSTICO: 68%</t>
        </r>
      </text>
    </comment>
    <comment ref="N85" authorId="0" shapeId="0">
      <text>
        <r>
          <rPr>
            <b/>
            <sz val="9"/>
            <color indexed="81"/>
            <rFont val="Tahoma"/>
            <family val="2"/>
          </rPr>
          <t>User:</t>
        </r>
        <r>
          <rPr>
            <sz val="9"/>
            <color indexed="81"/>
            <rFont val="Tahoma"/>
            <family val="2"/>
          </rPr>
          <t xml:space="preserve">
Información consolidada por la Subdirección de Transporte Privado, 2020
% EJEC ESTRATEGIAS ORDENAMIENTO LOGÍSTICO: 68%</t>
        </r>
      </text>
    </comment>
    <comment ref="L86" authorId="0" shapeId="0">
      <text>
        <r>
          <rPr>
            <b/>
            <sz val="9"/>
            <color indexed="81"/>
            <rFont val="Tahoma"/>
            <family val="2"/>
          </rPr>
          <t>User:</t>
        </r>
        <r>
          <rPr>
            <sz val="9"/>
            <color indexed="81"/>
            <rFont val="Tahoma"/>
            <family val="2"/>
          </rPr>
          <t xml:space="preserve">
Se calcula según las ventas para el sector transporte de ACPM, ACEM, Gasolina Extra y Corriente y Gas Natural Vehicular, GNV, reportadas por ECOPETROL, para los dos primeros, por la Secretaría Distrital de Hacienda para el caso de la gasolina y por la empresa Gas Natural. Estas ventas en galones de gasolina y ACPM y los metros cúbicos de GNV son transformados a Giga Julios, unidad de energía, de acuerdo con los factores de conversión señalados en el documento del Plan Maestro de Movilidad-PMM (valores de la Tabla 18-18 ). De allí se calcula el porcentaje de energía consumida en GNV, del total de energía.
Los registros publicados en la página web de ECOPETROL cuentan con información a noviembre de 2007 y para los años 2006 y 2007 se consideran en barriles por lo cual se utiliza una equivalencia de 1 Bls = 42  Gls para convertirlos a galones.
Para el cálculo correspondiente al año 2008 sólo se cuenta con información para consumo de GNV y gasolina, suministrados por la empresa Gas Natural ESP y la Secretaría Distrital de Hacienda, respectivamente.  Por lo cual aún no es posible reportar el indicador para este año.
NOTA: Con un consumo porcentual de GNV inferior al 3,30% del total de combustibles expresados en GJ el resultado del indicador es Cero (0). El indicador alcanzará su máximo valor 1,0 únicamente, cuando el consumo sea exclusivo de GNV 100%.
Fuente: Base de declaraciones de Sobretasa presentadas. Cálculos: Oficina de Fiscalización P y C -Subdirección de Impuestos a la Producción y al Consumo
 http://www.ecopetrol.com.co/contenido.aspx?catID=36&amp;conID=35299 (diesel y biodiesel - cifras a noviembre de 2007). 
Empresa Gas Natural S.A. División Gas Natural Vehicular (cifras a diciembre de 2008)
Cálculos: Dirección de Estudios Sectoriales y de Servicios - Secretaría Distrital de Movilidad
</t>
        </r>
      </text>
    </comment>
    <comment ref="N86" authorId="0" shapeId="0">
      <text>
        <r>
          <rPr>
            <b/>
            <sz val="9"/>
            <color indexed="81"/>
            <rFont val="Tahoma"/>
            <family val="2"/>
          </rPr>
          <t>User:</t>
        </r>
        <r>
          <rPr>
            <sz val="9"/>
            <color indexed="81"/>
            <rFont val="Tahoma"/>
            <family val="2"/>
          </rPr>
          <t xml:space="preserve">
Se calcula según las ventas para el sector transporte de ACPM, ACEM, Gasolina Extra y Corriente y Gas Natural Vehicular, GNV, reportadas por ECOPETROL, para los dos primeros, por la Secretaría Distrital de Hacienda para el caso de la gasolina y por la empresa Gas Natural. Estas ventas en galones de gasolina y ACPM y los metros cúbicos de GNV son transformados a Giga Julios, unidad de energía, de acuerdo con los factores de conversión señalados en el documento del Plan Maestro de Movilidad-PMM (valores de la Tabla 18-18 ). De allí se calcula el porcentaje de energía consumida en GNV, del total de energía.
Los registros publicados en la página web de ECOPETROL cuentan con información a noviembre de 2007 y para los años 2006 y 2007 se consideran en barriles por lo cual se utiliza una equivalencia de 1 Bls = 42  Gls para convertirlos a galones.
Para el cálculo correspondiente al año 2008 sólo se cuenta con información para consumo de GNV y gasolina, suministrados por la empresa Gas Natural ESP y la Secretaría Distrital de Hacienda, respectivamente.  Por lo cual aún no es posible reportar el indicador para este año.
NOTA: Con un consumo porcentual de GNV inferior al 3,30% del total de combustibles expresados en GJ el resultado del indicador es Cero (0). El indicador alcanzará su máximo valor 1,0 únicamente, cuando el consumo sea exclusivo de GNV 100%.
Fuente: Base de declaraciones de Sobretasa presentadas. Cálculos: Oficina de Fiscalización P y C -Subdirección de Impuestos a la Producción y al Consumo
 http://www.ecopetrol.com.co/contenido.aspx?catID=36&amp;conID=35299 (diesel y biodiesel - cifras a noviembre de 2007). 
Empresa Gas Natural S.A. División Gas Natural Vehicular (cifras a diciembre de 2008)
Cálculos: Dirección de Estudios Sectoriales y de Servicios - Secretaría Distrital de Movilidad
</t>
        </r>
      </text>
    </comment>
    <comment ref="L87" authorId="0" shapeId="0">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N87" authorId="0" shapeId="0">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L88" authorId="0" shapeId="0">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N88" authorId="0" shapeId="0">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L89" authorId="0" shapeId="0">
      <text>
        <r>
          <rPr>
            <b/>
            <sz val="9"/>
            <color indexed="81"/>
            <rFont val="Tahoma"/>
            <family val="2"/>
          </rPr>
          <t>User:</t>
        </r>
        <r>
          <rPr>
            <sz val="9"/>
            <color indexed="81"/>
            <rFont val="Tahoma"/>
            <family val="2"/>
          </rPr>
          <t xml:space="preserve">
Fuente: OAP.  Este indicador presenta valores entre 0 y 1. Cuando el cálculo del indicador dé un valor mayor que 1, se tomará 1.</t>
        </r>
      </text>
    </comment>
    <comment ref="L90" authorId="0" shapeId="0">
      <text>
        <r>
          <rPr>
            <b/>
            <sz val="9"/>
            <color indexed="81"/>
            <rFont val="Tahoma"/>
            <family val="2"/>
          </rPr>
          <t>User:</t>
        </r>
        <r>
          <rPr>
            <sz val="9"/>
            <color indexed="81"/>
            <rFont val="Tahoma"/>
            <family val="2"/>
          </rPr>
          <t xml:space="preserve">
Información consolidada desde la Dirección de Planeación de la Movilidad y la OTIC.</t>
        </r>
      </text>
    </comment>
    <comment ref="N90" authorId="0" shapeId="0">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L91" authorId="0" shapeId="0">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List>
</comments>
</file>

<file path=xl/sharedStrings.xml><?xml version="1.0" encoding="utf-8"?>
<sst xmlns="http://schemas.openxmlformats.org/spreadsheetml/2006/main" count="3208" uniqueCount="2598">
  <si>
    <t>NIZA IX</t>
  </si>
  <si>
    <t>PRADO PINZON</t>
  </si>
  <si>
    <t>PRADO SUR</t>
  </si>
  <si>
    <t>PRADO VERANIEGO</t>
  </si>
  <si>
    <t>PRADO VERANIEGO NORTE</t>
  </si>
  <si>
    <t>PRADO VERANIEGO SUR</t>
  </si>
  <si>
    <t>SAN JOSE DE SPRING</t>
  </si>
  <si>
    <t>SAN JOSE DEL PRADO</t>
  </si>
  <si>
    <t>SANTA HELENA</t>
  </si>
  <si>
    <t>TIERRA LINDA</t>
  </si>
  <si>
    <t>VICTORIA NORTE</t>
  </si>
  <si>
    <t>VILLA MORENA</t>
  </si>
  <si>
    <t>ALHAMBRA</t>
  </si>
  <si>
    <t>BATAN</t>
  </si>
  <si>
    <t>EL RECREO DE LOS FRAILES</t>
  </si>
  <si>
    <t>ESTORIL</t>
  </si>
  <si>
    <t>ILARCO</t>
  </si>
  <si>
    <t>MALIBU</t>
  </si>
  <si>
    <t>MONACO</t>
  </si>
  <si>
    <t>PASADENA</t>
  </si>
  <si>
    <t>PUENTE LARGO</t>
  </si>
  <si>
    <t>CALATAYUD</t>
  </si>
  <si>
    <t>CASA BLANCA I</t>
  </si>
  <si>
    <t>CASA BLANCA II</t>
  </si>
  <si>
    <t>CASA BLANCA SEC EL PLAN</t>
  </si>
  <si>
    <t>CASA BLANCA SEC LA GRUTA</t>
  </si>
  <si>
    <t>CASA BLANCA SUBA</t>
  </si>
  <si>
    <t>DEL MONTE</t>
  </si>
  <si>
    <t>EL VELERO</t>
  </si>
  <si>
    <t>ESCUELA DE CARABINEROS</t>
  </si>
  <si>
    <t>CALATRAVA</t>
  </si>
  <si>
    <t>CAMPANIA</t>
  </si>
  <si>
    <t>CIUDAD JARDIN NORTE</t>
  </si>
  <si>
    <t>LA COLINA CAMPESTRE</t>
  </si>
  <si>
    <t>COLINAS DE SUBA</t>
  </si>
  <si>
    <t>COVADONGA</t>
  </si>
  <si>
    <t>GRATAMIRA</t>
  </si>
  <si>
    <t>IBERIA</t>
  </si>
  <si>
    <t>LAGOS DE CORDOBA</t>
  </si>
  <si>
    <t>LAS VILLAS</t>
  </si>
  <si>
    <t>LINDARAJA</t>
  </si>
  <si>
    <t>NIZA</t>
  </si>
  <si>
    <t>NIZA NORTE</t>
  </si>
  <si>
    <t>NIZA SUBA</t>
  </si>
  <si>
    <t>NIZA VIII</t>
  </si>
  <si>
    <t>PRADO JARDIN</t>
  </si>
  <si>
    <t>PROVENZA</t>
  </si>
  <si>
    <t>RINCON DE IBERIA</t>
  </si>
  <si>
    <t>SOTILEZA</t>
  </si>
  <si>
    <t>ANDES NORTE</t>
  </si>
  <si>
    <t>CLUB DE LOS LAGARTOS</t>
  </si>
  <si>
    <t>COASMEDAS</t>
  </si>
  <si>
    <t>JULIO FLOREZ</t>
  </si>
  <si>
    <t>LA ALBORADA</t>
  </si>
  <si>
    <t>LA FLORESTA NORTE</t>
  </si>
  <si>
    <t>MORATO</t>
  </si>
  <si>
    <t>NUEVO MONTERREY</t>
  </si>
  <si>
    <t>PONTEVEDRA</t>
  </si>
  <si>
    <t>POTOSI</t>
  </si>
  <si>
    <t>SANTA ROSA</t>
  </si>
  <si>
    <t>SAN NICOLAS</t>
  </si>
  <si>
    <t>TEUSACA</t>
  </si>
  <si>
    <t>ALCAZAR DE SUBA</t>
  </si>
  <si>
    <t>ALMENDROS NORTE</t>
  </si>
  <si>
    <t>ALTO DE LA TOMA</t>
  </si>
  <si>
    <t>BOSQUES DE SAN JORGE</t>
  </si>
  <si>
    <t>CAMPANELA</t>
  </si>
  <si>
    <t>EL PENCIL BARRIO EL SALITRE</t>
  </si>
  <si>
    <t>EL PINAR</t>
  </si>
  <si>
    <t>EL PINO</t>
  </si>
  <si>
    <t>EL PORTICO</t>
  </si>
  <si>
    <t>EL SALITRE</t>
  </si>
  <si>
    <t>JAVA</t>
  </si>
  <si>
    <t>LONDRES</t>
  </si>
  <si>
    <t>MONARCAS</t>
  </si>
  <si>
    <t>NAVETAS</t>
  </si>
  <si>
    <t>PINAR DE SUBA</t>
  </si>
  <si>
    <t>PINOS DE LOMBARDIA</t>
  </si>
  <si>
    <t>PORTAL DE LAS MERCEDES</t>
  </si>
  <si>
    <t>PRADERA DE SUBA</t>
  </si>
  <si>
    <t>PRADOS DE SUBA</t>
  </si>
  <si>
    <t>PRADOS DEL SALITRE</t>
  </si>
  <si>
    <t>RINCON DE SANTA INES</t>
  </si>
  <si>
    <t>SAN FRANCISCO</t>
  </si>
  <si>
    <t>SUBA CENTRO</t>
  </si>
  <si>
    <t>TUNA ALTA</t>
  </si>
  <si>
    <t>TUNA BAJA</t>
  </si>
  <si>
    <t>TURINGIA</t>
  </si>
  <si>
    <t>VEREDA SUBA CERROS</t>
  </si>
  <si>
    <t>VILLA DEL CAMPO</t>
  </si>
  <si>
    <t>VILLA ESPERANZA</t>
  </si>
  <si>
    <t>VILLA SUSANA</t>
  </si>
  <si>
    <t>ALCAPARROS</t>
  </si>
  <si>
    <t>ALMIRANTE COLON</t>
  </si>
  <si>
    <t>ALMONACID</t>
  </si>
  <si>
    <t>ALTOS DE CHOZICA</t>
  </si>
  <si>
    <t>ALTOS DE LA ESPERANZA</t>
  </si>
  <si>
    <t>AMBERES</t>
  </si>
  <si>
    <t>ANTONIO GRANADOS</t>
  </si>
  <si>
    <t>AURES</t>
  </si>
  <si>
    <t>BOCHALEMA</t>
  </si>
  <si>
    <t>CIUDAD HUNZA</t>
  </si>
  <si>
    <t>COSTA AZUL</t>
  </si>
  <si>
    <t>EL AGUINALDO</t>
  </si>
  <si>
    <t>EL ARENAL</t>
  </si>
  <si>
    <t>EL CEREZO</t>
  </si>
  <si>
    <t>EL CONDOR</t>
  </si>
  <si>
    <t>EL JORDAN LA ESPERANZA</t>
  </si>
  <si>
    <t>EL POA</t>
  </si>
  <si>
    <t>EL NARANJAL</t>
  </si>
  <si>
    <t>EL OCAL</t>
  </si>
  <si>
    <t>EL REFUGIO DE SUBA</t>
  </si>
  <si>
    <t>CIUDADELA CAFAM</t>
  </si>
  <si>
    <t>EL TABOR</t>
  </si>
  <si>
    <t>GLORIA LARA DE ECHEVERRI</t>
  </si>
  <si>
    <t>GUILLERMO NUÑEZ</t>
  </si>
  <si>
    <t>JAIME BERMEO</t>
  </si>
  <si>
    <t>JAPON</t>
  </si>
  <si>
    <t>JAVA II SECTOR</t>
  </si>
  <si>
    <t>LA AGUADITA</t>
  </si>
  <si>
    <t>LA ESPERANZA (CALLE 131A)</t>
  </si>
  <si>
    <t>LA FLOR</t>
  </si>
  <si>
    <t>LA FLORA</t>
  </si>
  <si>
    <t>LA MANUELITA</t>
  </si>
  <si>
    <t>LA TRINITARIA</t>
  </si>
  <si>
    <t>LAGO DE SUBA</t>
  </si>
  <si>
    <t>LOMBARDIA</t>
  </si>
  <si>
    <t>LOS NOGALES</t>
  </si>
  <si>
    <t>NARANJOS ALTOS</t>
  </si>
  <si>
    <t>NUEVO CORINTO</t>
  </si>
  <si>
    <t>PALMA ALDEA</t>
  </si>
  <si>
    <t>POTRERILLO</t>
  </si>
  <si>
    <t>POTRERILLOS DE SUBA</t>
  </si>
  <si>
    <t>PRADOS DE SANTA BARBARA</t>
  </si>
  <si>
    <t>PUERTA DEL SOL</t>
  </si>
  <si>
    <t>RINCON DE SUBA</t>
  </si>
  <si>
    <t>RINCON EL CONDOR</t>
  </si>
  <si>
    <t>RINCON ESCUELA</t>
  </si>
  <si>
    <t>RIOBAMBA</t>
  </si>
  <si>
    <t>RODRIGO LARA BONILLA</t>
  </si>
  <si>
    <t>SAN CAYETANO</t>
  </si>
  <si>
    <t>SAN ISIDRO NORTE</t>
  </si>
  <si>
    <t>SAN MIGUEL TIBABUYES</t>
  </si>
  <si>
    <t>SANTA ANA DE SUBA</t>
  </si>
  <si>
    <t>SANTA BARBARA TIBABUYES</t>
  </si>
  <si>
    <t>SANTA INES - SANTA HELENA</t>
  </si>
  <si>
    <t>TABERIN</t>
  </si>
  <si>
    <t>TELECOM ARRAYANES</t>
  </si>
  <si>
    <t>TEUSAQUILLO DE SUBA</t>
  </si>
  <si>
    <t>TIBABUYES</t>
  </si>
  <si>
    <t>VILLA CATALINA</t>
  </si>
  <si>
    <t>VILLA ELISA</t>
  </si>
  <si>
    <t>VILLA MARIA</t>
  </si>
  <si>
    <t>VILLAS DEL RINCON</t>
  </si>
  <si>
    <t>BILBAO</t>
  </si>
  <si>
    <t>CAÑIZA I,II y III</t>
  </si>
  <si>
    <t>CAROLINA II y III</t>
  </si>
  <si>
    <t>LA ISABELA</t>
  </si>
  <si>
    <t>LOS NOGALES DE TIBABUYES</t>
  </si>
  <si>
    <t>MIRAMAR</t>
  </si>
  <si>
    <t>NUEVA TIBABUYES</t>
  </si>
  <si>
    <t>NUEVO CORINTO SECTOR E</t>
  </si>
  <si>
    <t>RINCON DE BOYACA</t>
  </si>
  <si>
    <t>SABANA DE TIBABUYES</t>
  </si>
  <si>
    <t>SAN CARLOS DE TIBABUYES</t>
  </si>
  <si>
    <t>SAN PEDRO DE TIBABUYES</t>
  </si>
  <si>
    <t>SANTA RITA</t>
  </si>
  <si>
    <t>TIBABUYES UNIVERSAL</t>
  </si>
  <si>
    <t>VEREDA SUBA RINCON</t>
  </si>
  <si>
    <t>VEREDA TIBABUYES</t>
  </si>
  <si>
    <t>VERONA</t>
  </si>
  <si>
    <t>VILLA CINDY</t>
  </si>
  <si>
    <t>VILLA DE LAS FLORES</t>
  </si>
  <si>
    <t>VILLA GLORIA</t>
  </si>
  <si>
    <t>VILLA GLORIA I</t>
  </si>
  <si>
    <t>VILLA CALAZANZ</t>
  </si>
  <si>
    <t>CONJUNTO RESIDENCIAL CALLA 100</t>
  </si>
  <si>
    <t>ENTRERRIOS</t>
  </si>
  <si>
    <t>ESCUELA MILITAR</t>
  </si>
  <si>
    <t>LA CASTELLANA</t>
  </si>
  <si>
    <t>LA PATRIA</t>
  </si>
  <si>
    <t>LOS ANDES</t>
  </si>
  <si>
    <t>RIONEGRO</t>
  </si>
  <si>
    <t>URBANIZACION SAN MARTIN</t>
  </si>
  <si>
    <t>VIZCAYA</t>
  </si>
  <si>
    <t>12 DE OCTUBRE</t>
  </si>
  <si>
    <t>JORGE ELIECER GAITAN</t>
  </si>
  <si>
    <t>JOSE JOAQUIN VARGAS</t>
  </si>
  <si>
    <t>ENTRE RIOS</t>
  </si>
  <si>
    <t>RINCON DEL SALITRE</t>
  </si>
  <si>
    <t>EL LABRADOR</t>
  </si>
  <si>
    <t>POPULAR MODELO</t>
  </si>
  <si>
    <t>SAN FERNANDO</t>
  </si>
  <si>
    <t>SAN FERNANDO OCCIDENTAL</t>
  </si>
  <si>
    <t>SIMON BOLIVAR</t>
  </si>
  <si>
    <t>11 DE NOVIEMBRE</t>
  </si>
  <si>
    <t>ALCAZARES NORTE</t>
  </si>
  <si>
    <t>BAQUERO</t>
  </si>
  <si>
    <t>BENJAMIN HERRERA</t>
  </si>
  <si>
    <t>CHAPINERO NOROCCIDENTAL</t>
  </si>
  <si>
    <t>COLOMBIA</t>
  </si>
  <si>
    <t>CONCEPCION NORTE</t>
  </si>
  <si>
    <t>LA MERCED NORTE</t>
  </si>
  <si>
    <t>LOS ALCAZARES</t>
  </si>
  <si>
    <t>MUEQUETA</t>
  </si>
  <si>
    <t>POLO CLUB</t>
  </si>
  <si>
    <t>QUINTA MUTIS</t>
  </si>
  <si>
    <t>SANTA SOFIA</t>
  </si>
  <si>
    <t>SIETE DE AGOSTO</t>
  </si>
  <si>
    <t>BANCO CENTRAL</t>
  </si>
  <si>
    <t>ALFONSO LOPEZ</t>
  </si>
  <si>
    <t>BELALCAZAR</t>
  </si>
  <si>
    <t>CAMPIN</t>
  </si>
  <si>
    <t>CHAPINERO OCCIDENTAL</t>
  </si>
  <si>
    <t>GALERIAS</t>
  </si>
  <si>
    <t>ARMENIA</t>
  </si>
  <si>
    <t>ESTRELLA</t>
  </si>
  <si>
    <t>LA MAGDALENA</t>
  </si>
  <si>
    <t>LA SOLEDAD</t>
  </si>
  <si>
    <t>PALERMO</t>
  </si>
  <si>
    <t>QUESADA</t>
  </si>
  <si>
    <t>SANTA TERESITA</t>
  </si>
  <si>
    <t>NICOLAS DE FEDERMAN</t>
  </si>
  <si>
    <t>NUEVO CAMPIN</t>
  </si>
  <si>
    <t>QUIRINAL</t>
  </si>
  <si>
    <t>RAFAEL NUÑEZ</t>
  </si>
  <si>
    <t>ACEVEDO TEJADA</t>
  </si>
  <si>
    <t>CAMA VIEJA</t>
  </si>
  <si>
    <t>CENTRO NARIÑO</t>
  </si>
  <si>
    <t>GRAN AMERICA</t>
  </si>
  <si>
    <t>QUINTA PAREDES</t>
  </si>
  <si>
    <t>CIUDAD SALITRE SUR-ORIENTAL</t>
  </si>
  <si>
    <t>CIUDAD SALITRE NOR-ORIENTAL</t>
  </si>
  <si>
    <t>EDUARDO SANTOS</t>
  </si>
  <si>
    <t>VERAGUAS</t>
  </si>
  <si>
    <t>COLSEGUROS</t>
  </si>
  <si>
    <t>EL LISTON</t>
  </si>
  <si>
    <t>FLORIDA</t>
  </si>
  <si>
    <t>LA FAVORITA</t>
  </si>
  <si>
    <t>LA PEPITA</t>
  </si>
  <si>
    <t>LA SABANA</t>
  </si>
  <si>
    <t>PALOQUEMAO</t>
  </si>
  <si>
    <t>PANAMERICANO</t>
  </si>
  <si>
    <t>RICAURTE</t>
  </si>
  <si>
    <t>SAMPER MENDOZA</t>
  </si>
  <si>
    <t>SAN FASON</t>
  </si>
  <si>
    <t>SAN VICTORINO</t>
  </si>
  <si>
    <t>USATAMA</t>
  </si>
  <si>
    <t>VOTO NACIONAL</t>
  </si>
  <si>
    <t>CARACAS</t>
  </si>
  <si>
    <t>CIUDAD BERNA</t>
  </si>
  <si>
    <t>CIUDAD JARDIN SUR</t>
  </si>
  <si>
    <t>LA HORTUA</t>
  </si>
  <si>
    <t>POLICARPA</t>
  </si>
  <si>
    <t>SEVILLA</t>
  </si>
  <si>
    <t>EDUARDO FREI</t>
  </si>
  <si>
    <t>LA FRAGUA</t>
  </si>
  <si>
    <t>LA FRAGUITA</t>
  </si>
  <si>
    <t>LUNA PARK</t>
  </si>
  <si>
    <t>RESTREPO</t>
  </si>
  <si>
    <t>RESTREPO OCCIDENTAL</t>
  </si>
  <si>
    <t>SAN JORGE CENTRAL II SECTOR</t>
  </si>
  <si>
    <t>SANTANDER</t>
  </si>
  <si>
    <t>SANTANDER SUR</t>
  </si>
  <si>
    <t>SENA</t>
  </si>
  <si>
    <t>VILLA MAYOR ORIENTAL</t>
  </si>
  <si>
    <t>LA GUACA</t>
  </si>
  <si>
    <t>CARABELAS</t>
  </si>
  <si>
    <t>CIUDAD MONTES</t>
  </si>
  <si>
    <t>EL SOL</t>
  </si>
  <si>
    <t>JAZMIN</t>
  </si>
  <si>
    <t>JORGE GAITAN CORTES</t>
  </si>
  <si>
    <t>LA ASUNCION</t>
  </si>
  <si>
    <t>LA CAMELIA</t>
  </si>
  <si>
    <t>LOS COMUNEROS</t>
  </si>
  <si>
    <t>PONDEROSA</t>
  </si>
  <si>
    <t>PRIMAVERA</t>
  </si>
  <si>
    <t>REMANSO</t>
  </si>
  <si>
    <t>SAN EUSEBIO</t>
  </si>
  <si>
    <t>SANTA MATILDE</t>
  </si>
  <si>
    <t>TIBANA</t>
  </si>
  <si>
    <t>TORREMOLINOS</t>
  </si>
  <si>
    <t>VILLA INES</t>
  </si>
  <si>
    <t>ALQUERIA</t>
  </si>
  <si>
    <t>AUTOPISTA MUZU</t>
  </si>
  <si>
    <t>LA CORUÑA</t>
  </si>
  <si>
    <t>MUZU</t>
  </si>
  <si>
    <t>OSPINA PEREZ</t>
  </si>
  <si>
    <t>TEJAR</t>
  </si>
  <si>
    <t>VILLA DEL ROSARIO</t>
  </si>
  <si>
    <t>VILLA SONIA</t>
  </si>
  <si>
    <t>BRISAS DEL GALAN</t>
  </si>
  <si>
    <t>CAMELIA SUR</t>
  </si>
  <si>
    <t>COLON</t>
  </si>
  <si>
    <t>LA PRADERA</t>
  </si>
  <si>
    <t>LA TRINIDAD</t>
  </si>
  <si>
    <t>EL ARPAY LA LIRA</t>
  </si>
  <si>
    <t>MILENTA</t>
  </si>
  <si>
    <t>SAN RAFAEL</t>
  </si>
  <si>
    <t>SAN RAFAEL INDUSTRIAL</t>
  </si>
  <si>
    <t>CUNDINAMARCA</t>
  </si>
  <si>
    <t>EL EJIDO</t>
  </si>
  <si>
    <t>GORGONZOLA</t>
  </si>
  <si>
    <t>INDUSTRIAL CENTENARIO</t>
  </si>
  <si>
    <t>LA FLORIDA OCCIDENTAL</t>
  </si>
  <si>
    <t>LOS EJIDOS</t>
  </si>
  <si>
    <t>PENSILVANIA</t>
  </si>
  <si>
    <t>BATALLON CALDAS</t>
  </si>
  <si>
    <t>CENTRO INDUSTRIAL</t>
  </si>
  <si>
    <t>ORTEZAL</t>
  </si>
  <si>
    <t>SALAZAR GOMEZ</t>
  </si>
  <si>
    <t>NUEVA SANTA FE DE BOGOTA</t>
  </si>
  <si>
    <t>CENTRO ADMINISTRATIVO</t>
  </si>
  <si>
    <t>LA CATEDRAL</t>
  </si>
  <si>
    <t>LAS AGUAS</t>
  </si>
  <si>
    <t>STA BARBARA</t>
  </si>
  <si>
    <t>GUSTAVO RESTREPO</t>
  </si>
  <si>
    <t>HOSPITAL SAN CARLOS</t>
  </si>
  <si>
    <t>SAN JOSE SUR</t>
  </si>
  <si>
    <t>SOCIEGO SUR</t>
  </si>
  <si>
    <t>BRAVO PAEZ</t>
  </si>
  <si>
    <t>CLARET</t>
  </si>
  <si>
    <t>INGLES</t>
  </si>
  <si>
    <t>LIBERTADOR</t>
  </si>
  <si>
    <t>MURILLO TORO</t>
  </si>
  <si>
    <t>OLAYA</t>
  </si>
  <si>
    <t>QUIROGA</t>
  </si>
  <si>
    <t>QUIROGA CENTRAL</t>
  </si>
  <si>
    <t>QUIROGA SUR</t>
  </si>
  <si>
    <t>SANTIAGO PEREZ</t>
  </si>
  <si>
    <t>VILLA MAYOR</t>
  </si>
  <si>
    <t>CARMEN DEL SOL</t>
  </si>
  <si>
    <t>CARMEN DEL SOL I SECTOR</t>
  </si>
  <si>
    <t>EL RECUERDO SAN JORGE ALTO</t>
  </si>
  <si>
    <t>EL TRIUNFO SUR</t>
  </si>
  <si>
    <t>GRANJAS SANTA SOFIA</t>
  </si>
  <si>
    <t>LA RESURRECCION</t>
  </si>
  <si>
    <t>LAS COLINAS</t>
  </si>
  <si>
    <t>LUIS LOPEZ DE MESA</t>
  </si>
  <si>
    <t>MARCO FIDEL SUAREZ</t>
  </si>
  <si>
    <t>MARCO FIDEL SUAREZ LA CAÑADA</t>
  </si>
  <si>
    <t>RESURRECCION</t>
  </si>
  <si>
    <t>RIO DE JANEIRO EL PESEBRE</t>
  </si>
  <si>
    <t>SAN JORGE SUR</t>
  </si>
  <si>
    <t>SAN JORGE-GLORIA GAITAN</t>
  </si>
  <si>
    <t>SAN JUSTINO</t>
  </si>
  <si>
    <t>SANTA LUICIA</t>
  </si>
  <si>
    <t>TERRAZAS DE SAN JORGE</t>
  </si>
  <si>
    <t>ANTONIO MORALES GALAVIS</t>
  </si>
  <si>
    <t>CALLEJON SANTA BARBARA</t>
  </si>
  <si>
    <t>CERROS DE ORIENTE</t>
  </si>
  <si>
    <t>DANUBIO DEL SUR</t>
  </si>
  <si>
    <t>EL MIRADOR SUR I Y II</t>
  </si>
  <si>
    <t>EL PENSIL</t>
  </si>
  <si>
    <t>EL PLAYON</t>
  </si>
  <si>
    <t>EL PUERTO LA LOMA DE SAN CARLOS</t>
  </si>
  <si>
    <t>EL ROSAL</t>
  </si>
  <si>
    <t>EL SOCORRO</t>
  </si>
  <si>
    <t>GOVAROBA</t>
  </si>
  <si>
    <t>GOVAROBA II</t>
  </si>
  <si>
    <t>GUIPARMA</t>
  </si>
  <si>
    <t>LA MERCED SUR SAN IGNACIO</t>
  </si>
  <si>
    <t>LA PICOTA</t>
  </si>
  <si>
    <t>LA PROVIDENCIA MEDIA</t>
  </si>
  <si>
    <t>LOS CHIRCALES</t>
  </si>
  <si>
    <t>LOS MOLINOS</t>
  </si>
  <si>
    <t>MARRUECOS</t>
  </si>
  <si>
    <t>MIRADOR DE MARROCOS</t>
  </si>
  <si>
    <t>MIRADOR LOS MOLINOS II SECTOR</t>
  </si>
  <si>
    <t>MOLINOS DEL SUR</t>
  </si>
  <si>
    <t>NUEVO PENSILVANIA SUR</t>
  </si>
  <si>
    <t>PLAYON LA PLAYITA III</t>
  </si>
  <si>
    <t>PRADERA SUR</t>
  </si>
  <si>
    <t>PRINCIPE DE BOCHICA</t>
  </si>
  <si>
    <t>PUENTE DE SAN BERNADO</t>
  </si>
  <si>
    <t>SOCORRO III SECTOR</t>
  </si>
  <si>
    <t>VILLA DEL SOL</t>
  </si>
  <si>
    <t>VILLA MORALES</t>
  </si>
  <si>
    <t>VILLAS  DEL RECUERDO</t>
  </si>
  <si>
    <t>ANTONIO MORALES II</t>
  </si>
  <si>
    <t>BUENOS.AIRES LA ESP.PARC. LA FISC</t>
  </si>
  <si>
    <t>EL BOSQUE DE LOS MOLINOS (SAN JUSTIN</t>
  </si>
  <si>
    <t>EL PORTAL II SECTOR</t>
  </si>
  <si>
    <t>LA ESPERANZA ALTA</t>
  </si>
  <si>
    <t>LA MARQUEZA</t>
  </si>
  <si>
    <t>LA PAZ  ( EL CEBADAL)</t>
  </si>
  <si>
    <t>LA PICOTA ORIENTAL</t>
  </si>
  <si>
    <t>LA RECONQUISTA</t>
  </si>
  <si>
    <t>LA RECONQUISTA  (VILLA ESTHER)</t>
  </si>
  <si>
    <t>LOS ARRAYANES II</t>
  </si>
  <si>
    <t>PALERMO SUR</t>
  </si>
  <si>
    <t>PALERMO SUR  - BRISAS</t>
  </si>
  <si>
    <t>PALERMO SUR ( EL TRIANGULO)</t>
  </si>
  <si>
    <t>PALERMO SUR LOS ARRAYANES</t>
  </si>
  <si>
    <t>PALERMO SUR OSWALDO GOMEZ</t>
  </si>
  <si>
    <t>PALERMO SUR SAN MARCOS</t>
  </si>
  <si>
    <t>PALERMO SUR SANA FONSECA</t>
  </si>
  <si>
    <t>SAN AGUSTIN</t>
  </si>
  <si>
    <t>SAN AGUSTIN II SECTOR</t>
  </si>
  <si>
    <t>SERRANIA - SECTOR CULTIVOS</t>
  </si>
  <si>
    <t>CENTRAL DE MEZCLAS</t>
  </si>
  <si>
    <t>LAS MANAS</t>
  </si>
  <si>
    <t>MOCHUELO ORIENTAL</t>
  </si>
  <si>
    <t>VEREDA EL PEDREGAL - LA LIRA</t>
  </si>
  <si>
    <t>VILLA JAQUI</t>
  </si>
  <si>
    <t>BARRANQUITOS</t>
  </si>
  <si>
    <t>BRAZUELOS SANTO DOMINGO</t>
  </si>
  <si>
    <t>ESMERALDA</t>
  </si>
  <si>
    <t>LAGUNITAS</t>
  </si>
  <si>
    <t>PATICOS</t>
  </si>
  <si>
    <t>EL MOCHUELO II</t>
  </si>
  <si>
    <t>URBANIZACION GUAITIQUIA</t>
  </si>
  <si>
    <t>ARBORIZADORA BAJA</t>
  </si>
  <si>
    <t>ATLANTA</t>
  </si>
  <si>
    <t>CORUÑA</t>
  </si>
  <si>
    <t>EL CHIRCAL SUR</t>
  </si>
  <si>
    <t>EL ESQUINERO</t>
  </si>
  <si>
    <t>LA PLAYA II</t>
  </si>
  <si>
    <t>MADELENA</t>
  </si>
  <si>
    <t>RAFEL ESCAMILLA</t>
  </si>
  <si>
    <t>SANTA ROSA SUR</t>
  </si>
  <si>
    <t>URBANIZACION PROTECHO BOGOTA</t>
  </si>
  <si>
    <t>URBANIZACION ATLANTA</t>
  </si>
  <si>
    <t>URBANIZACION CASA LARGA</t>
  </si>
  <si>
    <t>URBANIZACION LA CORUÑA</t>
  </si>
  <si>
    <t>VILLA HELENA</t>
  </si>
  <si>
    <t>ACACIA III PARTE BAJA</t>
  </si>
  <si>
    <t>ACACIAS SUR</t>
  </si>
  <si>
    <t>CANDELARIA LA NUEVA</t>
  </si>
  <si>
    <t>COLMENA</t>
  </si>
  <si>
    <t>COLMENA III</t>
  </si>
  <si>
    <t>GIBRALTAR I Y II</t>
  </si>
  <si>
    <t>JUAN J. RONDON - LA CASONA</t>
  </si>
  <si>
    <t>MILLAN LOS SAUCES</t>
  </si>
  <si>
    <t>SANTA INES LA ACACIA</t>
  </si>
  <si>
    <t>SAUCES - HORTALIZAS- RECUERDO</t>
  </si>
  <si>
    <t>VILLAS DE BOLIVAR</t>
  </si>
  <si>
    <t>ACACIA IV</t>
  </si>
  <si>
    <t>ALFA</t>
  </si>
  <si>
    <t>ALTOS DE JALISCO</t>
  </si>
  <si>
    <t>ALVARO BERNAL SEGURA</t>
  </si>
  <si>
    <t>BELLA FLOR</t>
  </si>
  <si>
    <t>BELLA FLOR SUR</t>
  </si>
  <si>
    <t>BELLA VISTA LUCERO ALTO</t>
  </si>
  <si>
    <t>BRISAS DEL VOLADOR</t>
  </si>
  <si>
    <t>BUENAVISTA SECTOR A</t>
  </si>
  <si>
    <t>CIUDAD MILAGROS</t>
  </si>
  <si>
    <t>CORDILLERA SUR</t>
  </si>
  <si>
    <t>DOMINGO LAIN I</t>
  </si>
  <si>
    <t>DOMINGO LAIN III</t>
  </si>
  <si>
    <t>EL SATELITE</t>
  </si>
  <si>
    <t>FLORIDA DEL SUR</t>
  </si>
  <si>
    <t>GIBRALTAR  SUR</t>
  </si>
  <si>
    <t>JUAN PABLO II</t>
  </si>
  <si>
    <t>LA ALAMEDA II SECTOR</t>
  </si>
  <si>
    <t>LA ESCALA III</t>
  </si>
  <si>
    <t>LA ESMERALDA SUR</t>
  </si>
  <si>
    <t>LA ESTRELLA SECTOR LAGOS</t>
  </si>
  <si>
    <t>LA TORRE</t>
  </si>
  <si>
    <t>LAS DELICIAS DEL SUR</t>
  </si>
  <si>
    <t>LAS MANITAS</t>
  </si>
  <si>
    <t>LAS MANITAS II SECTOR</t>
  </si>
  <si>
    <t>LOS ANDES SECTOR 5 NUTIBARA</t>
  </si>
  <si>
    <t>LUCERO BAJO CORPORACION SAN ISIDRO</t>
  </si>
  <si>
    <t>LUCERO BAJO SECT.  LA CONQUISTA</t>
  </si>
  <si>
    <t>LUCERO MEDIO</t>
  </si>
  <si>
    <t>LUCERO SUR BAJO</t>
  </si>
  <si>
    <t>MEISSEN</t>
  </si>
  <si>
    <t>MEXICO</t>
  </si>
  <si>
    <t>MIRADOR NUTIBARA</t>
  </si>
  <si>
    <t>NACIONES UNIDAS - CHAPARRO</t>
  </si>
  <si>
    <t>NACIONES UNIDAS - STA ROSA</t>
  </si>
  <si>
    <t>NUEVA COLOMBIA</t>
  </si>
  <si>
    <t>ROCIO ALTOS DEL SUR</t>
  </si>
  <si>
    <t>SAN LUIS ALTOS DE JALISCO</t>
  </si>
  <si>
    <t>TABOR-ALTALOMA</t>
  </si>
  <si>
    <t>URBANIZACION COMPARTIR</t>
  </si>
  <si>
    <t>URBANIZACION EL PRECISO</t>
  </si>
  <si>
    <t>URBANIZACION KALAMARY</t>
  </si>
  <si>
    <t>URBANIZACION LA ALAMEDA</t>
  </si>
  <si>
    <t>URBANIZACION LA ESCALA</t>
  </si>
  <si>
    <t>URBANIZACION LAS QUINTAS DEL SUR</t>
  </si>
  <si>
    <t>URBANIZCION LA SERRANIA DEL SUR</t>
  </si>
  <si>
    <t>VILLA GLORIA-LAS MANITAS</t>
  </si>
  <si>
    <t>VILLAS DEL DIAMANTE</t>
  </si>
  <si>
    <t>VISTA HERMOSA</t>
  </si>
  <si>
    <t>VISTA HERMOSA MZ.77A,79A,81A,82,82A,84A</t>
  </si>
  <si>
    <t>VISTA HERMOSA SECTOR CAPRI</t>
  </si>
  <si>
    <t>VISTA HERMOSA SECTOR SAN CARLOS Y EL TRIANGULO</t>
  </si>
  <si>
    <t>ACAPULCO I</t>
  </si>
  <si>
    <t>BOGOTA SECTOR TEQUENDAMA</t>
  </si>
  <si>
    <t>BOGOTA SUR- LA ESPERANZA</t>
  </si>
  <si>
    <t>BUENOS AIRES II</t>
  </si>
  <si>
    <t>BUENOS AIRES III SECTOR</t>
  </si>
  <si>
    <t>CASA DE TEJA</t>
  </si>
  <si>
    <t>EL MOCHUELO</t>
  </si>
  <si>
    <t>EL REFLEJO II</t>
  </si>
  <si>
    <t>EL TESORITO</t>
  </si>
  <si>
    <t>EL TESORO</t>
  </si>
  <si>
    <t>ELTRIGAL</t>
  </si>
  <si>
    <t>FLORIDA SUR ALTO</t>
  </si>
  <si>
    <t>INES ELVIRA</t>
  </si>
  <si>
    <t>LA CUMBRE (Antes El Recuerdo Sur)</t>
  </si>
  <si>
    <t>LOS DUQUES</t>
  </si>
  <si>
    <t>MINUTO DE MARIA</t>
  </si>
  <si>
    <t>OCHO DE DICIEMBRE</t>
  </si>
  <si>
    <t>PARCELACION BOGOTA</t>
  </si>
  <si>
    <t>QUIBA</t>
  </si>
  <si>
    <t>QUIBA URBANO</t>
  </si>
  <si>
    <t>REPUBLICA DE VENEZUELA</t>
  </si>
  <si>
    <t>RINCON DEL DIAMANTE</t>
  </si>
  <si>
    <t>SAN JOAQUIN EL VATICANO</t>
  </si>
  <si>
    <t>SAN JOAQUIN VATICANO-GALPON</t>
  </si>
  <si>
    <t>SAN JOAQUIN VATICANO-VERGEL</t>
  </si>
  <si>
    <t>SAN RAFAEL SUR</t>
  </si>
  <si>
    <t>SOTAVENTO</t>
  </si>
  <si>
    <t>URBANIZACION BUENA VISTA</t>
  </si>
  <si>
    <t>URBANIZACION CERROS DEL SUR</t>
  </si>
  <si>
    <t>URBANIZACION CHICALA</t>
  </si>
  <si>
    <t>URBANIZACION EL LIMONAR</t>
  </si>
  <si>
    <t>URBANIZACION MIRADOR DE SAN CARLOS</t>
  </si>
  <si>
    <t>URBANIZACION URAPANES DEL SUR</t>
  </si>
  <si>
    <t>VILLA DIANA LOPEZ</t>
  </si>
  <si>
    <t>VILLAS DE SAN JOAQUIN</t>
  </si>
  <si>
    <t>BELLA ESTANCIA</t>
  </si>
  <si>
    <t>BARLOVENTO</t>
  </si>
  <si>
    <t>BONANZA SUR</t>
  </si>
  <si>
    <t>CARACOLI</t>
  </si>
  <si>
    <t>CASAGRANDE</t>
  </si>
  <si>
    <t>CASAVIANCA</t>
  </si>
  <si>
    <t>CONJUNTO RESIDENCIAL LA VALVANERA</t>
  </si>
  <si>
    <t>COOPERATIVA ISMAEL PERDOMO</t>
  </si>
  <si>
    <t>EL CERRO DEL DIAMANTE</t>
  </si>
  <si>
    <t>EL ENSUEÑO</t>
  </si>
  <si>
    <t>EL PEÑON DEL CORTIJO</t>
  </si>
  <si>
    <t>EL PORVENIR DE LA ESTANCIA</t>
  </si>
  <si>
    <t>EL PORVENIR II ETAPA</t>
  </si>
  <si>
    <t>EL PORVENIR ZONA C</t>
  </si>
  <si>
    <t>EL RINCON DEL PORVENIR</t>
  </si>
  <si>
    <t>ESPINOS I</t>
  </si>
  <si>
    <t>ESPINOS III SECTOR</t>
  </si>
  <si>
    <t>GALICIA</t>
  </si>
  <si>
    <t>ISMAEL PERDOMO</t>
  </si>
  <si>
    <t>LA CARBONERA</t>
  </si>
  <si>
    <t>LA CARBONERA II</t>
  </si>
  <si>
    <t>LA ESTANCIA</t>
  </si>
  <si>
    <t>LA UNION - DIVINO NIÑO</t>
  </si>
  <si>
    <t>LOS TRES REYES - I ETAPA</t>
  </si>
  <si>
    <t>MARIA CANO</t>
  </si>
  <si>
    <t>MIRADOR DE LA ESTANCIA</t>
  </si>
  <si>
    <t>MIRADOR DE LA PRIMAVERA</t>
  </si>
  <si>
    <t>PEÑON DEL CORTIJO III SECTOR</t>
  </si>
  <si>
    <t>PERDOMO ALTO</t>
  </si>
  <si>
    <t>PRIMAVERA SUR-OCC.</t>
  </si>
  <si>
    <t>PROYECTO RAFAEL ESCAMILLA</t>
  </si>
  <si>
    <t>RINCON DE GALICIA</t>
  </si>
  <si>
    <t>RINCON DE LA ESTANCIA</t>
  </si>
  <si>
    <t>RINCON DE LA VALVANERA</t>
  </si>
  <si>
    <t>SAN ANTONIO DEL MIRADOR</t>
  </si>
  <si>
    <t>SAN ISIDRO II</t>
  </si>
  <si>
    <t>SAN ISIDRO SECTOR CARBONERAS</t>
  </si>
  <si>
    <t>SAN ISIDRO SECTOR CERRITO I</t>
  </si>
  <si>
    <t>SAN ISIDRO SECTOR CERRITO II</t>
  </si>
  <si>
    <t>SAN ISIDRO SECTOR CERRITO III</t>
  </si>
  <si>
    <t>SAN RAFAEL  DEL ALTO DE LA ESTANCIA</t>
  </si>
  <si>
    <t>SANTA VIVIANA</t>
  </si>
  <si>
    <t>SANTA VIVIANA - SECT.VISTA HERMOSA</t>
  </si>
  <si>
    <t>TRES REYES II SECTOR</t>
  </si>
  <si>
    <t>URB. BALMORAL RINCON DE LA VALVANERA</t>
  </si>
  <si>
    <t>URB. EL ARROYUELO-PREDIO EL ALMACEN</t>
  </si>
  <si>
    <t>URB. EL ENSUEÑO</t>
  </si>
  <si>
    <t>URB. RINCON DE LA VALVANERA MZ.7</t>
  </si>
  <si>
    <t>URBANIZACION BALMORAL II</t>
  </si>
  <si>
    <t>URBANIZACION BARLOVENTO</t>
  </si>
  <si>
    <t>URBANIZACION CALABRIA</t>
  </si>
  <si>
    <t>URBANIZACION GALICIA</t>
  </si>
  <si>
    <t>URBANIZACION INDIA CATALINA</t>
  </si>
  <si>
    <t>URBANIZACION LA ESTANCIA</t>
  </si>
  <si>
    <t>URBANIZACION LA LLANADA</t>
  </si>
  <si>
    <t>URBANIZACION LA RIVIERA DEL SUR</t>
  </si>
  <si>
    <t>URBANIZACION LAS HUERTAS</t>
  </si>
  <si>
    <t>URBANIZACION PEÑON DEL CORTIJO</t>
  </si>
  <si>
    <t>EMPRESA COMUNITARIA MANUELA BELTRAN</t>
  </si>
  <si>
    <t>JERUSALEN</t>
  </si>
  <si>
    <t>JERUSALEN SECTOR BELLAVISTA - LA Y</t>
  </si>
  <si>
    <t>JERUSALEN SECTOR EL PLAN</t>
  </si>
  <si>
    <t>JERUSALEN SECTOR LA ISLA</t>
  </si>
  <si>
    <t>JERUSALEN SECTOR LAS BRISAS</t>
  </si>
  <si>
    <t>JERUSALEN SECTOR MEDIA LOMA</t>
  </si>
  <si>
    <t>JERUSALEN SECTOR NUEVA ARGENTINA</t>
  </si>
  <si>
    <t>JERUSALEN SECTOR PARAISO</t>
  </si>
  <si>
    <t>JERUSALEN SECTOR PLAN CANTERAS</t>
  </si>
  <si>
    <t>JERUSALEN SECTOR POTOSI</t>
  </si>
  <si>
    <t>JERUSALEN SECTOR PRADERA - LA ESPERANZA</t>
  </si>
  <si>
    <t>JERUSALEN SECTOR SANTA ROSITA - LAS VEGAS</t>
  </si>
  <si>
    <t>JERUSALEN SECTOR TANQUE LAGUNA</t>
  </si>
  <si>
    <t>LAS VEGAS DE POTOSI</t>
  </si>
  <si>
    <t>URB. BOSQUES DE CANDELARIA</t>
  </si>
  <si>
    <t>URB. CANDELARIA LA NUEVA II SECTOR</t>
  </si>
  <si>
    <t>URBANIZACION LA MILAGROSA</t>
  </si>
  <si>
    <t>VILLA CANDELARIA ANTES SAN SIMON I, II ETAPA</t>
  </si>
  <si>
    <t>LA ISLA DE FONTIBON (Sin legalizar)</t>
  </si>
  <si>
    <t>ATAHUALPA EL CHARQUITO (Sin legalizar)</t>
  </si>
  <si>
    <t>LA LAGUNA I (Sin legalizar)</t>
  </si>
  <si>
    <t>EL RINCON DE LA IGUALDAD (Sin legalizar)</t>
  </si>
  <si>
    <t>BELEN II (Sin legalizar)</t>
  </si>
  <si>
    <t>VILLA CARMENZA II SECTOR (Sin legalizar)</t>
  </si>
  <si>
    <t>TESORO SAN MARCOS ALTO (Sin legalizar)</t>
  </si>
  <si>
    <t>CORREDOR COMERCIAL SAN ANDRES (Sin legalizar)</t>
  </si>
  <si>
    <t>GRANJAS DE SAN PEDRO II SECTOR (Sin legalizar)</t>
  </si>
  <si>
    <t>PUENTE COLORADO I (Sin legalizar)</t>
  </si>
  <si>
    <t>ALTAMIRA 2010 (Sin legalizar)</t>
  </si>
  <si>
    <t>ATENAS SURORIENTAL IV SECTOR (Sin legalizar)</t>
  </si>
  <si>
    <t>GRANADA NORTE VILLA SARMIENTO (Sin legalizar)</t>
  </si>
  <si>
    <t>PRADO PINZON IV (Sin legalizar)</t>
  </si>
  <si>
    <t>RINCON SECTOR LA ESCUELA I (Sin legalizar)</t>
  </si>
  <si>
    <t>SENDEROS DEL PORVENIR</t>
  </si>
  <si>
    <t>CAMINOS DEL PORVENIR</t>
  </si>
  <si>
    <t>PROYECTO PARQUES DEL PORVENIR</t>
  </si>
  <si>
    <t>SENDEROS DEL PORVENIR IV SECTOR 3</t>
  </si>
  <si>
    <t>CAMINOS DEL PORVENIR III</t>
  </si>
  <si>
    <t>COORDILLERA DEL SUR</t>
  </si>
  <si>
    <t>URBANIZACION GAVIOTAS</t>
  </si>
  <si>
    <t>SAN GERARDO</t>
  </si>
  <si>
    <t>CASABLANCA</t>
  </si>
  <si>
    <t>DOMINGO LAIN IV ETAPA</t>
  </si>
  <si>
    <t>NUEVO PORTAL</t>
  </si>
  <si>
    <t>CIUDAD LONDRES</t>
  </si>
  <si>
    <t>MIRADOR DEL RECREO</t>
  </si>
  <si>
    <t>VILLAS DEL RECREO</t>
  </si>
  <si>
    <t>JUAN JOSE RENDON</t>
  </si>
  <si>
    <t>ESTRELLA TURQUIA 2 SECTOR</t>
  </si>
  <si>
    <t>RINCON SECTOR LA ESCUELA I</t>
  </si>
  <si>
    <t>CENTRO SUBA EL ORAL</t>
  </si>
  <si>
    <t>ALTAMIRA 2010</t>
  </si>
  <si>
    <t>MIRADOR PARADERO</t>
  </si>
  <si>
    <t>BOGOTA SUR LA ESPERANZA 1</t>
  </si>
  <si>
    <t>VILLA ELISA II</t>
  </si>
  <si>
    <t>SAN BERNARDO II SECTOR</t>
  </si>
  <si>
    <t>PORTALES DEL NORTE IMPERIAL</t>
  </si>
  <si>
    <t>RINCON SECTOR EL CONDOR EL MORTIÑO</t>
  </si>
  <si>
    <t>VILLA ELISA PARTE ALTA</t>
  </si>
  <si>
    <t>SANTA BARBARA TIBABUYES I</t>
  </si>
  <si>
    <t>JAPON FRONTERA</t>
  </si>
  <si>
    <t>SAN MIGUEL EL CEDRO</t>
  </si>
  <si>
    <t>EL BALCONCITO</t>
  </si>
  <si>
    <t>ESPERANZA  III</t>
  </si>
  <si>
    <t>LAS FLORES II</t>
  </si>
  <si>
    <t>RECUERDO SUR I</t>
  </si>
  <si>
    <t>SANTA LIBRADA III</t>
  </si>
  <si>
    <t>FISCALA BUENAVISTA</t>
  </si>
  <si>
    <t>BUENOS AIRES IV</t>
  </si>
  <si>
    <t>SAN BLAS II SECTOR I</t>
  </si>
  <si>
    <t>ARGELIA RENACIMIENTO</t>
  </si>
  <si>
    <t>SECTOR SAN JOSE I</t>
  </si>
  <si>
    <t>VISTA HERMOSA LUCERO ALTO</t>
  </si>
  <si>
    <t>TESORO TESORITO</t>
  </si>
  <si>
    <t>PRIMAVERA 2  (Antes SAN ISIDRO CERRITOS)</t>
  </si>
  <si>
    <t>EL LLANO SECTOR FANDIÑO I</t>
  </si>
  <si>
    <t>LA ESTACION - ANDALUCIA II</t>
  </si>
  <si>
    <t>GUADUAL II</t>
  </si>
  <si>
    <t>SATURNO I</t>
  </si>
  <si>
    <t>VERSALLES INTERNACIONAL</t>
  </si>
  <si>
    <t>VILLA ESTHER</t>
  </si>
  <si>
    <t>Ciudadela El Recreo</t>
  </si>
  <si>
    <t>Dintalito</t>
  </si>
  <si>
    <t>Patio Bonito III</t>
  </si>
  <si>
    <t>Charala</t>
  </si>
  <si>
    <t>Cerrito II</t>
  </si>
  <si>
    <t>Las Huertas</t>
  </si>
  <si>
    <t>Bosque de Molinos</t>
  </si>
  <si>
    <t>Mochuelo Alto Rural</t>
  </si>
  <si>
    <t>Mochuelo Alto Urbano</t>
  </si>
  <si>
    <t>Pasquila</t>
  </si>
  <si>
    <t>Pasquilla Urbana</t>
  </si>
  <si>
    <t>Pasquillita</t>
  </si>
  <si>
    <t>El tabaco</t>
  </si>
  <si>
    <t>Las Animas</t>
  </si>
  <si>
    <t>Las Auras</t>
  </si>
  <si>
    <t>Chisaca</t>
  </si>
  <si>
    <t>El Hato</t>
  </si>
  <si>
    <t>Gloria Lara</t>
  </si>
  <si>
    <t>La Fiscala</t>
  </si>
  <si>
    <t>Sin definir</t>
  </si>
  <si>
    <t>|</t>
  </si>
  <si>
    <t>ANUALIZACIÓN DE LA META</t>
  </si>
  <si>
    <t>BOSA</t>
  </si>
  <si>
    <t>SANTA FE</t>
  </si>
  <si>
    <t>USAQUEN</t>
  </si>
  <si>
    <t>RAFAEL URIBE</t>
  </si>
  <si>
    <t>TUNJUELITO</t>
  </si>
  <si>
    <t>SUMAPAZ</t>
  </si>
  <si>
    <t>Meta</t>
  </si>
  <si>
    <t>CANDELARIA</t>
  </si>
  <si>
    <t>PUENTE ARANDA</t>
  </si>
  <si>
    <t>ANTONIO NARIÑO</t>
  </si>
  <si>
    <t>TEUSAQUILLO</t>
  </si>
  <si>
    <t>LOS ALMENDROS</t>
  </si>
  <si>
    <t>DIANA TURBAY</t>
  </si>
  <si>
    <t>ALTAMIRA</t>
  </si>
  <si>
    <t>DIANA TURBAY CULTIVOS</t>
  </si>
  <si>
    <t>LISBOA</t>
  </si>
  <si>
    <t>ANTONIO JOSE DE SUCRE</t>
  </si>
  <si>
    <t>PROVIVIENDA OCCIDENTAL</t>
  </si>
  <si>
    <t>DIANA TURBAY ARRAYANES</t>
  </si>
  <si>
    <t>GRANJAS SAN PABLO</t>
  </si>
  <si>
    <t>LA COMUNA</t>
  </si>
  <si>
    <t>COMUNEROS</t>
  </si>
  <si>
    <t>EL PARAISO</t>
  </si>
  <si>
    <t>PUERTO RICO</t>
  </si>
  <si>
    <t>EL NUEVO PORTAL</t>
  </si>
  <si>
    <t>EL PROGRESO USME</t>
  </si>
  <si>
    <t>LA REFORMA</t>
  </si>
  <si>
    <t>LAS MARGARITAS</t>
  </si>
  <si>
    <t>LOS LACHES</t>
  </si>
  <si>
    <t>ARBORIZADORA ALTA</t>
  </si>
  <si>
    <t>COMPARTIR</t>
  </si>
  <si>
    <t>BERLIN</t>
  </si>
  <si>
    <t>BOLONIA</t>
  </si>
  <si>
    <t>ISLANDIA</t>
  </si>
  <si>
    <t>SANTA CECILIA</t>
  </si>
  <si>
    <t>LUCERO ALTO</t>
  </si>
  <si>
    <t>LA GAITANA</t>
  </si>
  <si>
    <t>SAN CARLOS DE SUBA</t>
  </si>
  <si>
    <t>OLARTE</t>
  </si>
  <si>
    <t>DANUBIO</t>
  </si>
  <si>
    <t>LOS LIBERTADORES</t>
  </si>
  <si>
    <t>SAN MARTIN SUR</t>
  </si>
  <si>
    <t>BRASILIA</t>
  </si>
  <si>
    <t>EL MIRADOR</t>
  </si>
  <si>
    <t>LA CABAÑA</t>
  </si>
  <si>
    <t>DOMINGO LAIN II - EL BOSQUE</t>
  </si>
  <si>
    <t>ESTRELLA DEL SUR</t>
  </si>
  <si>
    <t>LAS LOMAS</t>
  </si>
  <si>
    <t>SAN JORGE</t>
  </si>
  <si>
    <t>LA MERCED SUR</t>
  </si>
  <si>
    <t>SAN JOSE SUR ORIENTAL</t>
  </si>
  <si>
    <t>DANUBIO II</t>
  </si>
  <si>
    <t>EL NUEVO PORTAL II</t>
  </si>
  <si>
    <t>EL PORTAL DEL DIVINO</t>
  </si>
  <si>
    <t>GALAN</t>
  </si>
  <si>
    <t>LAS ACACIAS</t>
  </si>
  <si>
    <t>SAN PEDRO</t>
  </si>
  <si>
    <t>VILLA HERMOSA</t>
  </si>
  <si>
    <t>CEDRITOS DEL SUR</t>
  </si>
  <si>
    <t>EL MINUTO DE MARIA</t>
  </si>
  <si>
    <t>ARBOLEDA SUR</t>
  </si>
  <si>
    <t>LOS ARRAYANES</t>
  </si>
  <si>
    <t>JUAN REY SUR</t>
  </si>
  <si>
    <t>GUALOCHE</t>
  </si>
  <si>
    <t>VILLA ISRAEL</t>
  </si>
  <si>
    <t>LAS GUACAMAYAS</t>
  </si>
  <si>
    <t>EL JARDIN</t>
  </si>
  <si>
    <t>LA PORTADA</t>
  </si>
  <si>
    <t>LA FONTANA</t>
  </si>
  <si>
    <t>LA SULTANA</t>
  </si>
  <si>
    <t>SAN PABLO</t>
  </si>
  <si>
    <t>HUMBERTO VALENCIA</t>
  </si>
  <si>
    <t>id_localidad</t>
  </si>
  <si>
    <t>Chapinero</t>
  </si>
  <si>
    <t>Tunjuelito</t>
  </si>
  <si>
    <t>Suba</t>
  </si>
  <si>
    <t>Teusaquillo</t>
  </si>
  <si>
    <t>Puente Aranda</t>
  </si>
  <si>
    <t>Candelaria</t>
  </si>
  <si>
    <t>id_upz</t>
  </si>
  <si>
    <t>nom_upz</t>
  </si>
  <si>
    <t>Paseo de los Libertadores</t>
  </si>
  <si>
    <t>La Academia</t>
  </si>
  <si>
    <t>Guaymaral</t>
  </si>
  <si>
    <t>Verbenal</t>
  </si>
  <si>
    <t>La Uribe</t>
  </si>
  <si>
    <t>San Cristóbal Norte</t>
  </si>
  <si>
    <t>Toberín</t>
  </si>
  <si>
    <t>Los Cedros</t>
  </si>
  <si>
    <t>Usaquén</t>
  </si>
  <si>
    <t>Country Club</t>
  </si>
  <si>
    <t>Santa Bárbara</t>
  </si>
  <si>
    <t>San José de Bavaria</t>
  </si>
  <si>
    <t>Britalia</t>
  </si>
  <si>
    <t>El Prado</t>
  </si>
  <si>
    <t>La Alhambra</t>
  </si>
  <si>
    <t>Los Andes</t>
  </si>
  <si>
    <t>Doce de Octubre</t>
  </si>
  <si>
    <t>Casa Blanca Suba</t>
  </si>
  <si>
    <t>Niza</t>
  </si>
  <si>
    <t>La Floresta</t>
  </si>
  <si>
    <t>La Ferias</t>
  </si>
  <si>
    <t>El Rincón</t>
  </si>
  <si>
    <t>Minuto de Dios</t>
  </si>
  <si>
    <t>Boyacá Real</t>
  </si>
  <si>
    <t>Santa Cecilia</t>
  </si>
  <si>
    <t>San Blas</t>
  </si>
  <si>
    <t>Sosiego</t>
  </si>
  <si>
    <t>20 de Julio</t>
  </si>
  <si>
    <t>Ciudad Jardín</t>
  </si>
  <si>
    <t>San José</t>
  </si>
  <si>
    <t>Santa Isabel</t>
  </si>
  <si>
    <t>Restrepo</t>
  </si>
  <si>
    <t>Quiroga</t>
  </si>
  <si>
    <t>Ciudad Montes</t>
  </si>
  <si>
    <t>Muzú</t>
  </si>
  <si>
    <t>Venecia</t>
  </si>
  <si>
    <t>San Rafael</t>
  </si>
  <si>
    <t>Américas</t>
  </si>
  <si>
    <t>Carvajal</t>
  </si>
  <si>
    <t>Castilla</t>
  </si>
  <si>
    <t>Kennedy Central</t>
  </si>
  <si>
    <t>Timiza</t>
  </si>
  <si>
    <t>Apogeo</t>
  </si>
  <si>
    <t>La Gloria</t>
  </si>
  <si>
    <t>Los Libertadores</t>
  </si>
  <si>
    <t>La Flora</t>
  </si>
  <si>
    <t>Marco Fidel Suárez</t>
  </si>
  <si>
    <t>Marruecos</t>
  </si>
  <si>
    <t>Diana Turbay</t>
  </si>
  <si>
    <t>Danubio</t>
  </si>
  <si>
    <t>Gran Yomasa</t>
  </si>
  <si>
    <t>Comuneros</t>
  </si>
  <si>
    <t>Alfonso López</t>
  </si>
  <si>
    <t>Parque Entrenubes</t>
  </si>
  <si>
    <t>Ciudad de Usme</t>
  </si>
  <si>
    <t>El Mochuelo</t>
  </si>
  <si>
    <t>Monteblanco</t>
  </si>
  <si>
    <t>Arborizadora</t>
  </si>
  <si>
    <t>San Francisco</t>
  </si>
  <si>
    <t>Lucero</t>
  </si>
  <si>
    <t>El Tesoro</t>
  </si>
  <si>
    <t>Ismael Perdomo</t>
  </si>
  <si>
    <t>Jerusalén</t>
  </si>
  <si>
    <t>Tibabuyes</t>
  </si>
  <si>
    <t>Bolivia</t>
  </si>
  <si>
    <t>Garcés Navas</t>
  </si>
  <si>
    <t>Engativá</t>
  </si>
  <si>
    <t>Fontibón</t>
  </si>
  <si>
    <t>Fontibón San Pablo</t>
  </si>
  <si>
    <t>Zona Franca</t>
  </si>
  <si>
    <t>Tintal Norte</t>
  </si>
  <si>
    <t>Calandaima</t>
  </si>
  <si>
    <t>Corabastos</t>
  </si>
  <si>
    <t>Gran Britalia</t>
  </si>
  <si>
    <t>Patio Bonito</t>
  </si>
  <si>
    <t>Las Margaritas</t>
  </si>
  <si>
    <t>Bosa Occidental</t>
  </si>
  <si>
    <t>Bosa Central</t>
  </si>
  <si>
    <t>El Porvenir</t>
  </si>
  <si>
    <t>Tintal Sur</t>
  </si>
  <si>
    <t>El Refugio</t>
  </si>
  <si>
    <t>San Isidro Patios</t>
  </si>
  <si>
    <t>Pardo Rubio</t>
  </si>
  <si>
    <t>Sagrado Corazon</t>
  </si>
  <si>
    <t>La Macarena</t>
  </si>
  <si>
    <t>Las Nieves</t>
  </si>
  <si>
    <t>Las Cruces</t>
  </si>
  <si>
    <t>Lourdes</t>
  </si>
  <si>
    <t>Chicó Lago</t>
  </si>
  <si>
    <t>Los Alcázares</t>
  </si>
  <si>
    <t>Galerías</t>
  </si>
  <si>
    <t>La Sabana</t>
  </si>
  <si>
    <t>Parque Salitre</t>
  </si>
  <si>
    <t>P. Simon Bolivar CAN</t>
  </si>
  <si>
    <t>Jardín Botánico</t>
  </si>
  <si>
    <t>La Esmeralda</t>
  </si>
  <si>
    <t>Quinta Paredes</t>
  </si>
  <si>
    <t>Zona Industrial</t>
  </si>
  <si>
    <t>Ciudad Salitre Oriental</t>
  </si>
  <si>
    <t>Ciudad Salitre Occidente</t>
  </si>
  <si>
    <t>Granjas de Techo</t>
  </si>
  <si>
    <t>Bavaria</t>
  </si>
  <si>
    <t>Modelia</t>
  </si>
  <si>
    <t>Capellania</t>
  </si>
  <si>
    <t>Álamos</t>
  </si>
  <si>
    <t>Aeropuerto El Dorado</t>
  </si>
  <si>
    <t>Tesoro</t>
  </si>
  <si>
    <t>id_barrio</t>
  </si>
  <si>
    <t>nom_barrio</t>
  </si>
  <si>
    <t>CANAIMA</t>
  </si>
  <si>
    <t>LA FLORESTA DE LA SABANA</t>
  </si>
  <si>
    <t>TORCA</t>
  </si>
  <si>
    <t>ALTO DE SERREZUELA</t>
  </si>
  <si>
    <t>BALCONES DE VISTA HERMOSA</t>
  </si>
  <si>
    <t>BALMORAL NORTE</t>
  </si>
  <si>
    <t>BUENAVISTA</t>
  </si>
  <si>
    <t>CHAPARRAL</t>
  </si>
  <si>
    <t>EL CODITO</t>
  </si>
  <si>
    <t>EL REFUGIO DE SAN ANTONIO</t>
  </si>
  <si>
    <t>EL VERBENAL</t>
  </si>
  <si>
    <t>HORIZONTES</t>
  </si>
  <si>
    <t>LA ESTRELLITA</t>
  </si>
  <si>
    <t>LA FRONTERA</t>
  </si>
  <si>
    <t>LA LLANURITA</t>
  </si>
  <si>
    <t>LOS CONSUELOS</t>
  </si>
  <si>
    <t>MARANTA</t>
  </si>
  <si>
    <t>MATURIN</t>
  </si>
  <si>
    <t>MEDELLIN</t>
  </si>
  <si>
    <t>MIRADOR DEL NORTE</t>
  </si>
  <si>
    <t>NUEVO HORIZONTE</t>
  </si>
  <si>
    <t>SAN ANTONIO NORTE</t>
  </si>
  <si>
    <t>SANTA FELISA</t>
  </si>
  <si>
    <t>SANTANDERSITO</t>
  </si>
  <si>
    <t>TIBABITA</t>
  </si>
  <si>
    <t>VIÑA DEL MAR</t>
  </si>
  <si>
    <t>BOSQUE DE SAN ANTONIO</t>
  </si>
  <si>
    <t>CONJUNTO CAMINO DEL PALMAR</t>
  </si>
  <si>
    <t>EL PITE</t>
  </si>
  <si>
    <t>EL REDIL</t>
  </si>
  <si>
    <t>LA CITA</t>
  </si>
  <si>
    <t>LA GRANJA NORTE</t>
  </si>
  <si>
    <t>LA URIBE</t>
  </si>
  <si>
    <t>LOS NARANJOS</t>
  </si>
  <si>
    <t>SAN JUAN BOSCO</t>
  </si>
  <si>
    <t>URBANIZACION LOS LAURELES</t>
  </si>
  <si>
    <t>AINSUCA</t>
  </si>
  <si>
    <t>ALTABLANCA</t>
  </si>
  <si>
    <t>BARRANCAS</t>
  </si>
  <si>
    <t>CALIFORNIA</t>
  </si>
  <si>
    <t>CERRO NORTE</t>
  </si>
  <si>
    <t>DON BOSCO</t>
  </si>
  <si>
    <t>LA PERLA ORIENTAL</t>
  </si>
  <si>
    <t>LAS ARENERAS</t>
  </si>
  <si>
    <t>MILAN (BARRANCAS)</t>
  </si>
  <si>
    <t>SAN CRISTOBAL NORTE</t>
  </si>
  <si>
    <t>SANTA CECILIA NORTE PARTE ALTA</t>
  </si>
  <si>
    <t>SANTA CECILIA PARTE BAJA</t>
  </si>
  <si>
    <t>SANTA TERESA</t>
  </si>
  <si>
    <t>SORATAMA</t>
  </si>
  <si>
    <t>TORCOROMA</t>
  </si>
  <si>
    <t>VILLA NYDIA</t>
  </si>
  <si>
    <t>VILLA OLIVA</t>
  </si>
  <si>
    <t>EL TOBERIN</t>
  </si>
  <si>
    <t>BABILONIA</t>
  </si>
  <si>
    <t>DARDANELOS</t>
  </si>
  <si>
    <t>ESTRELLA DEL NORTE</t>
  </si>
  <si>
    <t>GUANOA</t>
  </si>
  <si>
    <t>JARDIN NORTE</t>
  </si>
  <si>
    <t>LA LIBERIA</t>
  </si>
  <si>
    <t>LA PRADERA NORTE</t>
  </si>
  <si>
    <t>LAS ORQUIDEAS</t>
  </si>
  <si>
    <t>PANTANITO</t>
  </si>
  <si>
    <t>SANTA MONICA</t>
  </si>
  <si>
    <t>VILLA MAGDALA</t>
  </si>
  <si>
    <t>VILLAS DE ARANJUEZ</t>
  </si>
  <si>
    <t>VILLAS DEL MEDITERRANEO</t>
  </si>
  <si>
    <t>ZARAGOZA</t>
  </si>
  <si>
    <t>ACACIAS</t>
  </si>
  <si>
    <t>ANTIGUA</t>
  </si>
  <si>
    <t>BELMIRA</t>
  </si>
  <si>
    <t>BOSQUE DE PINOS</t>
  </si>
  <si>
    <t>CAOBOS SALAZAR</t>
  </si>
  <si>
    <t>CAPRI</t>
  </si>
  <si>
    <t>CEDRITOS</t>
  </si>
  <si>
    <t>CEDRO BOLIVAR</t>
  </si>
  <si>
    <t>CEDRO GOLF</t>
  </si>
  <si>
    <t>CEDRO MADEIRA</t>
  </si>
  <si>
    <t>CEDRO NARVAEZ</t>
  </si>
  <si>
    <t>CEDRO SALAZAR</t>
  </si>
  <si>
    <t>EL CONTADOR</t>
  </si>
  <si>
    <t>EL RINCON DE LAS MARGARITAS</t>
  </si>
  <si>
    <t>LA SONORA</t>
  </si>
  <si>
    <t>LOS CEDROS</t>
  </si>
  <si>
    <t>LOS CEDROS ORIENTAL</t>
  </si>
  <si>
    <t>MONTEARROYO</t>
  </si>
  <si>
    <t>NUEVA AUTOPISTA</t>
  </si>
  <si>
    <t>NUEVO COUNTRY</t>
  </si>
  <si>
    <t>SIERRAS DEL MORAL</t>
  </si>
  <si>
    <t>BELLA SUIZA</t>
  </si>
  <si>
    <t>BELLAVISTA</t>
  </si>
  <si>
    <t>BOSQUE MEDINA</t>
  </si>
  <si>
    <t>EL PAÑUELITO</t>
  </si>
  <si>
    <t>EL PEDREGAL</t>
  </si>
  <si>
    <t>ESCUELA DE CABALLERIA I</t>
  </si>
  <si>
    <t>ESCUELA DE INFANTERIA</t>
  </si>
  <si>
    <t>FRANCISCO MIRANDA</t>
  </si>
  <si>
    <t>GINEBRA</t>
  </si>
  <si>
    <t>LA ESPERANZA</t>
  </si>
  <si>
    <t>LA GLORIETA</t>
  </si>
  <si>
    <t>LAS DELICIAS DEL CARMEN</t>
  </si>
  <si>
    <t>SAGRADO CORAZON</t>
  </si>
  <si>
    <t>SAN GABRIEL</t>
  </si>
  <si>
    <t>SANTA ANA</t>
  </si>
  <si>
    <t>SANTA ANA OCCIDENTAL</t>
  </si>
  <si>
    <t>SANTA BARBARA ALTA</t>
  </si>
  <si>
    <t>SANTA BARBARA ORIENTAL</t>
  </si>
  <si>
    <t>UNICERROS</t>
  </si>
  <si>
    <t>COUNTRY CLUB</t>
  </si>
  <si>
    <t>LA CALLEJA</t>
  </si>
  <si>
    <t>LA CAROLINA</t>
  </si>
  <si>
    <t>LA CRISTALINA</t>
  </si>
  <si>
    <t>PRADOS DEL COUNTRY</t>
  </si>
  <si>
    <t>RECODO DEL COUNTRY</t>
  </si>
  <si>
    <t>SANTA COLOMA</t>
  </si>
  <si>
    <t>SOATAMA</t>
  </si>
  <si>
    <t>TOLEDO</t>
  </si>
  <si>
    <t>TORRES DEL COUNTRY</t>
  </si>
  <si>
    <t>VERGEL DEL COUNTRY</t>
  </si>
  <si>
    <t>SANTA BARBARA OCCIDENTAL</t>
  </si>
  <si>
    <t>CAMPO ALEGRE</t>
  </si>
  <si>
    <t>MOLINOS DEL NORTE</t>
  </si>
  <si>
    <t>MULTICENTRO</t>
  </si>
  <si>
    <t>NAVARRA</t>
  </si>
  <si>
    <t>RINCON DEL CHICO</t>
  </si>
  <si>
    <t>SAN PATRICIO</t>
  </si>
  <si>
    <t>SANTA BARBARA</t>
  </si>
  <si>
    <t>SANTA BARBARA CENTRAL</t>
  </si>
  <si>
    <t>SANTA BIBIANA</t>
  </si>
  <si>
    <t>SANTA PAULA</t>
  </si>
  <si>
    <t>CHICO RESERVADO</t>
  </si>
  <si>
    <t>CHICO ALTO</t>
  </si>
  <si>
    <t>EL NOGAL</t>
  </si>
  <si>
    <t>EL REFUGIO</t>
  </si>
  <si>
    <t>LA CABRERA</t>
  </si>
  <si>
    <t>LOS ROSALES</t>
  </si>
  <si>
    <t>SEMINARIO</t>
  </si>
  <si>
    <t>TOSCANA</t>
  </si>
  <si>
    <t>LA ESPERANZA NORORIENTAL</t>
  </si>
  <si>
    <t>LA SUREÑA</t>
  </si>
  <si>
    <t>SAN ISIDRO</t>
  </si>
  <si>
    <t>SAN LUIS ALTOS DEL CABO</t>
  </si>
  <si>
    <t>BOSQUE CALDERON</t>
  </si>
  <si>
    <t>BOSQUE CALDERON TEJADA</t>
  </si>
  <si>
    <t>CHAPINERO ALTO</t>
  </si>
  <si>
    <t>EL CASTILLO</t>
  </si>
  <si>
    <t>EMAUS</t>
  </si>
  <si>
    <t>GRANADA</t>
  </si>
  <si>
    <t>INGEMAR</t>
  </si>
  <si>
    <t>JUAN XXIII</t>
  </si>
  <si>
    <t>LA SALLE</t>
  </si>
  <si>
    <t>LOS OLIVOS</t>
  </si>
  <si>
    <t>MARIA CRISTINA</t>
  </si>
  <si>
    <t>MARISCAL SUCRE</t>
  </si>
  <si>
    <t>NUEVA GRANADA</t>
  </si>
  <si>
    <t>PALOMAR</t>
  </si>
  <si>
    <t>PARDO RUBIO</t>
  </si>
  <si>
    <t>SAN MARTIN DE PORRES</t>
  </si>
  <si>
    <t>VILLA ANITA</t>
  </si>
  <si>
    <t>VILLA DEL CERRO</t>
  </si>
  <si>
    <t>ANTIGUO COUNTRY</t>
  </si>
  <si>
    <t>CHICO NORTE</t>
  </si>
  <si>
    <t>CHICO NORTE II</t>
  </si>
  <si>
    <t>CHICO NORTE III</t>
  </si>
  <si>
    <t>CHICO OCCIDENTAL</t>
  </si>
  <si>
    <t>EL CHICO</t>
  </si>
  <si>
    <t>EL RETIRO</t>
  </si>
  <si>
    <t>ESPARTILLAL</t>
  </si>
  <si>
    <t>LAGO GAITAN</t>
  </si>
  <si>
    <t>PORCIUNCULA</t>
  </si>
  <si>
    <t>QUINTA CAMACHO</t>
  </si>
  <si>
    <t>CATALUÑA</t>
  </si>
  <si>
    <t>CHAPINERO CENTRAL</t>
  </si>
  <si>
    <t>CHAPINERO NORTE</t>
  </si>
  <si>
    <t>MARLY</t>
  </si>
  <si>
    <t>SUCRE</t>
  </si>
  <si>
    <t>LA MERCED</t>
  </si>
  <si>
    <t>PARQUE CENTRAL BAVARIA</t>
  </si>
  <si>
    <t>SAN DIEGO</t>
  </si>
  <si>
    <t>SAN MARTIN</t>
  </si>
  <si>
    <t>TORRES DEL PARQUE</t>
  </si>
  <si>
    <t>BOSQUE IZQUIERDO</t>
  </si>
  <si>
    <t>GERMANIA</t>
  </si>
  <si>
    <t>LA MACARENA</t>
  </si>
  <si>
    <t>LA PAZ CENTRO</t>
  </si>
  <si>
    <t>LA PERSEVERANCIA</t>
  </si>
  <si>
    <t>LA ALAMEDA</t>
  </si>
  <si>
    <t>LA CAPUCHINA</t>
  </si>
  <si>
    <t>LA VERACRUZ</t>
  </si>
  <si>
    <t>LAS NIEVES</t>
  </si>
  <si>
    <t>SANTA INES</t>
  </si>
  <si>
    <t>LAS CRUCES</t>
  </si>
  <si>
    <t>SAN BERNARDO</t>
  </si>
  <si>
    <t>ATANASIO GIRADOT</t>
  </si>
  <si>
    <t>CARTAGENA</t>
  </si>
  <si>
    <t>EGIPTO</t>
  </si>
  <si>
    <t>EGIPTO ALTO (J.C. TURBAY)</t>
  </si>
  <si>
    <t>EL BALCON</t>
  </si>
  <si>
    <t>EL CONSUELO</t>
  </si>
  <si>
    <t>EL DORADO</t>
  </si>
  <si>
    <t>EL GUAVIO</t>
  </si>
  <si>
    <t>EL ROCIO</t>
  </si>
  <si>
    <t>EL TRIUNFO</t>
  </si>
  <si>
    <t>FABRICA DE LOZA</t>
  </si>
  <si>
    <t>GRAN COLOMBIA</t>
  </si>
  <si>
    <t>LA PEÑA</t>
  </si>
  <si>
    <t>LOURDES</t>
  </si>
  <si>
    <t>RAMIREZ</t>
  </si>
  <si>
    <t>SAN DIONISIO</t>
  </si>
  <si>
    <t>SANTA ROSA DE LIMA</t>
  </si>
  <si>
    <t>VITELMA</t>
  </si>
  <si>
    <t>AGUAS CLARAS</t>
  </si>
  <si>
    <t>ALTOS DEL ZIPA</t>
  </si>
  <si>
    <t>AMAPOLAS</t>
  </si>
  <si>
    <t>AMAPOLAS II</t>
  </si>
  <si>
    <t>BALCON DE LA CASTAÑA</t>
  </si>
  <si>
    <t>BELLA VISTA SECTOR LUCERO</t>
  </si>
  <si>
    <t>BELLAVISTA PARTE BAJA</t>
  </si>
  <si>
    <t>BELLAVISTA SUR</t>
  </si>
  <si>
    <t>BOSQUE DE LOS ALPES</t>
  </si>
  <si>
    <t>BUENAVISTA SURORIENTAL</t>
  </si>
  <si>
    <t>CAMINO VIEJO SAN CRISTOBAL</t>
  </si>
  <si>
    <t>CERROS DE SAN VICENTE</t>
  </si>
  <si>
    <t>CIUDAD DE LONDRES</t>
  </si>
  <si>
    <t>CORINTO</t>
  </si>
  <si>
    <t>EL BALCON DE LA CASTAÑA</t>
  </si>
  <si>
    <t>EL FUTURO</t>
  </si>
  <si>
    <t>EL RAMAJAL</t>
  </si>
  <si>
    <t>EL RAMAJAL (SAN PEDRO)</t>
  </si>
  <si>
    <t>GRAN COLOMBIA (MOLINOS DE ORIENTE)</t>
  </si>
  <si>
    <t>HORACIO ORJUELA</t>
  </si>
  <si>
    <t>LA CASTAÑA</t>
  </si>
  <si>
    <t>LA CECILIA</t>
  </si>
  <si>
    <t>LA GRAN COLOMBIA</t>
  </si>
  <si>
    <t>LA HERRADURA</t>
  </si>
  <si>
    <t>LA JOYITA CENTRO ( BELLO HORIZONTE)</t>
  </si>
  <si>
    <t>LA PLAYA</t>
  </si>
  <si>
    <t>LA ROCA</t>
  </si>
  <si>
    <t>LA SAGRADA FAMILIA</t>
  </si>
  <si>
    <t>LAS MERCEDES</t>
  </si>
  <si>
    <t>LAURELES SUR ORIENTAL II SECTOR</t>
  </si>
  <si>
    <t>LOS ALPES</t>
  </si>
  <si>
    <t>LOS ALPES FUTURO</t>
  </si>
  <si>
    <t>LOS ARRAYANES SECTOR SANTA INES</t>
  </si>
  <si>
    <t>LOS LAURELES SUR ORIENTAL I SEC.</t>
  </si>
  <si>
    <t>MACARENA LOS ALPES</t>
  </si>
  <si>
    <t>MANANTIAL</t>
  </si>
  <si>
    <t>MANILA</t>
  </si>
  <si>
    <t>MIRAFLORES</t>
  </si>
  <si>
    <t>MOLINOS DE ORIENTE</t>
  </si>
  <si>
    <t>MONTECARLO</t>
  </si>
  <si>
    <t>NUEVA ESPAÑA</t>
  </si>
  <si>
    <t>NUEVA ESPAÑA PARTE ALTA</t>
  </si>
  <si>
    <t>RAMAJAL</t>
  </si>
  <si>
    <t>RINCON DE LA VICTRIA-B/VISTA</t>
  </si>
  <si>
    <t>SAGRADA FAMILIA</t>
  </si>
  <si>
    <t>SAN BLAS</t>
  </si>
  <si>
    <t>SAN BLAS (PARCELAS)</t>
  </si>
  <si>
    <t>SAN BLAS II SECTOR</t>
  </si>
  <si>
    <t>SAN CRISTOBAL ALTO</t>
  </si>
  <si>
    <t>SAN CRISTOBAL VIEJO</t>
  </si>
  <si>
    <t>SAN VICENTE</t>
  </si>
  <si>
    <t>SAN VICENTE ALTO</t>
  </si>
  <si>
    <t>SAN VICENTE BAJO</t>
  </si>
  <si>
    <t>SAN VICENTE SUR ORIENTE</t>
  </si>
  <si>
    <t>SANTA INES SUR</t>
  </si>
  <si>
    <t>TERRAZAS DE ORIENTE</t>
  </si>
  <si>
    <t>TRIANGULO</t>
  </si>
  <si>
    <t>TRIANGULO ALTO</t>
  </si>
  <si>
    <t>TRIANGULO BAJO</t>
  </si>
  <si>
    <t>VEREDA ALTOS DE SAN BLAS</t>
  </si>
  <si>
    <t>GOLCONDA</t>
  </si>
  <si>
    <t>PRIMERO DE MAYO</t>
  </si>
  <si>
    <t>BUENOS AIRES</t>
  </si>
  <si>
    <t>CALVO SUR</t>
  </si>
  <si>
    <t>CAMINO VIEJO DE SAN CRISTOBAL</t>
  </si>
  <si>
    <t>LA MARIA</t>
  </si>
  <si>
    <t>LAS BRISAS</t>
  </si>
  <si>
    <t>LOS DOS LEONES</t>
  </si>
  <si>
    <t>MODELO SUR</t>
  </si>
  <si>
    <t>NARIÑO SUR</t>
  </si>
  <si>
    <t>QUINTA RAMOS</t>
  </si>
  <si>
    <t>REP. DE VENEZUELA</t>
  </si>
  <si>
    <t>SAN CRISTOBAL SUR</t>
  </si>
  <si>
    <t>SAN JAVIER</t>
  </si>
  <si>
    <t>SANTA ANA SUR</t>
  </si>
  <si>
    <t>SOCIEGO</t>
  </si>
  <si>
    <t>VELODROMO</t>
  </si>
  <si>
    <t>VILLA ALBANIA</t>
  </si>
  <si>
    <t>VILLA JAVIER</t>
  </si>
  <si>
    <t>ATENAS</t>
  </si>
  <si>
    <t>20 DE JULIO</t>
  </si>
  <si>
    <t>ATENAS I</t>
  </si>
  <si>
    <t>AYACUCHO</t>
  </si>
  <si>
    <t>BARCELONA</t>
  </si>
  <si>
    <t>BARCELONA SUR</t>
  </si>
  <si>
    <t>BARCELONA SUR ORIENTAL</t>
  </si>
  <si>
    <t>BELLO HORIZONTE</t>
  </si>
  <si>
    <t>BELLO HORIZONTE III SECTOR</t>
  </si>
  <si>
    <t>CORDOBA</t>
  </si>
  <si>
    <t>EL ANGULO</t>
  </si>
  <si>
    <t>EL ENCANTO</t>
  </si>
  <si>
    <t>GRANADA SUR</t>
  </si>
  <si>
    <t>GRANADA SUR III SECTOR</t>
  </si>
  <si>
    <t>LA JOYITA</t>
  </si>
  <si>
    <t>LA SERAFINA</t>
  </si>
  <si>
    <t>MANAGUA</t>
  </si>
  <si>
    <t>MONTEBELLO</t>
  </si>
  <si>
    <t>SAN ISIDRO I Y II</t>
  </si>
  <si>
    <t>SAN ISIDRO SUR</t>
  </si>
  <si>
    <t>SAN LUIS</t>
  </si>
  <si>
    <t>SUR AMERICA</t>
  </si>
  <si>
    <t>VILLA DE LOS ALPES</t>
  </si>
  <si>
    <t>VILLA DE LOS ALPES I</t>
  </si>
  <si>
    <t>VILLA NATALY 20 DE JULIO</t>
  </si>
  <si>
    <t>ALTAMIRA CHIQUITA</t>
  </si>
  <si>
    <t>ALTOS DEL POBLADO</t>
  </si>
  <si>
    <t>ALTOS DEL VIRREY</t>
  </si>
  <si>
    <t>ALTOS DEL ZUQUE</t>
  </si>
  <si>
    <t>BELLAVISTA PARTE ALTA</t>
  </si>
  <si>
    <t>BELLAVISTA SUR ORIENTAL</t>
  </si>
  <si>
    <t>CIUDADELA SANTA ROSA</t>
  </si>
  <si>
    <t>EL QUINDIO</t>
  </si>
  <si>
    <t>EL RECODO-REPUBLICA DE CANADA</t>
  </si>
  <si>
    <t>EL RODEO</t>
  </si>
  <si>
    <t>LA COLMENA</t>
  </si>
  <si>
    <t>LA GLORIA</t>
  </si>
  <si>
    <t>LA GLORIA BAJA</t>
  </si>
  <si>
    <t>LA GLORIA MZ 11</t>
  </si>
  <si>
    <t>LA GLORIA OCCIDENTAL</t>
  </si>
  <si>
    <t>LA GLORIA ORIENTAL</t>
  </si>
  <si>
    <t>LA GLORIA SAN MIGUEL</t>
  </si>
  <si>
    <t>LA GROVANA</t>
  </si>
  <si>
    <t>LA VICTORIA</t>
  </si>
  <si>
    <t>LA VICTORIA II SECTOR</t>
  </si>
  <si>
    <t>LA VICTORIA III SECTOR</t>
  </si>
  <si>
    <t>LAS GAVIOTAS</t>
  </si>
  <si>
    <t>LAS GUACAMAYAS I, II Y III</t>
  </si>
  <si>
    <t>LOS PUENTES</t>
  </si>
  <si>
    <t>MALVINAS</t>
  </si>
  <si>
    <t>MORALVA</t>
  </si>
  <si>
    <t>PANORAMA (ANTES ALTAMIRA)</t>
  </si>
  <si>
    <t>PASEITO III</t>
  </si>
  <si>
    <t>PUENTE COLORADO</t>
  </si>
  <si>
    <t>QUINDIO</t>
  </si>
  <si>
    <t>QUINDIO I Y II</t>
  </si>
  <si>
    <t>QUINDIO II</t>
  </si>
  <si>
    <t>SAN JOSE</t>
  </si>
  <si>
    <t>SAN JOSE ORIENTAL</t>
  </si>
  <si>
    <t>SAN MARTIN DE LOBA I Y II</t>
  </si>
  <si>
    <t>ANTIOQUIA</t>
  </si>
  <si>
    <t>CANADA LA GUIRA</t>
  </si>
  <si>
    <t>CANADA LA GUIRA II SECTOR</t>
  </si>
  <si>
    <t>CANADA-SAN LUIS</t>
  </si>
  <si>
    <t>CHIGUAZA</t>
  </si>
  <si>
    <t>EL PINAR O REP. DEL CANADA II S.</t>
  </si>
  <si>
    <t>JUAN REY (LA PAZ)</t>
  </si>
  <si>
    <t>LA BELLEZA</t>
  </si>
  <si>
    <t>LA NUEVA GLORIA</t>
  </si>
  <si>
    <t>LA NUEVA GLORIA II SECTOR</t>
  </si>
  <si>
    <t>LA PENINSULA</t>
  </si>
  <si>
    <t>LA SIERRA</t>
  </si>
  <si>
    <t>LAS GAVIOTAS*</t>
  </si>
  <si>
    <t>LOS LIBERTADORES S. EL TESORO</t>
  </si>
  <si>
    <t>LOS LIBERTADORES S. LA COLINA</t>
  </si>
  <si>
    <t>LOS LIBERTADORES S.SAN IGNACIO</t>
  </si>
  <si>
    <t>LOS LIBERTADORES S.SAN ISIDRO</t>
  </si>
  <si>
    <t>LOS LIBERTADORES S.SAN JOSE</t>
  </si>
  <si>
    <t>LOS LIBERTADORES S.SAN LUIS</t>
  </si>
  <si>
    <t>LOS LIBERTADORES S.SAN MIGUEL</t>
  </si>
  <si>
    <t>LOS LIBERTADORES, BQUE DIAMANT, TRIANGULO</t>
  </si>
  <si>
    <t>LOS PINARES</t>
  </si>
  <si>
    <t>LOS PINOS</t>
  </si>
  <si>
    <t>NUEVA DELLY</t>
  </si>
  <si>
    <t>NUEVA GLORIA</t>
  </si>
  <si>
    <t>NUEVA ROMA</t>
  </si>
  <si>
    <t>NUEVAS MALVINAS O EL TRIUNFO</t>
  </si>
  <si>
    <t>REPUBLICA DEL CANADA</t>
  </si>
  <si>
    <t>REPUBLICA DEL CANADA-EL PINAR</t>
  </si>
  <si>
    <t>SAN JACINTO</t>
  </si>
  <si>
    <t>SAN MANUEL</t>
  </si>
  <si>
    <t>SAN RAFAEL SUR ORIENTAL</t>
  </si>
  <si>
    <t>SAN RAFAEL USME</t>
  </si>
  <si>
    <t>SANTA RITA I, II Y III</t>
  </si>
  <si>
    <t>SANTA RITA SUR ORIENTAL</t>
  </si>
  <si>
    <t>VALPARAISO</t>
  </si>
  <si>
    <t>VILLA ANGELICA CANADA LA GUIRA</t>
  </si>
  <si>
    <t>VILLA AURORA</t>
  </si>
  <si>
    <t>VILLABELL</t>
  </si>
  <si>
    <t>YOMASA</t>
  </si>
  <si>
    <t>VILLA ANGELICA</t>
  </si>
  <si>
    <t>EL PARAISO SUR ORIENTAL I SEC.</t>
  </si>
  <si>
    <t>JUAN REY I Y II</t>
  </si>
  <si>
    <t>VILLA BEGONIA</t>
  </si>
  <si>
    <t>COSTA RICA</t>
  </si>
  <si>
    <t>DOÑA LILIANA</t>
  </si>
  <si>
    <t>EL BOSQUE KM. 11</t>
  </si>
  <si>
    <t>JUAN JOSE RONDON</t>
  </si>
  <si>
    <t>JUAN JOSE RONDON II SECTOR</t>
  </si>
  <si>
    <t>LA FLORA PARCELACION SAN PEDRO</t>
  </si>
  <si>
    <t>LAS VIOLETAS</t>
  </si>
  <si>
    <t>LOS SOCHES</t>
  </si>
  <si>
    <t>PARCELACION SAN PEDRO</t>
  </si>
  <si>
    <t>TIHUAQUE</t>
  </si>
  <si>
    <t>UNION</t>
  </si>
  <si>
    <t>VILLA DIANA</t>
  </si>
  <si>
    <t>VILLA ROSITA</t>
  </si>
  <si>
    <t>ALASKA</t>
  </si>
  <si>
    <t>ARRAYANES</t>
  </si>
  <si>
    <t>DANUBIO AZUL</t>
  </si>
  <si>
    <t>DAZA SECTOR II</t>
  </si>
  <si>
    <t>DUITAMA</t>
  </si>
  <si>
    <t>EL PORVENIR</t>
  </si>
  <si>
    <t>EL PORVENIR II SECTOR</t>
  </si>
  <si>
    <t>FISCALA II LA FORTUNA</t>
  </si>
  <si>
    <t>FISCALA SECTOR CENTRO</t>
  </si>
  <si>
    <t>LA FISCALA LOS TRES LAURELES</t>
  </si>
  <si>
    <t>LA FISCALA LOTE 16</t>
  </si>
  <si>
    <t>LA FISCALA LOTE 16A</t>
  </si>
  <si>
    <t>LA FISCALA SECTOR CENTRO</t>
  </si>
  <si>
    <t>LA FISCALA SECTOR DAZA</t>
  </si>
  <si>
    <t>LA FISCALA SECTOR NORTE</t>
  </si>
  <si>
    <t>LA FISCALA SECTOR RODRIGUEZ</t>
  </si>
  <si>
    <t>LA MORENA I</t>
  </si>
  <si>
    <t>LA MORENA II</t>
  </si>
  <si>
    <t>LA MORENA II (SECTOR VILLA SANDRA)</t>
  </si>
  <si>
    <t>MORENA II SECTOR VILLA SANDRA</t>
  </si>
  <si>
    <t>NUEVA ESPERANZA</t>
  </si>
  <si>
    <t>VILLA NEIZA</t>
  </si>
  <si>
    <t>PICOTA SUR</t>
  </si>
  <si>
    <t>PORVENIR</t>
  </si>
  <si>
    <t>ALMIRANTE PADILLA</t>
  </si>
  <si>
    <t>ALTOS DEL PINO</t>
  </si>
  <si>
    <t>ARIZONA</t>
  </si>
  <si>
    <t>BARRANQUILLITA</t>
  </si>
  <si>
    <t>BENJAMIN URIBE</t>
  </si>
  <si>
    <t>BETANIA</t>
  </si>
  <si>
    <t>BETANIA II</t>
  </si>
  <si>
    <t>BOLONIA*</t>
  </si>
  <si>
    <t>BULEVAR DEL SUR</t>
  </si>
  <si>
    <t>CASA LOMA II</t>
  </si>
  <si>
    <t>CASA REY</t>
  </si>
  <si>
    <t>CASALOMA</t>
  </si>
  <si>
    <t>COMPOSTELA I</t>
  </si>
  <si>
    <t>COMPOSTELA II</t>
  </si>
  <si>
    <t>COMPOSTELA III</t>
  </si>
  <si>
    <t>EL BOSQUE</t>
  </si>
  <si>
    <t>EL CORTIJO</t>
  </si>
  <si>
    <t>EL CURUBO</t>
  </si>
  <si>
    <t>EL JORDAN</t>
  </si>
  <si>
    <t>EL NEVADO</t>
  </si>
  <si>
    <t>EL RECUERDO SUR</t>
  </si>
  <si>
    <t>EL REFUGIO SECTOR SANTA LIBRADA</t>
  </si>
  <si>
    <t>EL ROSAL-MIRADOR</t>
  </si>
  <si>
    <t>EL RUBI II SECTOR</t>
  </si>
  <si>
    <t>GRAN YOMASA I</t>
  </si>
  <si>
    <t>GRAN YOMASA II SECTOR</t>
  </si>
  <si>
    <t>LA ANDREA</t>
  </si>
  <si>
    <t>LA AURORA</t>
  </si>
  <si>
    <t>LA FORTALEZA</t>
  </si>
  <si>
    <t>LA REGADERA KM. 11</t>
  </si>
  <si>
    <t>LA REGADERA SUR</t>
  </si>
  <si>
    <t>LAS GRANJAS DE SAN PEDRO (SANTA LIBRADA)</t>
  </si>
  <si>
    <t>LAS VIVIENDAS</t>
  </si>
  <si>
    <t>LOS TEJARES SUR II SECTOR</t>
  </si>
  <si>
    <t>NUEVO SAN ANDRES DE LOS ALTOS</t>
  </si>
  <si>
    <t>OLIVARES</t>
  </si>
  <si>
    <t>SALAZAR SALAZAR</t>
  </si>
  <si>
    <t>SAN ANDRES ALTO</t>
  </si>
  <si>
    <t>SAN FELIPE</t>
  </si>
  <si>
    <t>SAN JUAN BAUTISTA</t>
  </si>
  <si>
    <t>SAN JUAN I SECTOR</t>
  </si>
  <si>
    <t>SAN JUAN II SECTOR</t>
  </si>
  <si>
    <t>SAN JUAN II Y III SECTOR</t>
  </si>
  <si>
    <t>SAN LIBRADA LOS TEJARES</t>
  </si>
  <si>
    <t>SANTA LIBRADA</t>
  </si>
  <si>
    <t>SANTA LIBRADA LA ESPERANZA</t>
  </si>
  <si>
    <t>SANTA LIBRADA LA SUREÑA</t>
  </si>
  <si>
    <t>SANTA LIBRADA LOS TEJARES (GRAN YOMASA)</t>
  </si>
  <si>
    <t>SANTA LIBRADA NORTE</t>
  </si>
  <si>
    <t>SANTA LIBRADA S. SAN BERNARDINO</t>
  </si>
  <si>
    <t>SANTA LIBRADA S. SAN FRANCISCO</t>
  </si>
  <si>
    <t>SANTA LIBRADA SALAZAR SALAZAR</t>
  </si>
  <si>
    <t>SANTA LIBRADA SECTOR LA PEÑA</t>
  </si>
  <si>
    <t>SANTA MARTA II SECTOR</t>
  </si>
  <si>
    <t>SANTA MARTHA</t>
  </si>
  <si>
    <t>SANTA MARTHA II</t>
  </si>
  <si>
    <t>SIERRA MORENA</t>
  </si>
  <si>
    <t>TENERIFE II SECTOR</t>
  </si>
  <si>
    <t>URB. COSTA RICA BARRIO SAN ANDRES DE LOS ALTOS</t>
  </si>
  <si>
    <t>URBANIZACION BRASILIA II SECTOR</t>
  </si>
  <si>
    <t>URBANIZACION BRASILIA SUR</t>
  </si>
  <si>
    <t>URBANIZACION CARTAGENA</t>
  </si>
  <si>
    <t>URBANIZACION LA ANDREA</t>
  </si>
  <si>
    <t>URBANIZACION LA AURORA II ETAPA</t>
  </si>
  <si>
    <t>URBANIZACION MIRAVALLE</t>
  </si>
  <si>
    <t>URBANIZACION TEQUENDAMA</t>
  </si>
  <si>
    <t>VIANEY</t>
  </si>
  <si>
    <t>VILLA ALEJANDRIA</t>
  </si>
  <si>
    <t>VILLA NELLY</t>
  </si>
  <si>
    <t>VILLAS DE SANTA ISABEL-P.ENTRE NUBES</t>
  </si>
  <si>
    <t>VILLAS DEL EDEN</t>
  </si>
  <si>
    <t>YOMASITA</t>
  </si>
  <si>
    <t>ALFONSO LOPEZ SECTOR CHARALA</t>
  </si>
  <si>
    <t>ANTONIO JOSE DE SUCRE I</t>
  </si>
  <si>
    <t>ANTONIO JOSE DE SUCRE II</t>
  </si>
  <si>
    <t>ANTONIO JOSE DE SUCRE III</t>
  </si>
  <si>
    <t>BELLAVISTA ALTA</t>
  </si>
  <si>
    <t>BELLAVISTA II SECTOR</t>
  </si>
  <si>
    <t>BOSQUE EL LIMONAR</t>
  </si>
  <si>
    <t>BOSQUE EL LIMONAR II SECTOR</t>
  </si>
  <si>
    <t>BRAZUELOS</t>
  </si>
  <si>
    <t>BRAZUELOS OCCIDENTAL*</t>
  </si>
  <si>
    <t>BRAZUELOS SECTOR EL PARAISO</t>
  </si>
  <si>
    <t>BRAZUELOS SECTOR LA ESMERALDA</t>
  </si>
  <si>
    <t>CENTRO EDUCATIVO SAN JOSE</t>
  </si>
  <si>
    <t>CHAPINERITO</t>
  </si>
  <si>
    <t>CHICO SUR</t>
  </si>
  <si>
    <t>CHICO SUR II SECTOR</t>
  </si>
  <si>
    <t>CIUDADELA CANTA RANA I, II, III SECTOR</t>
  </si>
  <si>
    <t>EL BRILLANTE</t>
  </si>
  <si>
    <t>EL ESPINO</t>
  </si>
  <si>
    <t>EL MORTIÑO</t>
  </si>
  <si>
    <t>EL RUBI</t>
  </si>
  <si>
    <t>EL TUNO</t>
  </si>
  <si>
    <t>EL UVAL</t>
  </si>
  <si>
    <t>EL VIRREY ULTIMA ETAPA</t>
  </si>
  <si>
    <t>FINCA LA ESPERANZA</t>
  </si>
  <si>
    <t>LA ESMERALDA EL RECUERDO</t>
  </si>
  <si>
    <t>LA ESPERANZA KM. 10</t>
  </si>
  <si>
    <t>LAS FLORES</t>
  </si>
  <si>
    <t>LORENZO ALCANTUZ I SECTOR</t>
  </si>
  <si>
    <t>LORENZO ALCANTUZ II SECTOR</t>
  </si>
  <si>
    <t>LOS ALTOS DEL BRAZUELO</t>
  </si>
  <si>
    <t>MARICHUELA III SECTOR (CAFAM II S.)</t>
  </si>
  <si>
    <t>MONTEBLANCO</t>
  </si>
  <si>
    <t>MONTEVIDEO</t>
  </si>
  <si>
    <t>NUEVO SAN LUIS</t>
  </si>
  <si>
    <t>SAN JOAQUIN EL UVAL</t>
  </si>
  <si>
    <t>SECTOR GRANJAS DE SAN PEDRO</t>
  </si>
  <si>
    <t>TENERIFE</t>
  </si>
  <si>
    <t>URBANIZACION CHUNIZA I</t>
  </si>
  <si>
    <t>URBANIZACION JARON MONTE RUBIO</t>
  </si>
  <si>
    <t>URBANIZACION LIBANO</t>
  </si>
  <si>
    <t>URBANIZACION MARICHUELA</t>
  </si>
  <si>
    <t>USMINIA</t>
  </si>
  <si>
    <t>VILLA ALEMANIA</t>
  </si>
  <si>
    <t>VILLA ALEMANIA II SECTOR</t>
  </si>
  <si>
    <t>VILLA ANITA SUR</t>
  </si>
  <si>
    <t>VILLA ISRAEL II</t>
  </si>
  <si>
    <t>ALFONSO LOPEZ SECTOR BUENOS AIRES</t>
  </si>
  <si>
    <t>ALFONSO LOPEZ SECTOR EL PROGRESO</t>
  </si>
  <si>
    <t>BRISAS DEL LLANO</t>
  </si>
  <si>
    <t>EL PORTAL II ETAPA</t>
  </si>
  <si>
    <t>EL REFUGIO I Y II</t>
  </si>
  <si>
    <t>EL TRIANGULO</t>
  </si>
  <si>
    <t>EL UVAL II SECTOR</t>
  </si>
  <si>
    <t>LA HUERTA</t>
  </si>
  <si>
    <t>LA ORQUIDEA USME</t>
  </si>
  <si>
    <t>NUEVO PORVENIR (59)</t>
  </si>
  <si>
    <t>NUEVO PROGRESO-EL PROGRESO II SECTOR</t>
  </si>
  <si>
    <t>PORTAL DE LA VEGA</t>
  </si>
  <si>
    <t>PORTAL DE ORIENTE</t>
  </si>
  <si>
    <t>PORTAL DEL DIVINO</t>
  </si>
  <si>
    <t>PUERTA AL LLANO</t>
  </si>
  <si>
    <t>PUERTA AL LLANO II</t>
  </si>
  <si>
    <t>REFUGIO I</t>
  </si>
  <si>
    <t>EL BOSQUE CENTRAL</t>
  </si>
  <si>
    <t>EL REFUGIO I</t>
  </si>
  <si>
    <t>LA ESPERANZA SUR</t>
  </si>
  <si>
    <t>LOS OLIVARES</t>
  </si>
  <si>
    <t>PEPINITOS</t>
  </si>
  <si>
    <t>TOCAIMITA ORIENTAL</t>
  </si>
  <si>
    <t>TOCAIMITA SUR</t>
  </si>
  <si>
    <t>CIUDADELA EL OASIS</t>
  </si>
  <si>
    <t>CENTRO USME</t>
  </si>
  <si>
    <t>EL BOSQUE KM 11</t>
  </si>
  <si>
    <t>EL OASIS</t>
  </si>
  <si>
    <t>EL PEDREGAL LA LIRA</t>
  </si>
  <si>
    <t>EL SALTEADOR</t>
  </si>
  <si>
    <t>CONDADO DE SANTA LUCIA</t>
  </si>
  <si>
    <t>CONJUNTO RESIDENCIAL NUEVO MUZU</t>
  </si>
  <si>
    <t>EL CARMEN</t>
  </si>
  <si>
    <t>ESCUELA DE POLICIA GENERAL SANTANDER</t>
  </si>
  <si>
    <t>FATIMA</t>
  </si>
  <si>
    <t>ISLA DEL SOL</t>
  </si>
  <si>
    <t>LAGUNETA</t>
  </si>
  <si>
    <t>NUEVO MUZU</t>
  </si>
  <si>
    <t>ONTARIO</t>
  </si>
  <si>
    <t>PARQUE METROPOLITANO EL TUNAL</t>
  </si>
  <si>
    <t>PARQUE REAL I,II</t>
  </si>
  <si>
    <t>RINCON DE MUZU</t>
  </si>
  <si>
    <t>RINCON DE NUEVO MUZU</t>
  </si>
  <si>
    <t>RINCON DE VENECIA</t>
  </si>
  <si>
    <t>SAMORE</t>
  </si>
  <si>
    <t>SAN VICENTE DE FERRER</t>
  </si>
  <si>
    <t>SANTA LUCIA</t>
  </si>
  <si>
    <t>TEJAR DE ONTARIO</t>
  </si>
  <si>
    <t>CIUDAD TUNAL</t>
  </si>
  <si>
    <t>VENECIA</t>
  </si>
  <si>
    <t>VENECIA OCCIDENTAL</t>
  </si>
  <si>
    <t>VILLA XIMENA</t>
  </si>
  <si>
    <t>ABRAHAM LINCON</t>
  </si>
  <si>
    <t>SAN BENITO</t>
  </si>
  <si>
    <t>SAN CARLOS</t>
  </si>
  <si>
    <t>TUNALITO</t>
  </si>
  <si>
    <t>JARDINES DEL APOGEO</t>
  </si>
  <si>
    <t>EL MOTORISTA</t>
  </si>
  <si>
    <t>INDUSTRIAL</t>
  </si>
  <si>
    <t>LA ILUSION</t>
  </si>
  <si>
    <t>NUEVO CHILE</t>
  </si>
  <si>
    <t>VILLAS DEL RIO</t>
  </si>
  <si>
    <t>AMARUC</t>
  </si>
  <si>
    <t>BERLIN DE BOSA LA LIBERTAD III</t>
  </si>
  <si>
    <t>BOSA NOVA</t>
  </si>
  <si>
    <t>BOSA NOVA II SECTOR</t>
  </si>
  <si>
    <t>BOSALINDA (HILDEBRANDO OLARTE)</t>
  </si>
  <si>
    <t>BRASIL II SECTOR</t>
  </si>
  <si>
    <t>BRASIL II SEGUNDA ETAPA</t>
  </si>
  <si>
    <t>BRASIL LOPEZ Y PIÑEROS</t>
  </si>
  <si>
    <t>BRASIL MATERAS ACACIAS S.JORGE</t>
  </si>
  <si>
    <t>BRASIL SECTOR BARRETO</t>
  </si>
  <si>
    <t>BRASIL SECTOR PORTAL Y CASTILLO</t>
  </si>
  <si>
    <t>BRASILIA  2° SECTOR</t>
  </si>
  <si>
    <t>BRASILIA  3° SECTOR</t>
  </si>
  <si>
    <t>BRASILIA I SECTOR</t>
  </si>
  <si>
    <t>CAMPO HERMOSO</t>
  </si>
  <si>
    <t>CASA NUEVA</t>
  </si>
  <si>
    <t>CHIICALA</t>
  </si>
  <si>
    <t>CIUDADELA LA LIBERTAD II</t>
  </si>
  <si>
    <t>DANUBIO AZUL I</t>
  </si>
  <si>
    <t>DANUBIO III</t>
  </si>
  <si>
    <t>DIAMANTE SUR</t>
  </si>
  <si>
    <t>DIVINO NIÑO</t>
  </si>
  <si>
    <t>EL BOSQUE DE BOSA</t>
  </si>
  <si>
    <t>EL CAUCE</t>
  </si>
  <si>
    <t>EL DIAMANTE</t>
  </si>
  <si>
    <t>EL JAZMIN SECTOR EL TRIANGULO</t>
  </si>
  <si>
    <t>EL LIBERTADOR</t>
  </si>
  <si>
    <t>EL LIBERTADOR II</t>
  </si>
  <si>
    <t>EL PARADERO</t>
  </si>
  <si>
    <t>EL PORTAL DE LA LIBERTAD</t>
  </si>
  <si>
    <t>EL PORTAL I y II SECTOR</t>
  </si>
  <si>
    <t>EL PORVENIR III</t>
  </si>
  <si>
    <t>EL PORVENIR SECTOR BRASIL</t>
  </si>
  <si>
    <t>EL PROGRESO II SECTOR</t>
  </si>
  <si>
    <t>EL RECUERDO 4 A , 5, 6, 7</t>
  </si>
  <si>
    <t>EL RECUERDO II</t>
  </si>
  <si>
    <t>EL RECUERDO SAN BERNARDINO</t>
  </si>
  <si>
    <t>EL RINCON DE BOSA</t>
  </si>
  <si>
    <t>EL SAUCE</t>
  </si>
  <si>
    <t>ESCOCIA IX</t>
  </si>
  <si>
    <t>ESCOCIA V</t>
  </si>
  <si>
    <t>ESCOCIA VI SECTORES I, II, III</t>
  </si>
  <si>
    <t>ESCOCIA VII</t>
  </si>
  <si>
    <t>HOLANDA</t>
  </si>
  <si>
    <t>HOLANDA I SECTOR</t>
  </si>
  <si>
    <t>HOLANDA II SECTOR</t>
  </si>
  <si>
    <t>HOLANDA III SECTOR</t>
  </si>
  <si>
    <t>HOLANDA SECTOR CAMINITO</t>
  </si>
  <si>
    <t>HORTELANOS DE ESCOCIA</t>
  </si>
  <si>
    <t>JORGE URIBE BOTERO</t>
  </si>
  <si>
    <t>LA CONCEPCION</t>
  </si>
  <si>
    <t>LA CONCEPCION II SECTOR</t>
  </si>
  <si>
    <t>LA DULCINEA</t>
  </si>
  <si>
    <t>LA ESMERALDA</t>
  </si>
  <si>
    <t>LA ESPERANZA I</t>
  </si>
  <si>
    <t>LA ESPERANZA II SECTOR</t>
  </si>
  <si>
    <t>LA ESTANZUELA</t>
  </si>
  <si>
    <t>LA ESTANZUELA II</t>
  </si>
  <si>
    <t>LA FLORIDA IV SECTOR</t>
  </si>
  <si>
    <t>LA FONTANA DE BOSA LA LIBERTAD</t>
  </si>
  <si>
    <t>LA FONTANA I  Y II</t>
  </si>
  <si>
    <t>LA INDEPENDENCIA</t>
  </si>
  <si>
    <t>LA INDEPENDENCIA II SECTOR</t>
  </si>
  <si>
    <t>LA LIBERTAD</t>
  </si>
  <si>
    <t>LA LIBERTAD II</t>
  </si>
  <si>
    <t>LA LIBERTAD III</t>
  </si>
  <si>
    <t>LA LIBERTAD IV</t>
  </si>
  <si>
    <t>LA LIBERTAD SECTOR MAGNOLIA</t>
  </si>
  <si>
    <t>LA MAGNOLIA II</t>
  </si>
  <si>
    <t>LA PALMA</t>
  </si>
  <si>
    <t>LA PAZ</t>
  </si>
  <si>
    <t>LA PAZ II SECTOR</t>
  </si>
  <si>
    <t>LA PAZ III</t>
  </si>
  <si>
    <t>LA PAZ SAN IGNACIO LAS VEGAS</t>
  </si>
  <si>
    <t>LA PAZ SAN IGNACIO SEC LA ESPERANZA</t>
  </si>
  <si>
    <t>LA PORTADA II</t>
  </si>
  <si>
    <t>LA PORTADA III SECTOR</t>
  </si>
  <si>
    <t>LA PORTADITA</t>
  </si>
  <si>
    <t>LA VEGUITA</t>
  </si>
  <si>
    <t>LA VEGUITA II</t>
  </si>
  <si>
    <t>LA VEGUITA IV SECTOR</t>
  </si>
  <si>
    <t>LAS MARGARITAS III</t>
  </si>
  <si>
    <t>LAS MARGARITAS SECT I y II</t>
  </si>
  <si>
    <t>LAS VEGAS</t>
  </si>
  <si>
    <t>LOS HEROES</t>
  </si>
  <si>
    <t>LOS OCALES</t>
  </si>
  <si>
    <t>LOS SAUCES</t>
  </si>
  <si>
    <t>LOS SAUCES SECTOR CEDRO</t>
  </si>
  <si>
    <t>MIAMI</t>
  </si>
  <si>
    <t>NEW JERSEY</t>
  </si>
  <si>
    <t>NTA SRA DE LA PAZ - LA ESPERANZA</t>
  </si>
  <si>
    <t>NTRA. SEÑORA DE LA PAZ IV SEC.</t>
  </si>
  <si>
    <t>NTRA.SRA. DE LA PAZA VILLA ESMERALDA</t>
  </si>
  <si>
    <t>NUESTRA SEÑORA DE LA PAZ y OTROS</t>
  </si>
  <si>
    <t>NUEVA ESCOCIA</t>
  </si>
  <si>
    <t>PORVENIR LA CONCEPCION</t>
  </si>
  <si>
    <t>PORVENIR PAR.33</t>
  </si>
  <si>
    <t>PORVENIR PARC.17A Y 17B</t>
  </si>
  <si>
    <t>POTRERITOS</t>
  </si>
  <si>
    <t>SAN ANTONIO</t>
  </si>
  <si>
    <t>SAN ANTONIO DE BOSA</t>
  </si>
  <si>
    <t>SAN ANTONIO DE ESCOCIA</t>
  </si>
  <si>
    <t>SAN ANTONIO DE ESCOCIA II</t>
  </si>
  <si>
    <t>SAN BERNARDINO</t>
  </si>
  <si>
    <t>SAN BERNARDINO SECTOR II</t>
  </si>
  <si>
    <t>SAN BERNARDINO SECTOR PROTRERITO</t>
  </si>
  <si>
    <t>SAN BERNARDINO SECTOR VILLA EMMA</t>
  </si>
  <si>
    <t>SAN DIEGO LA PAZ IV SECTOR</t>
  </si>
  <si>
    <t>SAN FERNANDO N.S. DE LA PAZ</t>
  </si>
  <si>
    <t>SAN JOAQUIN</t>
  </si>
  <si>
    <t>SAN JORGE II</t>
  </si>
  <si>
    <t>SAN JUANITO</t>
  </si>
  <si>
    <t>SAN LUIS II</t>
  </si>
  <si>
    <t>SAN PEDRO II</t>
  </si>
  <si>
    <t>SAN PEDRO II SECTOR A</t>
  </si>
  <si>
    <t>SAN PEDRO SECTOR "C"</t>
  </si>
  <si>
    <t>SAUCES II</t>
  </si>
  <si>
    <t>SIRACUZA</t>
  </si>
  <si>
    <t>SIRACUZA II</t>
  </si>
  <si>
    <t>TOKIO</t>
  </si>
  <si>
    <t>VEGAS DE SANTANA</t>
  </si>
  <si>
    <t>VEREDA EL PORVENIR SECTOR BRASIL</t>
  </si>
  <si>
    <t>VILLA CAROLINA</t>
  </si>
  <si>
    <t>VILLA CLEMENCIA</t>
  </si>
  <si>
    <t>VILLA CLEMENCIA SECTOR TIERRA GRATA</t>
  </si>
  <si>
    <t>VILLA COLOMBIA</t>
  </si>
  <si>
    <t>VILLA COLOMBIA II</t>
  </si>
  <si>
    <t>VILLA DE LOS COMUNEROS</t>
  </si>
  <si>
    <t>VILLA DE SUAITA</t>
  </si>
  <si>
    <t>VILLA MAGDA</t>
  </si>
  <si>
    <t>VILLA MAGNOLIA</t>
  </si>
  <si>
    <t>VILLA NATALIA</t>
  </si>
  <si>
    <t>VILLA NOHORA</t>
  </si>
  <si>
    <t>VILLA NOHORA II</t>
  </si>
  <si>
    <t>VILLA NOHORA III</t>
  </si>
  <si>
    <t>VILLA SONIA I</t>
  </si>
  <si>
    <t>VILLA SONIA II</t>
  </si>
  <si>
    <t>VILLAS DEL PROGRESO</t>
  </si>
  <si>
    <t>VILLAS DEL VELERO</t>
  </si>
  <si>
    <t>ANDALUCIA</t>
  </si>
  <si>
    <t>ANDALUCIA II</t>
  </si>
  <si>
    <t>ANTONIA SANTOS</t>
  </si>
  <si>
    <t>ARGELIA</t>
  </si>
  <si>
    <t>ARGELIA II</t>
  </si>
  <si>
    <t>BOSQUES DE MERYLAND</t>
  </si>
  <si>
    <t>BRASILIA LA ESTACION</t>
  </si>
  <si>
    <t>CARLOS ALBAN HOLGUIN NUEVA GRANADA</t>
  </si>
  <si>
    <t>CARLOS ALBAN SECTOR ISRAELITA</t>
  </si>
  <si>
    <t>CARLOS ALBAN SECTOR MIRAFLORES</t>
  </si>
  <si>
    <t>CARLOS GALBÁN</t>
  </si>
  <si>
    <t>CHARLES DE GAULLE</t>
  </si>
  <si>
    <t>CHARLES DE GAULLE II</t>
  </si>
  <si>
    <t>CLARETIANO</t>
  </si>
  <si>
    <t>EL JARDÍN SAN EUGENIO</t>
  </si>
  <si>
    <t>EL LLANITO</t>
  </si>
  <si>
    <t>EL LLANO (SECTOR GUZMAN)</t>
  </si>
  <si>
    <t>EL LLANO MZ A</t>
  </si>
  <si>
    <t>EL LLANO SECTOR FANDINO</t>
  </si>
  <si>
    <t>EL PALMAR</t>
  </si>
  <si>
    <t>EL PORTAL DE BOSA</t>
  </si>
  <si>
    <t>EL PROGRESO</t>
  </si>
  <si>
    <t>EL RETAZO</t>
  </si>
  <si>
    <t>EL TOCHE</t>
  </si>
  <si>
    <t>EL TRIANGULO SECTOR MATERAS</t>
  </si>
  <si>
    <t>GETSEMANI</t>
  </si>
  <si>
    <t>GRANCOLOMBIANO I</t>
  </si>
  <si>
    <t>GRANCOLOMBIANO II LAURES MZ L3,M,N,P,Q</t>
  </si>
  <si>
    <t>GRANCOLOMBIANO II SECTOR</t>
  </si>
  <si>
    <t>HERMANOS BARRAGAN</t>
  </si>
  <si>
    <t>HUMBERTO VALENCIA II</t>
  </si>
  <si>
    <t>ISLANDIA II</t>
  </si>
  <si>
    <t>ISLANDIA III</t>
  </si>
  <si>
    <t>ISLANDIA IV</t>
  </si>
  <si>
    <t>ISRAELITA</t>
  </si>
  <si>
    <t>JIMENEZ DE QUESADA</t>
  </si>
  <si>
    <t>JIMENEZ DE QUESADA II SECTOR</t>
  </si>
  <si>
    <t>JOSE ANTONIO GALAN</t>
  </si>
  <si>
    <t>JOSE MARIA CARBONEL I Y II SECTOR</t>
  </si>
  <si>
    <t>LA AMISTAD</t>
  </si>
  <si>
    <t>LA AZUCENA</t>
  </si>
  <si>
    <t>LA AZUCENA MZ.A</t>
  </si>
  <si>
    <t>LA AZUCENA MZ.B</t>
  </si>
  <si>
    <t>LA AZUCENA SECTOR EL TRIANGULO</t>
  </si>
  <si>
    <t>LA CRUZ DE TERREROS</t>
  </si>
  <si>
    <t>LA ELE II SECTOR LOS LAURELES</t>
  </si>
  <si>
    <t>LA ESPERANZA DE TIBANICA</t>
  </si>
  <si>
    <t>LA ESTACION</t>
  </si>
  <si>
    <t>LA ESTACION ARENERAS</t>
  </si>
  <si>
    <t>LA ESTACION DISTRITAL FCA RAIZ</t>
  </si>
  <si>
    <t>LA PALESTINA I</t>
  </si>
  <si>
    <t>LA PRIMAVERA</t>
  </si>
  <si>
    <t>LA RIVIERA II</t>
  </si>
  <si>
    <t>LAS SOLTANAS</t>
  </si>
  <si>
    <t>LAURELES III</t>
  </si>
  <si>
    <t>LAURELES LA ESTACION</t>
  </si>
  <si>
    <t>LLANO ORIENTAL</t>
  </si>
  <si>
    <t>LLANOS DE BOSA</t>
  </si>
  <si>
    <t>MANZANARES</t>
  </si>
  <si>
    <t>MIRAFLORES II SECTOR</t>
  </si>
  <si>
    <t>MITRANI</t>
  </si>
  <si>
    <t>NARANJOS EL RETAZO</t>
  </si>
  <si>
    <t>NICOLAS ESCOBAR</t>
  </si>
  <si>
    <t>NUEVA GRANADA II SEC.(Tiboli)</t>
  </si>
  <si>
    <t>NUEVA GRANADA II SECTOR</t>
  </si>
  <si>
    <t>NUEVA GRANADA V SECTOR</t>
  </si>
  <si>
    <t>PABLO VI</t>
  </si>
  <si>
    <t>PALESTINA</t>
  </si>
  <si>
    <t>PASO ANCHO</t>
  </si>
  <si>
    <t>PIAMONTE I ETAPA</t>
  </si>
  <si>
    <t>PRIMAVERA SUR</t>
  </si>
  <si>
    <t>PROVIDENCIA</t>
  </si>
  <si>
    <t>SAN EUGENIO</t>
  </si>
  <si>
    <t>SAN EUGENIO II</t>
  </si>
  <si>
    <t>SAN JOSÉ LOS NARANJOS</t>
  </si>
  <si>
    <t>SAN JUDAS (B.LA ESTACION)</t>
  </si>
  <si>
    <t>SAN PABLO I SECTOR</t>
  </si>
  <si>
    <t>SAN PABLO II SECTOR</t>
  </si>
  <si>
    <t>SUB STA LUCIA</t>
  </si>
  <si>
    <t>SUB TRIANGULO LAS MATERAS</t>
  </si>
  <si>
    <t>SUB URB. CLARETIANA</t>
  </si>
  <si>
    <t>TIERRA GRATIS</t>
  </si>
  <si>
    <t>URB ACUARELA I Y II</t>
  </si>
  <si>
    <t>URB. TANQUE DE BOSA</t>
  </si>
  <si>
    <t>VERD. SECTOR SAN JOSÉ</t>
  </si>
  <si>
    <t>VILLA ANAY</t>
  </si>
  <si>
    <t>VILLA ANNI (BOSA NARANJOS)</t>
  </si>
  <si>
    <t>VILLA BOSA</t>
  </si>
  <si>
    <t>XOCHIMILCO</t>
  </si>
  <si>
    <t>CALDAS</t>
  </si>
  <si>
    <t>CAÑAVERALEJO</t>
  </si>
  <si>
    <t>EL ANHELO</t>
  </si>
  <si>
    <t>EL CORZO</t>
  </si>
  <si>
    <t>EL PORVENIR PARCELA 23</t>
  </si>
  <si>
    <t>EL PORVENIR SAN LUIS</t>
  </si>
  <si>
    <t>EL PORVENIR SECTOR INDUCAS</t>
  </si>
  <si>
    <t>EL RECUERDO</t>
  </si>
  <si>
    <t>EL RECUERDO DE SANTA FE</t>
  </si>
  <si>
    <t>EL REGALO</t>
  </si>
  <si>
    <t>EL REGALO II</t>
  </si>
  <si>
    <t>LA ARBOLEDA</t>
  </si>
  <si>
    <t>LA GRANJITA</t>
  </si>
  <si>
    <t>LA SUERTE</t>
  </si>
  <si>
    <t>LA UNION</t>
  </si>
  <si>
    <t>LOS CENTAUROS</t>
  </si>
  <si>
    <t>OSORIO X</t>
  </si>
  <si>
    <t>OSORIO XIII</t>
  </si>
  <si>
    <t>PARCELA EL PORVENIR</t>
  </si>
  <si>
    <t>SAN BERNARDINO II</t>
  </si>
  <si>
    <t>SAN MIGUEL</t>
  </si>
  <si>
    <t>SANTA FE I y II</t>
  </si>
  <si>
    <t>SANTA FE III SECTOR</t>
  </si>
  <si>
    <t>SANTA ISABEL</t>
  </si>
  <si>
    <t>SANTAFE DE BOSA</t>
  </si>
  <si>
    <t>URBANIZACION CALDAS</t>
  </si>
  <si>
    <t>VILLA ALEGRE</t>
  </si>
  <si>
    <t>VILLA ALEGRIA</t>
  </si>
  <si>
    <t>VILLA ESMERALDA</t>
  </si>
  <si>
    <t>VILLA KAREN</t>
  </si>
  <si>
    <t>EL MATORRAL</t>
  </si>
  <si>
    <t>EL MATORRAL DE SAN BERNARDINO</t>
  </si>
  <si>
    <t>EL TRIUNFO DE SAN BERNARDINO</t>
  </si>
  <si>
    <t>LA VEGA DE SAN BERNARDINO BAJO</t>
  </si>
  <si>
    <t>SAN BERNARDINO SECTOR POTRERITO</t>
  </si>
  <si>
    <t>SAN BERNARDINO XIX</t>
  </si>
  <si>
    <t>SAN BERNARDINO XVI</t>
  </si>
  <si>
    <t>SAN BERNARDINO XVII</t>
  </si>
  <si>
    <t>SAN BERNARDINO XVIII</t>
  </si>
  <si>
    <t>SAN BERNARDINO XXII</t>
  </si>
  <si>
    <t>SAN BERNARDINO XXV</t>
  </si>
  <si>
    <t>AGRUPACION PIO X</t>
  </si>
  <si>
    <t>AGRUPACION MULTIFAMILIAR VILLA EMILIA</t>
  </si>
  <si>
    <t>ALFEREZ REAL</t>
  </si>
  <si>
    <t>AMERICAS CENTRAL</t>
  </si>
  <si>
    <t>AMERICAS OCCIDENTAL I, II Y III ETAPA</t>
  </si>
  <si>
    <t>ANTIGUO HIPODROMO DE TECHO II ETAPA</t>
  </si>
  <si>
    <t>CARVAJAL II SECTOR</t>
  </si>
  <si>
    <t>CENTROAMERICAS</t>
  </si>
  <si>
    <t>CIUDAD KENNEDY</t>
  </si>
  <si>
    <t>CONJUNTO RES. EL RINCON DE MANDALAY</t>
  </si>
  <si>
    <t>FLORESTA SUR</t>
  </si>
  <si>
    <t>FUNDADORES</t>
  </si>
  <si>
    <t>GLORIETA DE LAS AMERICAS</t>
  </si>
  <si>
    <t>HIPOTECHO</t>
  </si>
  <si>
    <t>IGUALDAD I SECTOR</t>
  </si>
  <si>
    <t>IGUALDAD II SECTOR</t>
  </si>
  <si>
    <t>LA FLORESTA</t>
  </si>
  <si>
    <t>LA IGUALDAD</t>
  </si>
  <si>
    <t>LA LLANURA</t>
  </si>
  <si>
    <t>LA LLANURA MANZANA P</t>
  </si>
  <si>
    <t>LAS AMERICAS</t>
  </si>
  <si>
    <t>LAS AMERICAS SECTOR GALAN</t>
  </si>
  <si>
    <t>MANDALAY ETAPA A SECTOR II</t>
  </si>
  <si>
    <t>MANDALAY I SECTOR</t>
  </si>
  <si>
    <t>MARSELLA III SECTOR</t>
  </si>
  <si>
    <t>MULTIFAMILIARES VILLA ADRIANA MZ. H</t>
  </si>
  <si>
    <t>NUEVA MARSELLA I, II Y III SECTOR</t>
  </si>
  <si>
    <t>PROVIVIENDA ORIENTAL</t>
  </si>
  <si>
    <t>SANTA ROSA DE CARVAJAL</t>
  </si>
  <si>
    <t>URB. LOS LAURELES (SAUCES-ROBLES)</t>
  </si>
  <si>
    <t>VILLA ADRIANA</t>
  </si>
  <si>
    <t>VILLA CLAUDIA</t>
  </si>
  <si>
    <t>AGRUPACION DE VIVIENDA TALAVERA (TALAVERA DE LA REINA)</t>
  </si>
  <si>
    <t>ALQ. DE LA FRAGUA SECT. EL PARAISO</t>
  </si>
  <si>
    <t>ALQUERIAS DE LA FRAGUA</t>
  </si>
  <si>
    <t>ALQUERIAS DE LA FRAGUA VILLA NUEVA</t>
  </si>
  <si>
    <t>ALQUERIAS de la FRAGUA, SEC. SANTA YOLANDA</t>
  </si>
  <si>
    <t>BOMBAY</t>
  </si>
  <si>
    <t>CARIMAGUA I SECTOR</t>
  </si>
  <si>
    <t>CARVAJAL</t>
  </si>
  <si>
    <t>CARVAJAL OSORIO</t>
  </si>
  <si>
    <t>CARVAJAL TECHO I SECTOR</t>
  </si>
  <si>
    <t>CONDADO EL REY</t>
  </si>
  <si>
    <t>DELICIAS</t>
  </si>
  <si>
    <t>DESARROLLO NUEVA YORK</t>
  </si>
  <si>
    <t>EL PENCIL</t>
  </si>
  <si>
    <t>EL PROGRESO I Y II SECTOR</t>
  </si>
  <si>
    <t>FLORALIA I Y II SECTOR</t>
  </si>
  <si>
    <t>GERONA</t>
  </si>
  <si>
    <t>GUADALUPE</t>
  </si>
  <si>
    <t>LA CAMPIÑA</t>
  </si>
  <si>
    <t>LA CHUCUA</t>
  </si>
  <si>
    <t>LAS TORRES</t>
  </si>
  <si>
    <t>LOS CRISTALES</t>
  </si>
  <si>
    <t>LUCERNA</t>
  </si>
  <si>
    <t>MILENTA II Y III SECTOR</t>
  </si>
  <si>
    <t>MULTIFAMILIAR CARIMAGUA</t>
  </si>
  <si>
    <t>NUEVA YORK</t>
  </si>
  <si>
    <t>PROVIVIENDA</t>
  </si>
  <si>
    <t>SALVADOR ALLENDE</t>
  </si>
  <si>
    <t>SAN ANDRES</t>
  </si>
  <si>
    <t>SAN ANDRES II SECTOR</t>
  </si>
  <si>
    <t>SUPER MANZANA 6A</t>
  </si>
  <si>
    <t>TAYRONA COMERCIAL</t>
  </si>
  <si>
    <t>URB. NUEVA DELICIAS</t>
  </si>
  <si>
    <t>URB. RENANIA (ANTES LA CHUCUA)</t>
  </si>
  <si>
    <t>URBANIZACION CARVAJAL</t>
  </si>
  <si>
    <t>URBANIZACION LAS DELICIAS</t>
  </si>
  <si>
    <t>VALENCIA LA CHUCUA</t>
  </si>
  <si>
    <t>VILLA NUEVA</t>
  </si>
  <si>
    <t>ALOHA SECTOR NORTE</t>
  </si>
  <si>
    <t>AGRUPACION DE VIVIENDA PIO XII</t>
  </si>
  <si>
    <t>ANDALUCIA II SECTOR</t>
  </si>
  <si>
    <t>BAVARIA TECHO II SECTOR ,I Y II ETAPA</t>
  </si>
  <si>
    <t>BOSQUES DE CASTILLA</t>
  </si>
  <si>
    <t>CIUDAD DON BOSCO</t>
  </si>
  <si>
    <t>CIUDAD FAVIDI</t>
  </si>
  <si>
    <t>CIUDAD TECHO 1</t>
  </si>
  <si>
    <t>EL CONDADO DE LA PAZ</t>
  </si>
  <si>
    <t>EL PORTAL DE LAS AMERICAS</t>
  </si>
  <si>
    <t>EL RINCON DE CASTILLA</t>
  </si>
  <si>
    <t>EL RINCON DE LOS ANGELES</t>
  </si>
  <si>
    <t>EL TINTAL</t>
  </si>
  <si>
    <t>EL VERGEL</t>
  </si>
  <si>
    <t>EL VERGEL LOTE 4</t>
  </si>
  <si>
    <t>EL VERGEL OCCIDENTAL</t>
  </si>
  <si>
    <t>LAGOS DE CASTILLA</t>
  </si>
  <si>
    <t>LAS DOS AVENIDAS I ETAPA</t>
  </si>
  <si>
    <t>LAS DOS AVENIDAS II ETAPA</t>
  </si>
  <si>
    <t>MONTERREY</t>
  </si>
  <si>
    <t>MULTIFAMILIARES EL FERROL</t>
  </si>
  <si>
    <t>NUESTRA SEÑORA DE LA PAZ</t>
  </si>
  <si>
    <t>OSORIO</t>
  </si>
  <si>
    <t>OVIEDO</t>
  </si>
  <si>
    <t>PIO XII</t>
  </si>
  <si>
    <t>SAN JOSE OCCIDENTAL</t>
  </si>
  <si>
    <t>SAN JUAN DEL CASTILLO</t>
  </si>
  <si>
    <t>SANTA CATALINA SECTOR I Y II</t>
  </si>
  <si>
    <t>URB. CASTILLA</t>
  </si>
  <si>
    <t>URB. CASTILLA LOS MADRILES</t>
  </si>
  <si>
    <t>URBANIZACION BAVARIA</t>
  </si>
  <si>
    <t>URBANIZACION CASTILLA LA NUEVA</t>
  </si>
  <si>
    <t>URBANIZACION CASTILLA LOS MANDRILES</t>
  </si>
  <si>
    <t>URBANIZACION CASTILLA REAL</t>
  </si>
  <si>
    <t>URBANIZACION CASTILLA RESERVADO</t>
  </si>
  <si>
    <t>URBANIZACION CATANIA</t>
  </si>
  <si>
    <t>URBANIZACION CATANIA CASTILLA</t>
  </si>
  <si>
    <t>URBANIZACION PIO XII</t>
  </si>
  <si>
    <t>VALLADOLID</t>
  </si>
  <si>
    <t>VILLA ALSACIA</t>
  </si>
  <si>
    <t>VILLA CASTILLA</t>
  </si>
  <si>
    <t>VILLA GALANTE</t>
  </si>
  <si>
    <t>VILLA LILIANA</t>
  </si>
  <si>
    <t>VILLA MARIANA</t>
  </si>
  <si>
    <t>VISION DE COLOMBIA</t>
  </si>
  <si>
    <t>ABRAHAM LINCOLN</t>
  </si>
  <si>
    <t>AGRUP. FRANCISCO JOSE DE CALDAS.</t>
  </si>
  <si>
    <t>AGRUPACION DE VIVIENDA EL PARAISO</t>
  </si>
  <si>
    <t>CASA BLANCA I ETAPA</t>
  </si>
  <si>
    <t>CASA BLANCA II ETAPA</t>
  </si>
  <si>
    <t>CENTRO CIVICO CIUDAD KENNEDY</t>
  </si>
  <si>
    <t>CIUDAD KENNEDY CENTRAL</t>
  </si>
  <si>
    <t>CIUDAD KENNEDY NORTE</t>
  </si>
  <si>
    <t>CIUDAD KENNEDY OCCIDENTAL</t>
  </si>
  <si>
    <t>CIUDAD KENNEDY ORIENTAL</t>
  </si>
  <si>
    <t>CIUDAD KENNEDY SUPER MZ. 10</t>
  </si>
  <si>
    <t>CIUDAD KENNEDY SUPER MZ. 13</t>
  </si>
  <si>
    <t>CIUDAD KENNEDY SUR</t>
  </si>
  <si>
    <t>CONJUNTO RESIDENCIA MANUEL MEJIA</t>
  </si>
  <si>
    <t>EL DESCANSO</t>
  </si>
  <si>
    <t>KENNEDY NORTE SUPER MZ.11</t>
  </si>
  <si>
    <t>KENNEDY OCCIDENTAL MZ. 14</t>
  </si>
  <si>
    <t>KENNEDY OCCIDENTAL MZ.15</t>
  </si>
  <si>
    <t>KENNEDY ORIENTAL SUPER  MZ.7</t>
  </si>
  <si>
    <t>KENNEDY ORIENTAL SUPER MZ. 3</t>
  </si>
  <si>
    <t>KENNEDY ORIENTAL SUPER MZ. 6</t>
  </si>
  <si>
    <t>KENNEDY ORIENTAL SUPER MZ.2</t>
  </si>
  <si>
    <t>KENNEDY ORIENTAL SUPER MZ.5</t>
  </si>
  <si>
    <t>KENNEDY SUPERMANZANA I</t>
  </si>
  <si>
    <t>LA GIRALDILLA</t>
  </si>
  <si>
    <t>LA GIRALDILLA II</t>
  </si>
  <si>
    <t>MIRAFLORES KENNEDY</t>
  </si>
  <si>
    <t>MULTIFAMILIAR TECHO</t>
  </si>
  <si>
    <t>NUEVO KENNEDY</t>
  </si>
  <si>
    <t>NVO. KENNEDY EL DESCANSO</t>
  </si>
  <si>
    <t>ONASIS</t>
  </si>
  <si>
    <t>PASTRANA</t>
  </si>
  <si>
    <t>SUPERMANZANA 16</t>
  </si>
  <si>
    <t>SUPERMANZANA 9B</t>
  </si>
  <si>
    <t>TECHO</t>
  </si>
  <si>
    <t>UNIDAD RESIDENCIAL AYACUCHO 2 S.MZ</t>
  </si>
  <si>
    <t>URB. KENNEDY SUPER MZ.8</t>
  </si>
  <si>
    <t>URB. MANDALAY ETAPA C ZONA 73</t>
  </si>
  <si>
    <t>URBANIZACION ARBOLETE CASABLANCA</t>
  </si>
  <si>
    <t>URBANIZACION BANDERAS</t>
  </si>
  <si>
    <t>URBANIZACION EXPERIMENTAL KENNEDY</t>
  </si>
  <si>
    <t>URBANIZACION SINAI</t>
  </si>
  <si>
    <t>ACIP</t>
  </si>
  <si>
    <t>ALAMEDA DE TIMIZA</t>
  </si>
  <si>
    <t>ALFONSO MONTAÑA</t>
  </si>
  <si>
    <t>BOITA</t>
  </si>
  <si>
    <t>BOITA I SECTOR</t>
  </si>
  <si>
    <t>BOITA II SECTOR</t>
  </si>
  <si>
    <t>CASA LOMA</t>
  </si>
  <si>
    <t>CATALINA</t>
  </si>
  <si>
    <t>CATALINA II</t>
  </si>
  <si>
    <t>EL COMITÉ</t>
  </si>
  <si>
    <t>EL JORDAN II Y III</t>
  </si>
  <si>
    <t>EL PALENQUE</t>
  </si>
  <si>
    <t>EL PORVENIR MZ. A</t>
  </si>
  <si>
    <t>JACQUELINE</t>
  </si>
  <si>
    <t>JUAN PABLO I</t>
  </si>
  <si>
    <t>LA UNIDAD</t>
  </si>
  <si>
    <t>LAGO TIMIZA I Y II ETAPA</t>
  </si>
  <si>
    <t>LAS LUCES</t>
  </si>
  <si>
    <t>MORABIA II</t>
  </si>
  <si>
    <t>NUEVA TIMIZA</t>
  </si>
  <si>
    <t>NUEVO TIMIZA</t>
  </si>
  <si>
    <t>ONASSIS</t>
  </si>
  <si>
    <t>PASTRANITA II SECTOR</t>
  </si>
  <si>
    <t>PERPETUO SOCORRO</t>
  </si>
  <si>
    <t>PERPETUO SOCORRO II</t>
  </si>
  <si>
    <t>PRADOS DE KENNEDY</t>
  </si>
  <si>
    <t>RENANIA URAPANES</t>
  </si>
  <si>
    <t>ROMA</t>
  </si>
  <si>
    <t>ROMA II (URB. BERTHA HERNANDEZ DE OSPINA)</t>
  </si>
  <si>
    <t>SANTA CATALINA</t>
  </si>
  <si>
    <t>TIMIZA</t>
  </si>
  <si>
    <t>TONOLI</t>
  </si>
  <si>
    <t>TOCAREMA</t>
  </si>
  <si>
    <t>TUNDAMA</t>
  </si>
  <si>
    <t>URB. BERTHA HERNANDEZ DE OSPINA</t>
  </si>
  <si>
    <t>URB. CATALINA</t>
  </si>
  <si>
    <t>URBANIZACION EL PARQUE</t>
  </si>
  <si>
    <t>URBANIZACION SANTA LUISA</t>
  </si>
  <si>
    <t>VASCONIA II</t>
  </si>
  <si>
    <t>VILLA DE LOS SAUCES</t>
  </si>
  <si>
    <t>VILLA RICA</t>
  </si>
  <si>
    <t>SANTA PAZ-SANTA ELVIRA</t>
  </si>
  <si>
    <t>VEREDA EL TINTAL</t>
  </si>
  <si>
    <t>URBANIZACION UNIR UNO (PREDIO CALANDAIMA)</t>
  </si>
  <si>
    <t>CALANDAIMA</t>
  </si>
  <si>
    <t>CONJUNTO RESIDENCIAL PRADOS DE CASTILLA I, II Y III</t>
  </si>
  <si>
    <t>SANTA FE DEL TINTAL</t>
  </si>
  <si>
    <t>TINTALA</t>
  </si>
  <si>
    <t>AMPARO CAÑIZARES</t>
  </si>
  <si>
    <t>CHUCUA DE LA VACA</t>
  </si>
  <si>
    <t>EL AMPARO</t>
  </si>
  <si>
    <t>EL OLIVO</t>
  </si>
  <si>
    <t>EL PORTAL DE PATIO BONITO</t>
  </si>
  <si>
    <t>EL SAUCEDAL</t>
  </si>
  <si>
    <t>LA CONCORDIA</t>
  </si>
  <si>
    <t>LLANO GRANDE</t>
  </si>
  <si>
    <t>MARIA PAZ</t>
  </si>
  <si>
    <t>PINAR DEL RIO</t>
  </si>
  <si>
    <t>PINAR DEL RIO II</t>
  </si>
  <si>
    <t>VILLA DE LA LOMA</t>
  </si>
  <si>
    <t>VILLA DE LA LOMA II SECTOR MZ.31 y 32</t>
  </si>
  <si>
    <t>VILLA DE LA TORRE</t>
  </si>
  <si>
    <t>VILLA EMILIA, AMPARO II SECTOR</t>
  </si>
  <si>
    <t>VILLA NELLY - LOS ALISOS</t>
  </si>
  <si>
    <t>VISTA HERMOSA (PORTAL PATIO BONITO)</t>
  </si>
  <si>
    <t>ALFONSO LOPEZ MICHELSEN</t>
  </si>
  <si>
    <t>BRITALITA</t>
  </si>
  <si>
    <t>CALARCA</t>
  </si>
  <si>
    <t>CALARCA II</t>
  </si>
  <si>
    <t>CASA BLANCA SUR</t>
  </si>
  <si>
    <t>CLASS</t>
  </si>
  <si>
    <t>EL ALMENAR</t>
  </si>
  <si>
    <t>EL CARMELO</t>
  </si>
  <si>
    <t>GRAN BRITALIA</t>
  </si>
  <si>
    <t>PASTRANITA I SECTOR</t>
  </si>
  <si>
    <t>SANTA MARIA DE KENNEDY</t>
  </si>
  <si>
    <t>VEGAS DE SANTA ANA</t>
  </si>
  <si>
    <t>VILLA ANDREA</t>
  </si>
  <si>
    <t>VILLA CLEMENCIA SECTOR VILLA GRATA</t>
  </si>
  <si>
    <t>VILLA ZARZAMORA</t>
  </si>
  <si>
    <t>VILLAS DE KENNEDY</t>
  </si>
  <si>
    <t>ALTAMAR</t>
  </si>
  <si>
    <t>AVENIDA CUNDINAMARCA</t>
  </si>
  <si>
    <t>CIUDAD DE CALI</t>
  </si>
  <si>
    <t>CIUDAD GALAN</t>
  </si>
  <si>
    <t>CIUDAD GRANADA</t>
  </si>
  <si>
    <t>DINDALITO</t>
  </si>
  <si>
    <t>EL PATIO III SECTOR</t>
  </si>
  <si>
    <t>EL ROSARIO</t>
  </si>
  <si>
    <t>EL ROSARIO III</t>
  </si>
  <si>
    <t>HORIZONTE OCCIDENTE</t>
  </si>
  <si>
    <t>JAZMIN OCCIDENTAL</t>
  </si>
  <si>
    <t>LA RIVERA</t>
  </si>
  <si>
    <t>LA RIVERA II SECTOR</t>
  </si>
  <si>
    <t>LAS PALMERAS</t>
  </si>
  <si>
    <t>LAS PALMITAS</t>
  </si>
  <si>
    <t>PARQUES DEL TINTAL (CAMPO ALEGRE LONDOÑO)</t>
  </si>
  <si>
    <t>PATIO BONITO I</t>
  </si>
  <si>
    <t>PATIO BONITO II SECTOR</t>
  </si>
  <si>
    <t>PUENTE LA VEGA</t>
  </si>
  <si>
    <t>SAN MARINO</t>
  </si>
  <si>
    <t>SECTOR II ALTAMAR</t>
  </si>
  <si>
    <t>TAYRONA</t>
  </si>
  <si>
    <t>TINTALITO</t>
  </si>
  <si>
    <t>TINTALITO II</t>
  </si>
  <si>
    <t>URBANIZACION DINDALITO I ETAPA</t>
  </si>
  <si>
    <t>VILLA ALEXANDRA</t>
  </si>
  <si>
    <t>VILLA ANDRES</t>
  </si>
  <si>
    <t>VILLA MENDOZA</t>
  </si>
  <si>
    <t>OSORIO XI</t>
  </si>
  <si>
    <t>OSORIO XII</t>
  </si>
  <si>
    <t>ALOHA</t>
  </si>
  <si>
    <t>ALSACIA</t>
  </si>
  <si>
    <t>ATICOS DE LAS AMERICAS</t>
  </si>
  <si>
    <t>COOPERATIVA DE SUBOFICIALES</t>
  </si>
  <si>
    <t>LOS PINOS DE MARSELLA</t>
  </si>
  <si>
    <t>LUCITANIA</t>
  </si>
  <si>
    <t>MARSELLA</t>
  </si>
  <si>
    <t>MARSELLA SECTOR NORTE I Y II ETAPA</t>
  </si>
  <si>
    <t>MULTIFAMILIARES LA PAZ EL FERROL</t>
  </si>
  <si>
    <t>UNIDAD OVIEDO</t>
  </si>
  <si>
    <t>ARABIA</t>
  </si>
  <si>
    <t>ATAHUALPA</t>
  </si>
  <si>
    <t>BAHIA SOLANO</t>
  </si>
  <si>
    <t>BATAVIA</t>
  </si>
  <si>
    <t>BELEN</t>
  </si>
  <si>
    <t>CENTENARIO</t>
  </si>
  <si>
    <t>COFRADIA</t>
  </si>
  <si>
    <t>EL CUCO</t>
  </si>
  <si>
    <t>EL CUCO (LA ESTANCIA)</t>
  </si>
  <si>
    <t>EL GUADUAL</t>
  </si>
  <si>
    <t>EL TAPETE</t>
  </si>
  <si>
    <t>FERROCAJA</t>
  </si>
  <si>
    <t>FLANDES</t>
  </si>
  <si>
    <t>FONTIBON CENTRO</t>
  </si>
  <si>
    <t>LA CABANA</t>
  </si>
  <si>
    <t>LA GIRALDA</t>
  </si>
  <si>
    <t>LA LAGUNA</t>
  </si>
  <si>
    <t>RINCON SANTO</t>
  </si>
  <si>
    <t>SALAMANCA</t>
  </si>
  <si>
    <t>SAN PEDRO LOS ROBLES</t>
  </si>
  <si>
    <t>UNIDAD RESIDENCIAL MONTECARLO</t>
  </si>
  <si>
    <t>VALLE VERDE</t>
  </si>
  <si>
    <t>VERACRUZ</t>
  </si>
  <si>
    <t>VERSALLES</t>
  </si>
  <si>
    <t>VILLA BEATRIZ</t>
  </si>
  <si>
    <t>VILLA CARMENZA</t>
  </si>
  <si>
    <t>VILLEMAR</t>
  </si>
  <si>
    <t>AMBALEMA</t>
  </si>
  <si>
    <t>BOHIOS</t>
  </si>
  <si>
    <t>EL PORTAL</t>
  </si>
  <si>
    <t>FLORENCIA</t>
  </si>
  <si>
    <t>JERICO</t>
  </si>
  <si>
    <t>LA ALDEA</t>
  </si>
  <si>
    <t>LA PERLA</t>
  </si>
  <si>
    <t>LA ZELFITA</t>
  </si>
  <si>
    <t>PRADOS DE LA ALAMEDA</t>
  </si>
  <si>
    <t>PUENTE GRANDE</t>
  </si>
  <si>
    <t>SELVA DORADA</t>
  </si>
  <si>
    <t>MORAVIA</t>
  </si>
  <si>
    <t>KAZANDRA</t>
  </si>
  <si>
    <t>CARLOS LLERAS</t>
  </si>
  <si>
    <t>LA ESPERANZA NORTE</t>
  </si>
  <si>
    <t>SALITRE NOR - OCCIDENTAL</t>
  </si>
  <si>
    <t>SAUSALITO</t>
  </si>
  <si>
    <t>EL FRANCO</t>
  </si>
  <si>
    <t>GRANJAS DE TECHO</t>
  </si>
  <si>
    <t>PARAISO BAVARIA</t>
  </si>
  <si>
    <t>VISION SEMINDUSTRIAL</t>
  </si>
  <si>
    <t>BOSQUE DE MODELIA</t>
  </si>
  <si>
    <t>BALEARES</t>
  </si>
  <si>
    <t>CAPELLANIA</t>
  </si>
  <si>
    <t>EL RINCON DE MODELIA</t>
  </si>
  <si>
    <t>FUENTES DEL DORADO</t>
  </si>
  <si>
    <t>MALLORCA</t>
  </si>
  <si>
    <t>MODELIA</t>
  </si>
  <si>
    <t>MODELIA OCCIDENTAL</t>
  </si>
  <si>
    <t>TARRAGONA</t>
  </si>
  <si>
    <t>LA ROSITA</t>
  </si>
  <si>
    <t>PUERTA DE TEJA</t>
  </si>
  <si>
    <t>EL BOGOTANO</t>
  </si>
  <si>
    <t>ACAPULCO</t>
  </si>
  <si>
    <t>BELLAVISTA OCCIDENTAL</t>
  </si>
  <si>
    <t>BONANZA</t>
  </si>
  <si>
    <t>BOSQUE POPULAR</t>
  </si>
  <si>
    <t>CIUDAD DE HONDA</t>
  </si>
  <si>
    <t>EL DORADO SAN JOAQUIN</t>
  </si>
  <si>
    <t>EL GUALI</t>
  </si>
  <si>
    <t>EL LAUREL</t>
  </si>
  <si>
    <t>EL PASEO</t>
  </si>
  <si>
    <t>ESTRADA</t>
  </si>
  <si>
    <t>LA ESTRADITA</t>
  </si>
  <si>
    <t>LA EUROPA</t>
  </si>
  <si>
    <t>LA MARCELA</t>
  </si>
  <si>
    <t>LA RELIQUIA</t>
  </si>
  <si>
    <t>LAS FERIAS</t>
  </si>
  <si>
    <t>METROPOLIS</t>
  </si>
  <si>
    <t>PALO BLANCO</t>
  </si>
  <si>
    <t>SAN JOAQUÍN</t>
  </si>
  <si>
    <t>SANTO DOMINGO</t>
  </si>
  <si>
    <t>BOCHICA</t>
  </si>
  <si>
    <t>CIUDAD BACHUE</t>
  </si>
  <si>
    <t>COPETROCO LA TROPICAL</t>
  </si>
  <si>
    <t>EL PORTAL DEL RIO</t>
  </si>
  <si>
    <t>LA ESPAÑOLA</t>
  </si>
  <si>
    <t>LA PALESTINA</t>
  </si>
  <si>
    <t>LA SERENA</t>
  </si>
  <si>
    <t>LOS CERECITOS</t>
  </si>
  <si>
    <t>LOS CEREZOS</t>
  </si>
  <si>
    <t>LUIS CARLOS GALAN</t>
  </si>
  <si>
    <t>MEISSEN - SIDAUTO</t>
  </si>
  <si>
    <t>MINUTO DE DIOS</t>
  </si>
  <si>
    <t>MORISCO</t>
  </si>
  <si>
    <t>PARIS GAITAN</t>
  </si>
  <si>
    <t>PRIMAVERA NORTE</t>
  </si>
  <si>
    <t>QUIRIGUA</t>
  </si>
  <si>
    <t>BOYACA</t>
  </si>
  <si>
    <t>FLORIDA BLANCA</t>
  </si>
  <si>
    <t>LA ALMERIA</t>
  </si>
  <si>
    <t>LA GRANJA</t>
  </si>
  <si>
    <t>LA SOLEDAD NORTE</t>
  </si>
  <si>
    <t>LOS PINOS FLORENCIA</t>
  </si>
  <si>
    <t>MARATU</t>
  </si>
  <si>
    <t>PARIS</t>
  </si>
  <si>
    <t>SANTA HELENITA</t>
  </si>
  <si>
    <t>SANTA MARIA DEL LAGO</t>
  </si>
  <si>
    <t>SANTA ROSITA</t>
  </si>
  <si>
    <t>TABORA</t>
  </si>
  <si>
    <t>ZARZAMORA</t>
  </si>
  <si>
    <t>EL LUJAN</t>
  </si>
  <si>
    <t>EL REAL</t>
  </si>
  <si>
    <t>LOS MONJES</t>
  </si>
  <si>
    <t>NORMANDIA</t>
  </si>
  <si>
    <t>NORMANDIA OCCIDENTAL</t>
  </si>
  <si>
    <t>SAN IGNACIO</t>
  </si>
  <si>
    <t>SAN MARCOS</t>
  </si>
  <si>
    <t>VILLA LUZ</t>
  </si>
  <si>
    <t>BOCHICA II</t>
  </si>
  <si>
    <t>BOLIVIA</t>
  </si>
  <si>
    <t>CIUDADELA COLSUBSIDIO</t>
  </si>
  <si>
    <t>BOSQUES DE MARIANA</t>
  </si>
  <si>
    <t>ALAMOS</t>
  </si>
  <si>
    <t>ALAMOS NORTE</t>
  </si>
  <si>
    <t>EL CEDRO</t>
  </si>
  <si>
    <t>GARCES NAVAS</t>
  </si>
  <si>
    <t>LOS ANGELES</t>
  </si>
  <si>
    <t>MOLINOS DE VIENTO</t>
  </si>
  <si>
    <t>PLAZUELAS DEL VIRREY</t>
  </si>
  <si>
    <t>SAN BASILIO</t>
  </si>
  <si>
    <t>VILLA AMALIA</t>
  </si>
  <si>
    <t>VILLA SAGRARIO</t>
  </si>
  <si>
    <t>VILLAS DE GRANADA</t>
  </si>
  <si>
    <t>VILLAS DE MADRIGAL</t>
  </si>
  <si>
    <t>VILLAS EL DORADO SAN ANTONIO</t>
  </si>
  <si>
    <t>ALAMEDA</t>
  </si>
  <si>
    <t>DANUBIO CENTAUROS</t>
  </si>
  <si>
    <t>EL MUELLE</t>
  </si>
  <si>
    <t>EL VERDUN</t>
  </si>
  <si>
    <t>ENGATIVA CENTRO</t>
  </si>
  <si>
    <t>GRANJAS EL DORADO</t>
  </si>
  <si>
    <t>LA FAENA</t>
  </si>
  <si>
    <t>LA RIVIERA</t>
  </si>
  <si>
    <t>LA TORTIGUA</t>
  </si>
  <si>
    <t>LAS PALMAS</t>
  </si>
  <si>
    <t>LINTERAMA</t>
  </si>
  <si>
    <t>LOS LAURELES</t>
  </si>
  <si>
    <t>LOS LAURELES SABANAS EL DORADO</t>
  </si>
  <si>
    <t>MARANDU</t>
  </si>
  <si>
    <t>PUERTO AMOR PLAYAS DEL JABOQUE</t>
  </si>
  <si>
    <t>SAN JOSE OBRERO</t>
  </si>
  <si>
    <t>VILLA CLAVER I y II</t>
  </si>
  <si>
    <t>VILLA CONSTANZA</t>
  </si>
  <si>
    <t>VILLA EL DORADO NORTE</t>
  </si>
  <si>
    <t>VILLA GLADYS</t>
  </si>
  <si>
    <t>VILLA MARY</t>
  </si>
  <si>
    <t>VILLA SANDRA</t>
  </si>
  <si>
    <t>VILLA TERESITA</t>
  </si>
  <si>
    <t>VILLAS EL DORADO SAN ANTONIO II SECTOR</t>
  </si>
  <si>
    <t>EL SALITRE LUIS MARIA FERNANDEZ</t>
  </si>
  <si>
    <t>LOS ALAMOS</t>
  </si>
  <si>
    <t>LA ACADEMIA</t>
  </si>
  <si>
    <t>GUAYMARAL</t>
  </si>
  <si>
    <t>CONEJERA</t>
  </si>
  <si>
    <t>GIBRALTAR</t>
  </si>
  <si>
    <t>GUICANI</t>
  </si>
  <si>
    <t>MIRANDELA</t>
  </si>
  <si>
    <t>NUEVA ZELANDIA</t>
  </si>
  <si>
    <t>OIKOS</t>
  </si>
  <si>
    <t>SAN JOSE DE BAVARIA</t>
  </si>
  <si>
    <t>TEJARES DEL NORTE</t>
  </si>
  <si>
    <t>VILLA NOVA</t>
  </si>
  <si>
    <t>VILLA DEL PRADO</t>
  </si>
  <si>
    <t>VILLA LUCY</t>
  </si>
  <si>
    <t>BRITALIA</t>
  </si>
  <si>
    <t>BRITALIA SAN DIEGO</t>
  </si>
  <si>
    <t>CALIMA NORTE</t>
  </si>
  <si>
    <t>CANTAGALLO</t>
  </si>
  <si>
    <t>CANTALEJO</t>
  </si>
  <si>
    <t>EL PARAISO DE LOS 12 APOSTOLES</t>
  </si>
  <si>
    <t>GILMAR</t>
  </si>
  <si>
    <t>GRANADA NORTE</t>
  </si>
  <si>
    <t>GRANJAS DE NAMUR</t>
  </si>
  <si>
    <t>LA CHOCITA</t>
  </si>
  <si>
    <t>LOS ELISEOS</t>
  </si>
  <si>
    <t>PIJAO DE ORO</t>
  </si>
  <si>
    <t>PORTALES DEL NORTE</t>
  </si>
  <si>
    <t>SAN CIPRANO</t>
  </si>
  <si>
    <t>VILLA DELIA</t>
  </si>
  <si>
    <t>VILLA DELIA-BRITALIA NORTE</t>
  </si>
  <si>
    <t>VISTA BELLA</t>
  </si>
  <si>
    <t>ALCALA</t>
  </si>
  <si>
    <t>ATABANZA</t>
  </si>
  <si>
    <t>BERNAL Y FORERO</t>
  </si>
  <si>
    <t>CACIGUA</t>
  </si>
  <si>
    <t>CANODROMO</t>
  </si>
  <si>
    <t>LIBERTADORES</t>
  </si>
  <si>
    <t>LOS PRADOS DE LA SULTANA</t>
  </si>
  <si>
    <t>MADEIRA</t>
  </si>
  <si>
    <t>MANUELA ARLUZ</t>
  </si>
  <si>
    <t>MAZUREN</t>
  </si>
  <si>
    <t>Avance</t>
  </si>
  <si>
    <t>SDM</t>
  </si>
  <si>
    <t>TMSA</t>
  </si>
  <si>
    <t>TMSA - SDM</t>
  </si>
  <si>
    <t>Indicador</t>
  </si>
  <si>
    <t>Entidad Responsable</t>
  </si>
  <si>
    <t>Total Plan de Desarrollo</t>
  </si>
  <si>
    <t>Ene</t>
  </si>
  <si>
    <t>Feb</t>
  </si>
  <si>
    <t xml:space="preserve">Mar </t>
  </si>
  <si>
    <t>Abr</t>
  </si>
  <si>
    <t>May</t>
  </si>
  <si>
    <t>Jun</t>
  </si>
  <si>
    <t>Jul</t>
  </si>
  <si>
    <t>Ago</t>
  </si>
  <si>
    <t>Sep</t>
  </si>
  <si>
    <t>Oct</t>
  </si>
  <si>
    <t>Nov</t>
  </si>
  <si>
    <t>Dic</t>
  </si>
  <si>
    <t>% Cumplimiento</t>
  </si>
  <si>
    <t>Formato de seguimiento a la Política Pública de Movilidad</t>
  </si>
  <si>
    <t>% Cumplimiento Plan de Desarrollo</t>
  </si>
  <si>
    <t>Meta Cuatrienio</t>
  </si>
  <si>
    <t>Tipo de Anualización</t>
  </si>
  <si>
    <t>Constante</t>
  </si>
  <si>
    <t>Creciente</t>
  </si>
  <si>
    <t>Decreciente</t>
  </si>
  <si>
    <t>Suma</t>
  </si>
  <si>
    <t>POLÍTICA PÚBLICA DE MOVILIDAD</t>
  </si>
  <si>
    <t>Programa</t>
  </si>
  <si>
    <t>Avances y Logros</t>
  </si>
  <si>
    <t>Beneficios</t>
  </si>
  <si>
    <t>Total Vigencia</t>
  </si>
  <si>
    <t>Retrasos y soluciones</t>
  </si>
  <si>
    <t>Fecha de seguimiento</t>
  </si>
  <si>
    <t>IDU</t>
  </si>
  <si>
    <t>UAERMV</t>
  </si>
  <si>
    <t>Transporte Público</t>
  </si>
  <si>
    <t xml:space="preserve">Infraestructura Vial </t>
  </si>
  <si>
    <t>Plan de Seguridad Vial</t>
  </si>
  <si>
    <t xml:space="preserve">Componente </t>
  </si>
  <si>
    <t>Código</t>
  </si>
  <si>
    <t>Descripción</t>
  </si>
  <si>
    <t>Entidad responsable</t>
  </si>
  <si>
    <t>ἱ1</t>
  </si>
  <si>
    <t>Indice de pasajeros por kilómetro (IPK)</t>
  </si>
  <si>
    <t>ἱ2</t>
  </si>
  <si>
    <t>Edad promedio de los vehículos de transporte público</t>
  </si>
  <si>
    <t>ἱ3</t>
  </si>
  <si>
    <t>Porcentaje de taxis ocupados</t>
  </si>
  <si>
    <t>ἱ4</t>
  </si>
  <si>
    <t>Estado de la malla vial</t>
  </si>
  <si>
    <t>IDU - UMMV</t>
  </si>
  <si>
    <t>ἱ5</t>
  </si>
  <si>
    <t>Índice de accidentalidad</t>
  </si>
  <si>
    <t>ἱ6</t>
  </si>
  <si>
    <t>Distancia promedio de viajes</t>
  </si>
  <si>
    <t>ἱ7</t>
  </si>
  <si>
    <t>Velocidad promedio para modos motorizados</t>
  </si>
  <si>
    <t>ἱ8</t>
  </si>
  <si>
    <t>Porcentaje de ejecución de las estrategias de ordenamiento logístico que incluye los corredores y centros logísticos</t>
  </si>
  <si>
    <t>ἱ9</t>
  </si>
  <si>
    <t>Participación del GNV y otros combustibles amigables con el medio ambiente, en el total de energía consumida para el sector transporte</t>
  </si>
  <si>
    <t>ἱ10</t>
  </si>
  <si>
    <t>Distancia promedio recorrida a pie</t>
  </si>
  <si>
    <t>ἱ11</t>
  </si>
  <si>
    <t>Distancia promedio recorrida en bicicleta</t>
  </si>
  <si>
    <t>ἱ12</t>
  </si>
  <si>
    <t>Sostenibilidad financiera</t>
  </si>
  <si>
    <t>SDM - IDU - TMSA - UMMV - TT</t>
  </si>
  <si>
    <t>ἱ13</t>
  </si>
  <si>
    <t>Porcentaje de implementación del SIMUR y ejecutorias de la Agenda de Movilidad</t>
  </si>
  <si>
    <t>ἱ14</t>
  </si>
  <si>
    <t>Porcentaje de la población de los municipios con viajes rutinarios a Bogotá</t>
  </si>
  <si>
    <t>SDM - TT</t>
  </si>
  <si>
    <t>PROCESO DE PLANEACIÓN DE TRANSPORTE E INFRAESTRUCTURA</t>
  </si>
  <si>
    <t>Código: PM01-PR05-F01</t>
  </si>
  <si>
    <t>SISTEMA INTEGRADO DE GESTIÓN BAJO EL ESTÁNDAR MIPG</t>
  </si>
  <si>
    <t>Pendiente</t>
  </si>
  <si>
    <t>Ejecutado 2020</t>
  </si>
  <si>
    <t>Meta Plan de Desarrollo</t>
  </si>
  <si>
    <t>Nombre y Código del Indicador Meta PDD</t>
  </si>
  <si>
    <t>2020-2024</t>
  </si>
  <si>
    <t>374  aumentar en 20% la oferta de tansporte público del SITP</t>
  </si>
  <si>
    <t>Buses/sillas del SITP</t>
  </si>
  <si>
    <t>401_Buses/sillas del SITP</t>
  </si>
  <si>
    <t>402_ Puntos poncentuales la confiabilidad del servicio del SITP</t>
  </si>
  <si>
    <t>375 aumentar en 4 puntos porcentuales la confiabilidad del servicio del SITP en sus componentes troncal y zonal</t>
  </si>
  <si>
    <t>377 Conservar 190 km de cicloinfraestructura</t>
  </si>
  <si>
    <t>404 kilometros de cicloruta conservados</t>
  </si>
  <si>
    <t xml:space="preserve">405  Kilómetros de malla vial </t>
  </si>
  <si>
    <t>378  Realizar actividades de conservación a 2308 km carril de malla vial</t>
  </si>
  <si>
    <t>Kilómentros de malla vial</t>
  </si>
  <si>
    <t>414 Estrategia implementada para la calidad del Transporte público urbano regional</t>
  </si>
  <si>
    <t>387  Formular e implementar una estrategia integral para mejorar la calidad del transporte público urbano regional</t>
  </si>
  <si>
    <t>423  Patios diseñados y contratada su construcción</t>
  </si>
  <si>
    <t>396  Diseñar y contratar la construcción de 6 patios troncales y zonales del SITP</t>
  </si>
  <si>
    <t>420 Estaciones mejoradas</t>
  </si>
  <si>
    <t>393  Mejoramiento de 43 estaciones del sistema Transmilenio</t>
  </si>
  <si>
    <t>Estaciones Mejoradas</t>
  </si>
  <si>
    <t>424 Ejecución de obras en kilómetros de corredores de transporte masivo</t>
  </si>
  <si>
    <t>397 Ejecutar las obras para la adecuación de 29,6 km de corredores de transporte masivo</t>
  </si>
  <si>
    <t>Kilómetros de corredores de transporte masivo</t>
  </si>
  <si>
    <t>Estrategia implementada</t>
  </si>
  <si>
    <t>425 Ejecución de obras en kilómetros de corredor verde de la carrera séptima</t>
  </si>
  <si>
    <t>398 Ejecutar las obras para la adecuación de 20 km del corredor verde de la carrera séptima</t>
  </si>
  <si>
    <t>Kilómetros del corredor verde de la cra séptima</t>
  </si>
  <si>
    <t>408 Kilometros de malla vial construidos</t>
  </si>
  <si>
    <t>381 Construir 280 km de cicloinfraestructura</t>
  </si>
  <si>
    <t>Kilómetros de  cicloruta consevados</t>
  </si>
  <si>
    <t>Kilómetros de  cicloruta construidos</t>
  </si>
  <si>
    <t>373 _1.Reducir en 20% el número de víctimas fatales por siniestros viales para cada uno de los actores viales de la vía
2. Reducir el 20% el número de jóvenes (entre  14 y 28 años) fallecidos por siniestros viales</t>
  </si>
  <si>
    <t>403 Cables aéreos implementados y estructruados  (se mide solo estructurados)</t>
  </si>
  <si>
    <t>376 Avanzar en un 60% en la construcción del cable aéreo de San Cristóbal y el 100% de la estructuración de otros 2 cables</t>
  </si>
  <si>
    <t>Cables aéreos</t>
  </si>
  <si>
    <t>Puentes vehículares</t>
  </si>
  <si>
    <t>421 Diseños y construcción de la estación central del sistema Transmilenio</t>
  </si>
  <si>
    <t>400 Numero de personas y jóvenes fallecidos por siniestros viales (porcentaje de reducción de fallecimientos por siniestros viales)</t>
  </si>
  <si>
    <t>383   Definir e implementar dos estrategias de cultura ciudadana para el sistema de movilidad, con enfoque diferencial, de género y territorial.</t>
  </si>
  <si>
    <t>410  Estrategias de cultura ciudadana implementadas</t>
  </si>
  <si>
    <t>Número de estrategias  implementadas</t>
  </si>
  <si>
    <t>Puntos poncentuales la confiabilidad del servicio del SITP</t>
  </si>
  <si>
    <t>380  Construir 146 km de malla vial. En esta construcción se contrará con un 35% de mano de obra de la localidad donde se ejecute el proyecto</t>
  </si>
  <si>
    <t>407 Kilómetros de malla vial</t>
  </si>
  <si>
    <t>kilómetros de malla vial</t>
  </si>
  <si>
    <t xml:space="preserve">409 Puentes vehículare (construir puentes vehículares o interseccionales a desnivel) </t>
  </si>
  <si>
    <t>382   Construir o reforzar 29 puentes vehículares e intersecciones a desnivel</t>
  </si>
  <si>
    <t>411  Instrumento implementado para la medición y seguimiento de la experiencia del usuario y del prestador del servicio de taxis</t>
  </si>
  <si>
    <t>384 Definir e implementar un instrumento para la medición y seguimiento de la experiencia del usuario y del prestador del servicio en el transporte público individual</t>
  </si>
  <si>
    <t>Instrumento de medición</t>
  </si>
  <si>
    <t>385  Diseñar, gestionar e implementar una estrategia para aumentar la ocupación promedio del vehículo</t>
  </si>
  <si>
    <t>412  Estrategia de aumento de ocupación de vehículos privados</t>
  </si>
  <si>
    <t>Estrategia de ocupación de vehículos privados implementada</t>
  </si>
  <si>
    <t>386 Disminuir en un 10% el tiempo promedio en minutos, de acceso al Transporte Público</t>
  </si>
  <si>
    <t>413 Tiempo promedio en minutos de acceso al Transporte Público (tiempo de caminata y tiempo de espera) para SITP provisional, Zonal y Troncal en la primera etapa para los hogares ubicados en Bogotá</t>
  </si>
  <si>
    <t>Tiempo promedio en minutos de acceso al Transporte público</t>
  </si>
  <si>
    <t>388 Implementar 5000 cupos de cicloparqueaderos</t>
  </si>
  <si>
    <t>415  Número de cupos de cicloparqueaderos</t>
  </si>
  <si>
    <t>Número de cupos de cicloparqueaderos</t>
  </si>
  <si>
    <t>389  Implementar y operar el Centro de Orientación de Víctimas por Siniestros Viales</t>
  </si>
  <si>
    <t>416  Centro de Orientación de víctimas por siniestros  viales implementados</t>
  </si>
  <si>
    <t>Porcentaje de reduccción de víctimas fatales por siniestros viales</t>
  </si>
  <si>
    <t>Centro de Orientación de Víctimas implementado</t>
  </si>
  <si>
    <t>390  Mantener el tiempo promedio de viaje en los 14 corredores principales de la ciudad para todos los usuarios de la vía</t>
  </si>
  <si>
    <t>417  Tiempo promedio de viaje en los 14 corredores principales de la ciudad</t>
  </si>
  <si>
    <t>Tiempo promedio de viaje</t>
  </si>
  <si>
    <t>392 Conservar 360km- carril de malla vial local</t>
  </si>
  <si>
    <t>419 kilómetros carril de malla vial troncal conservados</t>
  </si>
  <si>
    <t>Kilómetros carril de malla vial troncal conservados</t>
  </si>
  <si>
    <t>395 Mantenimiento del 100% de las estaciones del Sistema Transmilenio</t>
  </si>
  <si>
    <t>422 Estaciones mantenidas</t>
  </si>
  <si>
    <t>Estaciones Mantenidas</t>
  </si>
  <si>
    <t>399 Reducir en 2 puntos porcentuales la evasión en el SITP</t>
  </si>
  <si>
    <t>426 Reducir en 2 puntos porcentuales la evasi´pn en el componente troncal y zonal del SITP</t>
  </si>
  <si>
    <t>Reducción en 2 puntos  porcentuales la evasión en el SITP</t>
  </si>
  <si>
    <t xml:space="preserve">TMSA
</t>
  </si>
  <si>
    <t>METRO</t>
  </si>
  <si>
    <t>394  Diseñar y contratar la costrucción de la estación central de transmilenio</t>
  </si>
  <si>
    <t>Diseño y construcción de la estación central de TMSA</t>
  </si>
  <si>
    <t>Propósito</t>
  </si>
  <si>
    <t>49_  Movilidad segura, sostenible y accesible</t>
  </si>
  <si>
    <t xml:space="preserve">Transporte no motorizado </t>
  </si>
  <si>
    <t>Logística de Movilidad</t>
  </si>
  <si>
    <t>1_Subsidios y transferencias para la equidad</t>
  </si>
  <si>
    <t>1_Fuentes de  fondeo para el sector Movilidad</t>
  </si>
  <si>
    <t>1   Diseñar e implementar 4 fuentes de Fondeo para el SITP y el Sector Movilidad</t>
  </si>
  <si>
    <t>Fuentes de fondeo implementadas</t>
  </si>
  <si>
    <t>281_Viajes en bicicleta (porcentaje de viajes en bicicleta aumentado)</t>
  </si>
  <si>
    <t>35_Manejo y prevención de contaminación</t>
  </si>
  <si>
    <t>Viajes en bicicleta aumentados</t>
  </si>
  <si>
    <t>282_Vehículos de cero y bajas emisiones en el parque automotor de Bogotá, y puntos públicos de carga rápida</t>
  </si>
  <si>
    <t>264_Aumentar en 50% los viajes en bicicleta a través de la implementación de la política pública</t>
  </si>
  <si>
    <t>Vehículos de cero y bajas emisiones aumentados</t>
  </si>
  <si>
    <t>284_Porcentaje de implementación de la estrategia de fomento de la micromovilidad (esquema de transporte alternativo impulsado)</t>
  </si>
  <si>
    <t>267_Impulsar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</si>
  <si>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Esquema de transporte alternativo impulsado</t>
  </si>
  <si>
    <t>271_Reducir en el 10% como promedio ponderado ciudad, la concentración de material particulado PM10 y
PM2.5, mediante la implementación del Plan de Gestión Integral de Calidad de Aire (aporte de movilidad a
meta del sector ambiente)</t>
  </si>
  <si>
    <t>283_Porcentaje de avance en la implementación de un sistema de bicicletas públicas (sistema de bicicletas públicas implementado)</t>
  </si>
  <si>
    <t>Logistica de Movilidad</t>
  </si>
  <si>
    <t xml:space="preserve">49_Movilidad </t>
  </si>
  <si>
    <t>379_Consolidar y reforzar el programa de movilidad Niños y Niñas Primero con el fin de aumentar el número de
beneficiados y facilitar el acceso a la educación de niñas, niños y adolescentes</t>
  </si>
  <si>
    <t>Programa de movilidad de niños y niñas consolidado y reforzado</t>
  </si>
  <si>
    <t>406_Niños y niñas beneficiados con el programa</t>
  </si>
  <si>
    <t xml:space="preserve">IDU
</t>
  </si>
  <si>
    <t>Actividades a cargo de TMSA adelantadas para ejecutar las obras para la adecuación de 29.6 km de corredores de transporte masivo
Actividades a cargo de TMSA adelantadas para ejecutar las obras para la adecuación de 20 Km del corredor verde de la carrera séptima</t>
  </si>
  <si>
    <t>Actividades a cargo de TMSA adelantadas para ejecutar las obras para la adecuación de 29.6 km de corredores de transporte masivo</t>
  </si>
  <si>
    <t xml:space="preserve">Patios diseñados </t>
  </si>
  <si>
    <t xml:space="preserve"> IDU</t>
  </si>
  <si>
    <t>Actividades a cargo de TMSA adelantadas para Diseñar y contratar la construcción de 6 patios troncales y zonales del SITP</t>
  </si>
  <si>
    <t>Actividades a cargo de TMSA adelantadas para el mejoramiento de 43 estaciones del sistema TransMilenio</t>
  </si>
  <si>
    <t>Actividades a cargo de TMSA adelantadas para diseñar y contratar la construcción de la estación central del Sistema TransMilenio</t>
  </si>
  <si>
    <t>Programas</t>
  </si>
  <si>
    <t>Propósitos</t>
  </si>
  <si>
    <t>1: Hacer un nuevo contrato social con igualdad de oportunidades para la inclusión social, productiva y política/  2: Cambiar nuestros hábitos de vida para reverdecer a Bogotá y adaptarnos y mitigar la crisis climática/ 4: Hacer de Bogotá Región un modelo de movilidad multimodal, incluyente y sostenible</t>
  </si>
  <si>
    <t>4_Hacer de Bogotá Región un modelo de movilidad multimodal, incluyente y sostenible</t>
  </si>
  <si>
    <t>1_Hacer un nuevo contrato social con igualdad de oportunidades para la inclusión social, productiva y política</t>
  </si>
  <si>
    <t>2_Cambiar nuestros hábitos de vida para reverdecer a Bogotá y adaptarnos y mitigar la crisis climática</t>
  </si>
  <si>
    <t>400_Alcanzar el 100% del proceso de contratación para la expansión de la PLMB-Fase 2</t>
  </si>
  <si>
    <t>50_Red de metros</t>
  </si>
  <si>
    <t>Proceso de contratación para la expansión de la PLMB-Fase 2 culminado</t>
  </si>
  <si>
    <t>Avance en el ciclo del proyecto PLMB-Tramo 1</t>
  </si>
  <si>
    <t>427_Proceso de contratación para la expansión de la PLMB - Fase 2 culminado</t>
  </si>
  <si>
    <t>428_Avance en el ciclo del proyecto PLMB - Tramo 1</t>
  </si>
  <si>
    <t>1: Subsidios y Transferencias para la equidad/  35: Manejo y prevención de la Contaminación/ 49:  Movilidad segura, sostenible y accesible/ 50: Red de Metros</t>
  </si>
  <si>
    <t>Transporte público</t>
  </si>
  <si>
    <t>Componentre ambiental</t>
  </si>
  <si>
    <t>Componente ambiental</t>
  </si>
  <si>
    <t>SDM- SDA (Entidad que reporta el avance)</t>
  </si>
  <si>
    <t>627_Acciones de seguimiento a la implementación del SITP</t>
  </si>
  <si>
    <t>Acciones de seguimiento a la implementación del SITP</t>
  </si>
  <si>
    <t>628_Acciones de seguimiento a los proyectos de infraestructura vial y equipamientos de transporte del sistema de movilidad</t>
  </si>
  <si>
    <t>Acciones de seguimiento a los proyectos de infraestructura vial y equipamientos de transporte del sistema de movilidad</t>
  </si>
  <si>
    <t>637_Construir el 60% de 1 cable aéreo</t>
  </si>
  <si>
    <t>Construir el 60% de 1 cable aéreo</t>
  </si>
  <si>
    <t>Reforzar puentes vehiculares</t>
  </si>
  <si>
    <t>639_Reforzar puentes vehiculares</t>
  </si>
  <si>
    <t>630_Actividades a cargo de TMSA adelantadas para Diseñar y contratar la construcción de 6 patios troncales y zonales del SITP</t>
  </si>
  <si>
    <t>640_Patios troncales y zonales del SITP con su construcción</t>
  </si>
  <si>
    <t>Patios troncales y zonales del SITP con su construcción</t>
  </si>
  <si>
    <t>SUma</t>
  </si>
  <si>
    <t>631_Actividades a cargo de TMSA adelantadas para ejecutar las obras para la adecuación de 29.6 km de corredores de transporte masivo</t>
  </si>
  <si>
    <t>632_Actividades a cargo de TMSA adelantadas para ejecutar las obras para la adecuación de 20 Km del corredor verde de la carrera séptima</t>
  </si>
  <si>
    <t>629 Porcentaje de avance anual en las actividades a cargo de TMSA para el mejoramiento de 43 estaciones del
sistema Transmilenio</t>
  </si>
  <si>
    <t>633 Porcentaje de avance anual en las actividades a cargo de TMSA para diseñar y contratar la construcción
de la estación central del Sistema Transmilenio</t>
  </si>
  <si>
    <t>651_Porcentaje de gasto en transporte público de hogares estrato 2</t>
  </si>
  <si>
    <t>Reducción del gasto en transporte público estrato1</t>
  </si>
  <si>
    <t>Reducción del gasto en transporte público estrato2</t>
  </si>
  <si>
    <t>401_Alcanzar el 60 % del ciclo de vida del proyecto PLMB - Tramo 1
LB 19,44</t>
  </si>
  <si>
    <t>265_Generar las condiciones para aumentar a 6.500 los vehículos de cero y bajas emisiones en el parque
automotor de Bogotá, incluyendo la implementación de 20 puntos públicos de carga rápida
LB 2.112</t>
  </si>
  <si>
    <t>Ejecutado 2021</t>
  </si>
  <si>
    <t>No presenta retrasos</t>
  </si>
  <si>
    <t>Número de puntos públicos de carga rápida implementados</t>
  </si>
  <si>
    <t>Porcentaje de avance en la implementación de un sistema de bicicletas públicas</t>
  </si>
  <si>
    <t>6_Reducir el gasto en transporte público de los hogares de mayor vulnerabilidad económica, con enfoque poblacional, diferencial y de género, para que represente el 15% de sus ingresos</t>
  </si>
  <si>
    <t>6_ Porcentaje de gasto en transporte público de hogares estrato 1</t>
  </si>
  <si>
    <t>642_Número de puntos públicos de carga rápida implementados</t>
  </si>
  <si>
    <t>Concentración promedio ponderado de ciudad de material particulado PM 10</t>
  </si>
  <si>
    <t>Concentración promedio ponderado de ciudad de material particulado PM 2,5</t>
  </si>
  <si>
    <t>682 - Porcentaje de avance en la ejecución física de la construcción del proyecto Avenida 68 alimentadora de la PLMB</t>
  </si>
  <si>
    <t>Porcentaje de ejecucion física ejecutado</t>
  </si>
  <si>
    <t>683 - Porcentaje de avance en la ejecución física del proyecto de la extension del tramo 1 de la troncal de Transmilenio por la Avenida Caracas</t>
  </si>
  <si>
    <t>684 -Porcentaje de avance en la ejecución física del proyecto de la troncal de Transmilenio por la Avenida Ciudad de Cali</t>
  </si>
  <si>
    <t>Porcentaje de avance en la estructuración, implementación y operación del estacionamiento en vía para la ciudad de Bogotá</t>
  </si>
  <si>
    <t>266_Gestionar la implementación de un sistema de bicicletas públicas</t>
  </si>
  <si>
    <t xml:space="preserve">Número de jóvenes fallecidos por siniestros viales en jóvenes entre 14 y 28 años
</t>
  </si>
  <si>
    <t>Porcentaje de estructuración del proyecto de la Avenida Centenario entre la Crrera 50 y el límite del Distrito, como parte del borde occidental</t>
  </si>
  <si>
    <t>677_Porcentaje de estructuración del proyecto de la Avenida Centenario entre la Crrera 50 y el límite del Distrito, como parte del borde occidental</t>
  </si>
  <si>
    <t>680 - Número de cupos de cicloparquederos gestionados en infraestructura pública</t>
  </si>
  <si>
    <t>Número de cupos de cicloparquederos gestionados en infraestructura pública</t>
  </si>
  <si>
    <t>Porcentaje de avance de las acciones para aumentar el número de cupos de cicloparqueaderos en infraestructura privada</t>
  </si>
  <si>
    <t>681 - Porcentaje de avance de las acciones para aumentar el número de cupos de cicloparqueaderos en infraestructura privada</t>
  </si>
  <si>
    <t>676_Porcentaje de avance en la estructuración, implementación y operación del estacionamiento en vía para la ciudad de Bogotá</t>
  </si>
  <si>
    <t>663_Concentración promedio ponderado de ciudad de material particulado PM 10
Concentración promedio ponderado de ciudad de material particulado PM 2,5</t>
  </si>
  <si>
    <t>288_Concentración promedio ponderado de ciudad de material particulado PM 10</t>
  </si>
  <si>
    <t>643_Número de jóvenes fallecidos por siniestros viales en jóvenes entre 14 y 28 años</t>
  </si>
  <si>
    <t xml:space="preserve">
Programado 2021
</t>
  </si>
  <si>
    <t>Ejecutado 2022</t>
  </si>
  <si>
    <t xml:space="preserve">
Programado 2022
</t>
  </si>
  <si>
    <t>No se presentan</t>
  </si>
  <si>
    <t>No se presentan retrasos.</t>
  </si>
  <si>
    <t>Con los proyectos para el diseño y construcción de patios troncales y zonales del Sistema, se busca contar con la infraestructura necesaria de modo que se garantice la adecuada y eficiente operación de la flota del Sistema, incluyendo su estacionamiento y mantenimiento. Lo anterior, con el fin de prestar un servicio de calidad en términos de seguridad y eficiencia, garantizando la calidad del servicio del SITP para todos los usuarios.</t>
  </si>
  <si>
    <t>Entidad no reporta información para este campo</t>
  </si>
  <si>
    <t>No se reportan retrasos.</t>
  </si>
  <si>
    <t>No se presentan retraso.</t>
  </si>
  <si>
    <t>El IDU desde el incio de las troncales ha  tenido un programa recurrente  de construcción y  mantenimiento de troncales  con el cual pretende  que el sistema se mantenga  y/o avace y por otra parte logra los siguientes beneficios:
- Avanzar en la consolidación, ampliación y conservación de la infraestructura para el subsistema de transporte del sistema de movilidad, con el Transporte Público como eje estructurador que articule los diferentes modos de transporte.
- Servicios cortos para atender la carga crítica de aquellos servicios más largos que consumen una gran cantidad de flota, en algunos casos estos son servicios de apoyo que no son visibles para el usuario.
- Servicios súper expresos que han permitido librar capacidad de las estaciones, llevando a los usuarios desde los principales orígenes a los principales destinos.
- Dada la flexibilidad del Sistema, se han creado algunas conexiones operacionales que permiten atender nuevos pares origen-destino que con el tiempo se han hecho más importantes.
- Posibilidad de circulación en tráfico mixto en condiciones de contingencia o en condiciones normales de operación como es el caso de las conexiones operacionales de la Avenida Ciudad de Villavicencio y la conexión entre las troncales Américas y NQS
- Incorporación de flota biarticulada (buses de 250 pasajeros) para ampliar la capacidad en los corredores de mayor demanda.</t>
  </si>
  <si>
    <t>El beneficio principal logrado en el marco de la implementación de las acciones relacionadas con el fortalecimiento de la gestión y operación del Centro de Orientación a Víctimas de Siniestros Viales es el fortalecimiento del servicio prestado a la ciudadanía y el fortalecimiento de las capacidades institucionales, evidenciado en la construcción de una estrategia de generación de información, conocimiento e implementación de actividades de formación entre las que se incluye la implementación del primer Diplomado en Victimología Vial, en el cual se inscribieron 36 personas y se graduaron 26.</t>
  </si>
  <si>
    <t>No se reportan retrasos en materia de cicloparqueaderos por parte del Sector Movilidad.</t>
  </si>
  <si>
    <t>Los cicloparqueaderos han facilitado los desplazamientos en bicicleta y  en el marco de La Nueva Movilidad, infraestructura adicional, refuerzo en la seguridad y conexiones directas.
De igual manera, estas acciones han permitido que los y las ciclistas cuenten con un lugar adecuado, seguro y cómodo para poder guardar su bicicleta, reduciendo la posibilidad del hurto y facilitando su movilidad en la ciudad. 
Otro beneficio importante es que se aumenta la calidad de vida de los ciudadanos dado que se incrementa la actividad física y contemplativa del paisaje urbano.</t>
  </si>
  <si>
    <t xml:space="preserve">No se presentan retrasos en la meta.
</t>
  </si>
  <si>
    <t>Entidad no reporta información para este campo.</t>
  </si>
  <si>
    <t>La meta no presenta retrasos.</t>
  </si>
  <si>
    <t>No se presentan retrasos en la meta.</t>
  </si>
  <si>
    <t>1.Organización del tráfico de la ciudad.
2. Impacto medio ambiental
3. Estacionamiento en vía como un instrumento de financiación para la administración pública. 
4. Desincentivar el uso de vehículos privados</t>
  </si>
  <si>
    <t>No se reportan retrasos en el cumplimiento de la meta</t>
  </si>
  <si>
    <t>Bogotá cuenta con unos bienes y servicios que promueven el uso de la bicicleta orientados a estimular a la ciudadanía para que realicen sus viajes en bicicleta y estos tengan mayor calidad, de igual manera promueven la equidad social y de género y ayuda a mitigar otro tipo de problemáticas que aquejan a la ciudad y a los ciclistas (salud, recreación, ambiente y calidad del aire entre otras).
 Estos bienes y servicios también aportan en la reducción de los siniestros viales y el hurto de bicicletas al que están expuestos los ciclistas de la ciudad y brindan las condiciones físicas, culturales y socioeconómicos para que los ciclistas ejerzan su derecho a disfrutar de la ciudad en Bicicleta.</t>
  </si>
  <si>
    <t xml:space="preserve">No se presentan retrasos. </t>
  </si>
  <si>
    <t>Mediante el Sistema de Bicicletas Compartidas se espera generar nuevos viajes diarios en bicicleta, beneficiando no sólo a los usuarios del mismo, sino también contribuyendo en el descongestionamiento del Sistema de Transporte Público, y a su vez reduciendo las emisiones de CO2 debido al cambio de modos motorizados que incentiva este sistema.
 En el mediano / largo plazo, estos sistemas incentivan que nuevos ciudadanos se vuelvan bici usuarios y cambien su modo de transporte motorizado actual no sólo por el Sistema de Bicicletas Compartidas per-se, sino también por su propia bicicleta mecánica o eléctrica.</t>
  </si>
  <si>
    <t>Establecer un nuevo esquema de ciudad mediante la promoción alternativas de micromovilidad en la ciudad, entendida como la movilización individual en medios de transporte de baja velocidad, pequeños y ligeros que funcionan con autopropulsión o con energía eléctrica, con el fin de fomentar nuevas alternativas de movilización para la ciudadanía, ha demostrado varios beneficios para el medio ambiente en la ciudades como: ahorros de tiempo de viaje, comodidad para los viajeros, mitigación de la congestión del tráfico, promoción de estilos de vida más saludables, reducción de contaminación del aire y auditiva, y mejor seguridad en el tráfico, entre otros. Además, el uso compartido de estos medios se ha vinculado en varias ciudades al transporte público como una solución de 'última milla' que conecta a los viajeros a las paraderos o estaciones del transporte público, lo cual ayuda notoriamente a descongestionar el tran</t>
  </si>
  <si>
    <t>Disminuir la concentración de material particulado, lo cual se refleja en beneficios en salud pública para la ciudadanía.
 Se considera relevante darle una mayor relevancia al rol de la caminata en la ciudad y mejorar la experiencia de los peatones a la hora de realizar sus viajes a través de la mejora la intermodalidad y la distribución más equitativa del espacio público. Así mismo, se busca que el peatón tenga una mayor incidencia en la participación en la construcción y proyección de la ciudad, tenga más responsabilidad al usar la vía e integre a su conducta comportamientos que cuiden su vida a la hora de realizar sus viajes a pie.
 Por tanto, se busca que Bogotá se convierta en una ciudad donde la ciudadanía y especialmente las mujeres y los niños puedan caminar para tener acceso a todo tipo de servicios y al transporte público en virtud de mejorar la calidad de vida.</t>
  </si>
  <si>
    <t>No se han presentado retrasos</t>
  </si>
  <si>
    <t>Implementar acciones que permitan reducir las barreras de acceso el Sistema Integrado de Transporte Público (SITP) que han sido generadas por los altos gastos en transporte en que deben incurrir las poblaciones de menores ingresos, limitando su acceso a los bienes y servicios que ofrece la ciudad, esenciales para su desarrollo humano, a la vez que se mejoran las condiciones bajo las cuales se presta el servicio.</t>
  </si>
  <si>
    <t>No presenta retrasos se esta avanzando  en las etapas antecesoras a la construcción de acuerdo al ciclo de vida del proyectoNo presenta retrasos</t>
  </si>
  <si>
    <t xml:space="preserve">El cable de san cristobal  beneficiará  a  más de 400 mil habitantes de la localidad en 2.8 km de línea con tres estaciones.
Respecto a la estructuración de otros cables, el Cable reencuentro Monserrate.  tendra  más de 7 kilómetros que se conectara con el corredor verde la la séptima en inmediaciones del Museo Nacional y elcentro internacional y conectara el sector universitario los barrios los Laches, El Consuelo, El dorado con la estación bicentenario de Transmilenio y con la PMLM en el parque tercer Milenio. </t>
  </si>
  <si>
    <t>Con las acciones adelantadas, se lograron los siguientes beneficios:
*Mejoras a la experiencia de viaje mediante la enseñanza de conocimientos en movilidad, cultura vial y modos sostenibles de transporte que las niñas y niños podrán aplicar una vez caminen de regreso a sus colegios.
*Acompañamiento a los recorridos de las NNA hacia los parques y espacios públicos de manera segura.
*Brindar espacios más seguros y eficientes para el
desplazamiento diario de la población infantil y adolescente en Bogotá. 
*Creación de espacios para que la población escolar explore su entorno de manera segura y feliz. Esto, con el objetivo de que reconozcan su ciudad, la disfruten y se apropien de ella. 
*Coadyuvar al acceso y la permanencia en las instituciones educativas, realizar actividad física, incentivar el deporte como hábito y práctica saludable para sus vidas.
*Aportes al proceso formativo de niñas, niños y adolescentes a través de las actividad física al aire libre, acciones pedagógicas y recreativas.
* Beneficios asociados a la actividad física, dentro de los cuales se encuentran impactos a la salud corporal y mental.</t>
  </si>
  <si>
    <t>Esta meta no presenta retrasos en su ejecución</t>
  </si>
  <si>
    <t>La meta no presenta retrasos</t>
  </si>
  <si>
    <t>Periodicidad quinquenal</t>
  </si>
  <si>
    <t>PLAN DE DESARROLLO:    UN NUEVO CONTRATO SOCIAL Y AMBIENTAL PARA LA BOGOTÁ DEL SIGLO XXI</t>
  </si>
  <si>
    <t>PLAN MAESTRO DE MOVILIDAD</t>
  </si>
  <si>
    <t>AVANCE CUALITATIVO</t>
  </si>
  <si>
    <t xml:space="preserve">
PRESUPUESTO (Millones de pesos)</t>
  </si>
  <si>
    <t xml:space="preserve">
Programado 2020
</t>
  </si>
  <si>
    <t>AVANCE TRIMESTRAL (Magnitud)</t>
  </si>
  <si>
    <t>Los datos obtenidos reflejan la confiabilidad del Sistema en términos de ejecución de la oferta programada, es decir, indican la calidad en la prestación de los servicios troncales para los usuarios, en términos de cumplimiento de despachos, cumplimiento de kilómetros programados y la distancia promedio entre varados. 
Se logró una mejora en el Índice de Regularidad del intervalo del componente Zonal, pasando de cifra de mes a 68,1% en marzo de 2020, a un valor promedio acumulado a Marzo de 2022 del  77,93 %. esto implica que 9,8% adicional de viajes salen de cabecera mejor espaciados entre ellos lo que reduce el número de convoys o grandes esperan para los usuarios; en otras palabras, antes los usuarios esperaban en promedio entre 7 y 29 minutos por un servicio y hoy esperan entre 6 y 23 minutos. Adicionalmente, las PQRs por intervalos pasó de ser la principal queja a ocupar el 2do lugar</t>
  </si>
  <si>
    <t>Junio 30 de 2022</t>
  </si>
  <si>
    <t>En lo corrido del plan de Desarrollo 2020- 2022, entre los avances más destacados con el fin de alcanzar la meta, la Secretaría Distrital de Movilidad_SDM evaluó el estudio presentado por Transmilenio S.A., para el aumento de tarifas 2020 y participó en la proyección del Decreto Distrital 073 de 2020 por
el cual se actualizaron las tarifas del SITP. Este Decreto aumentó la tarifa general del sistema y congeló la tarifa para las poblaciones adulto mayor y personas con menor capacidad de pago, con el fin de avanzar hacia una política tarifaria más incluyente y se mantuvo en el 2022. Así mismo el Decreto
Distrital 005 de 2022 Por medio del cual se actualiza la tarifa del servicio del Sistema integrado de Transporte Público - SITP en sus componentes zonal y troncal, y se dictan otras disposiciones, mantiene las tarifas para las poblaciones adulto mayor y personas con menor capacidad de pago en el 2022.
Es importante mencionar que la pandemia ha afectado el desarrollo socioeconómico de los hogares, disminuyendo los ingresos de las familias y dificultando el desarrollo de política pública a largo plazo.
Adicionalmente, en conjunto con el Banco Mundial se está desarrollando el proyecto de Evaluación de impacto de la política tarifaria del Sistema Integrado de Transporte de Bogotá y el estudio de la transición SISBEN, que contribuirá a la implementación de la Política Tarifaria, actualmente se está
recolectando la información de la linea base del proyecto.
Es importante señalar que la programación y cumplimiento corrido Plan de Desarrollo corresponde a los datos de la línea base, teniendo en cuenta que la producción de información estadística en el Distrito se realiza regularmente en periodos de 4 años, como es el caso de la encuesta de movilidad (fuente
de información para la medición del indicador). No obstante, la SDM revisó la metodología utilizando otras fuentes de información secundaria con periodicidad anual, como la ¿Medición de Pobreza Monetaria y Desigualdad 2021¿ publicada por el DANE y el Informe de gasto de los hogares en Bogotá (
realizado por la firma Raddar Consumer Knowledge Group).
La utilización de fuentes de información diferentes a las utilizadas en la línea base permite hacer un seguimiento del comportamiento preliminar del indicador, no obstante se resalta que los resultados obtenidos estan significativamente alejados de la línea base, teniendo en cuenta que las variables y
técnicas para la captura y/o análisis de la información de cada fuente (por ejemplo: el tamaño de la muestra, la composición de la población, los estadísticos utilizados, el margen de error, entre otros) son diferentes frente a los utilizados en la medición de la línea base.
Una vez revisada la viabilidad de la información suministrada por el DANE 2021, se calculó el gasto de lo hogares para 2021 con el fin de tener una medición parcial del indicador, sin embargo la medición definitiva del mismo se dará con los datos de la encuesta de movilidad 2023.</t>
  </si>
  <si>
    <t>Aún cuando desde la Secretaria Distrital de Movilidad se implementan mecanismos internos para medición de variables socioeconómicas, la fuente de información estalecida para los indicadores de gasto para los estratos I y II es la Encuesta de Movilidad del año 2019, la cual se genera cada 4 años, razón
por la cual se mantiene para la presente vigencia la linea base establecida en dicha encuesta de movilidad año 2019.</t>
  </si>
  <si>
    <t>continuación, se describen las actividades realizadas en el segundo trimestre de la vigencia en lo que respecta al avance de la Meta PDD 401 ¿ Alcanzar el 60% del ciclo de vida del proyecto PLMB-T1. Estos, son:
1. El % de obra presentado corresponde al avance total de la etapa preoperativa del contrato de concesión con corte al 15 de junio.
2. Se presentaron informes del PMO correspondientes a los meses de marzo, abril y mayo de 2022, aprobando los informes de enero a abril de 2022, los restantes están en proceso de ajuste por parte de la PMO para su posterior aprobación y pago.
3. Se recibieron los informes de interventoría de marzo, abril y mayo de 2022, así como el informe semestral N° 3 correspondiente al periodo septiembre 23 de 2021 a Marzo 23 de 2022, aprobando los informes mensuales N° 17 correspondiente a enero de 2022, el Informe mensual N° 18 correspondiente a
febrero 2022, el Informe mensual N° 19 correspondiente a marzo 2022, el Informe mensual N° 20 correspondiente a abril 2022 y el informe semestral N°3, los restantes están en proceso de ajuste por parte de la Interventoría para su posterior aprobación y pago.
4. Se colocaron a disposición del concesionario 218 predios adicionales a los 369 del primer trimestre para un total de 587 en lo que va corrido de la vigencia.
5. Se ejecutaron 8 interferencias discriminadas de la siguiente manera: EAAB: EAB-01, EAB-03 Y EAB-19, CODENSA: COD-00 Y COD-02, ETB: ETB-35, ETB-36. ETB-38, ETB-38, ETB-39- ETB-42 Y ETB-43, ELIMINADAS: EAB-17 Y EAB-27"
6. Finalmente, en cuanto a la promoción de las actividades de comunicación participación ciudadana y gestión social se firmó acta de inicio del contrato 142 de 2022 con UT METRO CR para la prestación de los servicios del operador logístico y, se cuenta con el último reporte de actividades relacionadas
con la adecuada gestión de atención a la ciudadanía, en el marco de la PLMB.</t>
  </si>
  <si>
    <t>La entrega de predios al concesionario, se ha efectuado conforme se presentan disponibles, anticipando en muchos casos, las fechas máximas de entrega establecidas en el AT12.</t>
  </si>
  <si>
    <t>A continuación, se describen las actividades realizadas en el segundo trimestre de la vigencia en lo que respecta al avance de la Meta PDD 400 ¿ Alcanzar el 100% del proceso de contratación para la expansión de la PLMB-Fase2. Estos, son:
1. Realización de ajustes solicitados por el Ministerio de Transporte a los documentos entregados como requisito para la cofinanciación del proyecto Línea 2 del Metro de Bogotá.
2. Análisis de los siguientes documentos: El Entregable 5 "Topografía y Demanda" en su versión "G¿, Entregable 6 en su versión "B", que corresponde a las especialidades de Diseño geométrico vial; Geotecnia y pavimentos; Material rodante; Diseño geométrico sistema metro, Entregable 7 en su versión
"B", que corresponde a las especialidades de Plan de Operación Preliminar y Plan de Operación Preliminar.
3. Finalización de los trabajos de campo de topografía.
4. Aprobación de los siguientes documentos: Entregable 1 "Plan de Trabajo", Componente B del Entregable 2.1 "Informe de alternativas de emplazamiento geométrico férreo", Componente A del Entregable 2.1A "Informe de levantamiento de información" y el componente B "Informe de alternativas de
emplazamiento geométrico férreo".</t>
  </si>
  <si>
    <t>A pesar del avance en la implementación de las acciones del Plan Estratégico Anti Evasión, los datos que miden la evasión actual dan cuenta que no se ha logrado mejora alguna para lograr disminución de la misma sin embargo y como medida de choque y mitigación se realizó un nuevo diseño del modelo
de seguridad y vigilancia para el Sistema, de acuerdo con los recursos asignados a la Dirección, de igual manera, se puso en marcha el nuevo equipo de reguladores de la evasión contratados por la modalidad de prestación de servicios. Correo OQ 22/07.</t>
  </si>
  <si>
    <t>A pesar que la meta no tiene avance real, se pueden destacar como beneficios los siguientes: 1. Presencia institucional en portales, estaciones, paraderos y buses previniendo la evasión del pago y fomentando el buen uso del Sistema. 2.Sensibilización sobre la importancia del pago del pasaje para usuarios del Sistema y ciudadanía en general. 3. Monitoreo de la evasión y búsqueda de soluciones tecnológicas para seguimiento en tiempo real del fenómeno. 4 . Mediciones del impacto de las estrategias frente a la evasión del pago para mejorar focalización de recursos, puntos y acciones de intervención. 5. Avance en la toma de decisiones gerenciales y ejecución de estrategias que permitan mitigar la evasión del pago a través de acciones de infraestructura de puertas y BCA¿s. 6. Concesionarios del Componente Zonal y TRANSMILENIO S.A. trabajando juntos para minimizar la evasión de pago en el SITP. 
¿ Fiscalización y sanción a evasores del pago para buscar sanción y no repetición del comportamiento. 7. Abstención de conducta de evasión del pago por parte de algunas personas, gracias a acciones de disuasión de personal de vigilancia privada y de Gestores de Convivencia TM. 8. Control y judicialización a revendedores ilegales de pasajes para el ingreso al Sistema. 9. Sensibilización a la ciudadanía sobre la elusión del pago (reventa de pasajes) como un delito que afecta la seguridad y la sostenibilidad del Sistema.</t>
  </si>
  <si>
    <t>El corredor verde ofrece una solución urbanística sustentable y de movilidad para el sector oriental de la ciudad.
La administración distrital diseñará y construirá un corredor verde sobre la carrera séptima. A diferencia de un corredor tradicional en el que se privilegia el transporte usando energías fósiles, transporte masivo en troncal y de vehículos particulares, en un corredor verde, como el que se hará en la carrera séptima, se privilegia el uso de energías limpias, el espacio público peatonal y formas de movilidad alternativa como la bicicleta. El corredor verde, además se diseñará con participación ciudadana incidente, como un espacio seguro con enfoque de tolerancia cero a las muertes ocasionadas por siniestros de tránsito, que proteja el patrimonio cultural, que promueva la arborización urbana, que garantice un mejor alumbrado público, la operación de un sistema de bicicletas, la pacificación de tránsito y que mejore la calidad del aire a través del impulso a la electrificación de los vehículos que por ahí circulen. </t>
  </si>
  <si>
    <t>La implementación de nuevos corredores troncales permitirá mejorar los tiempos de viaje y calidad del servicio de transporte público en viajes de larga distancia.
Desde el inicio de las troncales ha tenido un programa recurrente de construcción y mantenimiento de troncales con el cual pretende que el sistema se mantenga y/o avance, y por otra parte logra los siguientes beneficios hacia la ciudadanía, especialmente a quienes están en zonas o localidades aledañas:
*.  Avanzar en la consolidación, ampliación y conservación de la infraestructura para el subsistema de transporte del sistema de movilidad, con el Transporte Público como eje estructurador que articule los diferentes modos de transporte.
*. Servicios cortos para atender la carga crítica de aquellos servicios más largos que consumen una gran cantidad de flota, en algunos casos estos son servicios de apoyo que no son visibles para el usuario.
*. Servicios súper expresos que han permitido librar capacidad de las estaciones, llevando a los usuarios desde los principales orígenes a los principales destinos.
*. Dada la flexibilidad del Sistema, se han creado algunas conexiones operacionales que permiten atender nuevos pares origen-destino que con el tiempo se han hecho más importantes.
*. Posibilidad de circulación en tráfico mixto en condiciones de contingencia o en condiciones normales de operación como es el caso de las conexiones operacionales de la Avenida Ciudad de Villavicencio y la conexión entre las troncales Américas y NQS
*. Incorporación de flota biarticulada (buses de 250 pasajeros) para ampliar la capacidad en los corredores de mayor demanda. 
De igual manera, se incrementa y mejora el espacio público, el espacio peatonal y la infraestructura pública disponible e incentivar el sentido de pertenencia de los habitantes de Bogotá, mejora la calidad de la movilidad disminuyendo los de tiempos de viaje y mejora la accesibilidad que provee el Distrito Capital para todos los usuarios peatones, ciclistas, usuarios del transporte público colectivo e individual, así como del transporte privado.
Amplía la red de corredores Troncales de la Ciudad, mejorando las condiciones de cobertura, accesibilidad, costos, seguridad, conectividad y de beneficio social para los ciudadanos con el fin de superar el déficit de oferta de infraestructura y de servicios de transporte en la ciudad y atender la demanda de pasajeros.</t>
  </si>
  <si>
    <t>Se continúa ejecutando y garantizando los mantenimientos requeridos por la infraestructura del Sistema Integrado de Trasporte Público (componente BRT); así  mismo, se continúa con la atención de algunas de las afectaciones generadas en la infraestructura del sistema BRT desde el pasado 28 de abril de 2021 donde resulto afectada cerca del 90% de la infraestructura BRT.</t>
  </si>
  <si>
    <t>La Estación Central será el mayor centro de intercambio modal del componente troncal del SITP, donde confluyen la Primera Línea de Metro, Regiotram y dos corredores troncales de TransMilenio.</t>
  </si>
  <si>
    <t>El mejoramiento de la capacidad de las estacones del componente troncal del sistema integrado de transporte público incide positivamente en el nivel de servicio de las estaciones a los usuarios y en la cantidad de buses hora que puede soportar cada estación.</t>
  </si>
  <si>
    <t>Durante las vigencias 2020 y 2021 se logró mantener el tiempo promedio de viaje por debajo de los 50 minutos; a diciembre de 2020 se logró un tiempo de 43,85 minutos y a diciembre de 2021 un tiempo de 45.6 minutos
Lo anterior, gracias a las diversas acciones adelantadas como la disponibilidad del sistema de semaforización por encima del 99%, inspecciones de seguridad vial, 45 planes éxodo, implementación de agentes civiles de tránsito, seguimiento a planes de manejo de tránsito, inicio del proyecto de Gerencia en
Vía, implementación de pilotos en los corredores de la Av. Boyacá, calle 26, Av Primera de Mayo, Av. Américas, Carrera 7, Calle 80, Carrera 68 y Av. Ciudad de Cali, se continuó con las labores para mejorar la circulación de ciclistas en el corredor de calle 13 y para los demás corredores continuó con el
equipo de gerencia en vía.
En lo que respecta a la vigencia 2022, y considerando medidas como el Pico y Placa y las dinámicas de salida y retorno de usuarios de las vías, inicialmente se tuvo una reducción en el tiempo promedio de viaje del orden 46,49 minutos, sin embargo, con el retorno de las actividades académicas del mes de
febrero, el aumento de los frentes de obra y la temporada de lluvias a junio se alcanzó un promedio de viajes de 53,17 minutos. Es preciso indicar que se continúa con la disponibilidad del sistema de semaforización por encima del 99%, la realización de jornadas de gestión en vía, seguimiento a planes de
manejo de tránsito, entre otras.</t>
  </si>
  <si>
    <t>junio se alcanzó un promedio de viajes de 53,17 minutos, lo anterior debido a el retorno de las actividades académicas del mes de febrero, el aumento de los frentes de obra y la temporada de lluvias . Es preciso, indicar que se continúa con la disponibilidad del sistema de semaforización por encima del
99%, la realización de jornadas de gestión en vía, seguimiento a planes de manejo de tránsito, entre otras.</t>
  </si>
  <si>
    <t>Con las acciones adelantadas se ha logrado mantener la velocidad de operación de la ciudad sin descuidar la seguridad vial y mitigando los impactos de congestion en los corredores de mayor volumen de tránsito de la ciudad, de esta manera se brindó una nejor experiencia de viaje a los usuarios de los corredores.</t>
  </si>
  <si>
    <t>Se continúa con la operación del Centro de Orientación a Víctimas ORVI, desde sus tres lineas de intervención en cuanto a atención, procesos de formación e investigación. Con la implementación del Centro de Orientación para Victimas de Siniestros Viales durante este trimestre 56 mujeres y 74 hombres
se vieron beneficiados de la atención brindada en ORVI. El incremento de consultas realizadas en este trimestre (433 citas en tofal), con respecto al anterior (419 citas en total) reflejan crecimiento en la cobertura del centro.</t>
  </si>
  <si>
    <t>Con la implementación de la flota troncal correspondiente a la renovación de la flota troncal y el Aumento de la cobertura en la ciudad, especialmente en las localidades de Fontibón, Suba, Usme y Chapinero,  se amplia el servicio de transporte en esas localidades, lo cual redunda en un menor tiempo de espera.</t>
  </si>
  <si>
    <t>Entre el 11 de enero y el 24 de junio de 2022, se han realizado 3.271.600 registros para el permiso semanal de alta ocupación vehicular. Si se compara el promedio de lo corrido de 2022 con el promedio mensual representativo de 2021 (Noviembre), se tiene un incremento del 86% del uso de la medida por la ciudadanía. Lo anterior se interpreta como una mejoría en la utilización del vehículo compartido y el avance en la creación de una cultura de movilidad compartida en Bogotá.</t>
  </si>
  <si>
    <t>Mejorar la experiencia de viaje del usuario y del prestador del servicio de transporte público individual, a través del reporte de información de taxi, uso de plataformas por parte de los usuarios y mayor control por parte de la SDM de las tarjetas de control, así como la elaboración de estrategias de mejora que incidan en la experiencia del usuario de taxi y los prestadores del servicio
Confiabilidad en el servicio y mejor experiencia de viaje en Bogotá y la Región, mediante el desarrollo de estrategias como las zonas amarillas que organizan la ciudad y dan confianza a los usuarios de taxi.</t>
  </si>
  <si>
    <t>Las campañas de cultura ciudadana para el sistema de movilidad, con enfoque diferencial, de género y territorial, benefician a la ciudad en los siguientes aspectos:
- Se promovió un enfoque de cultura ciudadana, fomentando la auto y mutua regulación en el Sistema.
- Promoción de actitudes de solidaridad y tolerancia para la fase de obras; aprovechamiento, respeto, cuidado y uso adecuado en las zonas de obra del metro.
- La ciudadanía Bogotana mostró mayor disposición a utilizar medios alternativos de transporte como la bicicleta, vehículos eléctricos, así como aumentar las prácticas de eco-conducción
- Fortalecimiento del conocimiento de normatividad, señales de tránsito y cultura ciudadana asociada a la corresponsabilidad y autorregulación, conciencia ciudadana y el uso seguro de la infraestructura</t>
  </si>
  <si>
    <t xml:space="preserve">En lo que va corrido del Plan de Desarrollo, el Sector Movilidad ha logrado un avance en la definición e implementación del 0,75. En lo que respecta al 2022, se logró un avance del 0,25. A continuación las principales acciones:
La Secretaría Distrital de Movilidad entre enero y junio de 2022 en desarrollo de la estrategia de cultura ciudadana estuvo enfocado en campañas, pedagogía y comunicación externa. Uno de los principales componentes de comunicación externa fue la construcción de contenidos y mensajes con un lenguaje incluyente y claro. De esta manera se promocionaron el uso de los modos alternativos, en especial la bicicleta, allí se manejaron mensajes donde se priorizó una comunicación directa, inclusiva, cordial y de corresponsabilidad en el sentido de que todos los ciudadanos aporten a la protección de la vida en el sistema de movilidad. Se dio a conocer la obligatoriedad desde el 2 de enero del registro bici. Las intervenciones pedagógicas se implementaron en las modalidades virtual y presencial en empresas, entidades (se dispuso 14 módulos de educación vial y cultura ciudadana), instituciones educativas (se realizó actividades para niñas, niños, adolescentes, docentes, padres de familia, adultos acompañantes y conductores de rutas escolares) y en espacio público (se desarrollaron acciones con ciclistas, motociclistas, conductores y peatones). Ahora bien, en campañas de cultura ciudadana se continuó con la implementación de -Un Pedido por la Vida- y -Tú Eres el Corazón de la Nueva Movilidad-, con lo cual se logró alcanzar a domiciliarios y transeúntes de las zonas de intervención, generando conocimientos sobre el cuidado de la vida propia y la de los demás actores viales, haciendo énfasis tanto en no exceder los límites máximos de velocidad en las vías como en el respeto al peatón como el actor vial más vulnerable y el más importante en la movilidad sostenible. También se puso a disposición de la ciudadanía los portafolios de actividades en seguridad vial y cultura para la movilidad con 14 módulos de capacitación. Se creó la segunda fase de la campaña Un Pedido por la Vida para ciclistas domiciliarios. Junto con el equipo de pedagogía se implementó la estrategia de pedagogía sobre el mal parqueo, con la campaña -La Bogotá que Estamos Construyendo-. Las acciones desarrolladas estuvieron relacionadas con la seguridad vial, la reducción de la velocidad, la prevención de siniestros viales y el cuidado del peatón, el actor vial más vulnerable y el más importante en la movilidad sostenible.
Desde la Unidad de Mantenimiento Vial,  se realizaron acciones del Objetivo 1_ Campaña ahora somos más ciudadanos, donde se recopilaron las piezas publicitarias de los reportajes a los colaboradores de obra donde se resalta su labor. Con respecto al Objetivo 2, se avanzó en la actividad de charlas para el respeto, la prudencia y la paciencia en los frentes de obra, donde se elaboraron los contenidos dé la presentación acerca de la paciencia. Adicionalmente se realizó la socialización de los valores sociales del respeto y la prudencia ante los grupos de GASA y Gerencia de producción. Otra de las acciones se basó en la prevención de la violencia hacia las mujeres en el espacio público donde se dieron charlas por parte de la Secretaría Distrital de la Mujer asociada en frentes de obra. 
Por otro lado, se desarrolló la  actividad humanizando la labor del personal en obra, en la cual se implementaron los rituales de inicio y fin en los frentes de obras asociados a la conservación y rehabilitación del barrio Bosques de Mariana y donde también se aplicaron las encuestas de percepción ciudadana sobre el desarrollo de las obras, así como las encuestas de percepción de riesgo y percepción de seguridad en el desempeño de su rol en obra.
Con respecto al Objetivo 3 de la actividad cuidando ando, se realizaron recorridos y encuentros con las Alcaldías locales para definir la cooperación para la aplicación de esta actividad en sus territorios. Finalmente, para el objetivo 4 y la actividad la trece se crece, se consolidaron y presentaron los resultados de las encuestas de percepción por implementación de la Cicloruta de la calle 13 y se elaboró el manual del buen ciudadano. Con respecto a las actividades transversales, se destaca la asistencia a las mesas intersectoriales de cultura ciudadana, así como a la 1era mesa del sector movilidad de cultura ciudadana.
Por su parte desde Transmilenio S.A se han adelantado una serie de acciones en el marco de la estrategia integral de Cultura Ciudadana denominada Equipo T, que tiene como propósito fomentar la confianza, el respeto de las normas, la solidaridad entre los usuarios; así como la valoración y apropiación del Sistema Integrado de Transporte Público de Bogotá como bien público y patrimonio de la ciudad, de acuerdo con esto, en el periodo enero - junio, se desarrollaron 32 acciones de 66 programadas, esto equivale a un avance físico del 0,15 (de acuerdo a ponderación definida por la dependencia), A continuación se describen las principales acciones: 
- Divulgación de 2 contenidos relacionados con franja amarilla y uso de la tarjeta.
- 16 noticias en medios de comunicación sobre servicios del Sistema.
- Promoción a través de actividades internas para fomentar la cultura organizacional.
- Implementación de acciones en el marco de la estrategia Tejiendo historias.
- Acción de embellecimiento de la infraestructura del Sistema a través de expresiones artísticas. 
- Prueba piloto con los usuarios y usuarias del Sistema enfocada en el cumplimiento del manual del usuario. 
- Estrategia de promoción del buen trato y la humanización del personal del personal de TRANSMILENIO S.A. en los territorios. 
- Aporte de acciones comunicativas para las políticas públicas de mujer y género y derechos humanos.
- Acción comunicativa para propender por la apropiación del manual del usuario.
La Empresa Metro de Bogotá reporta las siguientes acciones:
- En el marco del proceso GCCC-LP-001-2022, cuyo objeto es: prestar los servicios de operador logístico para las actividades de comunicación, participación ciudadana, gestión social y cultura ciudadana de la Empresa Metro de Bogotá, en ejecución del proyecto Primera Línea del Metro de Bogotá, el 17 de junio se firmó el acta de inicio del contrato 142 de 2022 con UT METRO CR 2022. 
- Se adelantaron las actividades de "Recorriendo Nuestro Metro" en colegios impactando alrededor de 1600 estudiantes, aplicando encuestas a los estudiantes que participaron en las actividades.
- Se realizaron mesas de trabajo con la Secretaría de Educación del Distrito para perfeccionar la metodología de la actividad Recorriendo Nuestro Metro y la caracterización de colegios para eventos del segundo semestre, avanzar en el documento borrador de la cátedra Cultura Ciudadana para colegios de Bogotá y, ajustar al documento borrador de "Catedra cultura ciudadana para colegios de Bogotá".
- 4. Se avanzó en la actualización del anexo técnico, cotización y estudio previo de la etapa precontractual del proceso que permitirá realizar la aplicación de instrumentos de medición de opinión pública en desarrollo del plan de acción de cultura ciudadana de la Primera Línea del Metro de Bogotá.
- 5. Se adelantaron mesas técnicas con la Subsecretaría de Cultura Ciudadana donde se trataron los siguientes temas: avances de los textos de los pre pliegos que determinarán las condiciones para la contratación de la encuesta de percepción 2022 y, asesoría en temas estadísticos para el diseño de la encuesta de cultura ciudadana alrededor del metro de Bogotá.
</t>
  </si>
  <si>
    <t xml:space="preserve">Si bien es cierto la meta no presenta avance, a la fecha se reportan los siguientes avances, frente a los indicadores de puentes vehiculares construidos y reforzados, así:
A la fecha se encuentran contratados 15 de los 23 programados, una vez se culminen dichos contratos se reporta su ejecución, en puntos como:
PTE. VEH. AV C CALI POR AV FERROCARRIL ( 2) IDU-1550-2018
MANTENIMIENTO PUENTES VEHICULARES (8) IDU-1711-2020
INTERSECCION AV.RINCON X AV.BOYACA (3) IDU-1550-2018
INTERSECCION AV  ALSACIA POR AV BOYACA (2) IDU-1539-2018
En cuanto al mantenimiento de puentes vehiculares se han ejecutado 13 a través de los siguientes contratos 
- Contrato IDU-1710-2020
Puentes conservados
1. TV 60 (Av. Suba) por CL 117 (Humedal Córdoba)
2. Av. Iberia (Cl 134) por Av. Paseo de Los Libertadores (norte)
3. Av. Chile (AC 72) por Av. Boyacá
4. Av. Pepe Sierra por Av. Paseo de los Libertadores
5. Av. Medellín por Av. del Congreso Eucarístico (costado norte)
6. Av. Pepe Sierra por Av. Boyacá
7. Av. Medellín por Avenida Boyacá (norte)
8. Av. Medellín por Avenida Boyacá (central)
9. Av. Ciudad de Cali por Calle 80
- Contrato IDU-1711-2020
Puentes conservados
1. Av. Ciudad de Quito por DG 61C (Canal Salitre)
2. Av. José Celestino Mutis por Av. del Congreso Eucarístico (norte)
3. Av. José Celestino Mutis por Av. del Congreso Eucarístico (sur)
4. Av. de las Américas por Av. Ciudad de Quito"
En cuanto al porcentaje de avance físico del proyecto financiado con regalías denominado 'Construcción del Intercambiador NQS-BOSA'
El proyecto tiene un avance de cero, debido a que no se ha iniciado trabajos de obra directa, los cuales se tienen previstos para el primer trimestre del año 2023. Sin embargo, el IDU ha avanzado con la gestión predial, de tal manera que cuenta con 126 predios ofertados de 132, de los cuales ya se han suscrito 87 promesa de compraventa con propietarios, 18 predios en proceso de negociación, lo que implica que 21 predios hayan iniciado proceso de expropiación. Se han recibido 32 predios para iniciar con el proceso de demolición.
</t>
  </si>
  <si>
    <t>La meta no reporta beneficios por cuanto se está en la etapa contractual. Sin embargo,se espera que con con la construccion, reforzamiento o mantenimiento de los puentes vehiculares se logre dar conectividad a las vias y por ende se disminuyan los tiempos de  de recorrido vial.</t>
  </si>
  <si>
    <t xml:space="preserve">En lo transcurrido del Plan de Desarrollo, se han implementado 56.71 km de ciclorruta.
Desde la Secretaría Distrital de Movilidad en la vigencia 2022 se han implementado 2,19 km de ciclorruta. Entre los años 2020 y 2022 se han intervenido 10 localidades: Fontibón, Kennedy, Usaquen, Suba, Barrios Unidos, San Cristobal, Santa Fe, Candelaria, Chapinero y Teusaquillo. Se realizó la priorización de los corredores viales en los cuales se evaluó la viablidad de la implementación de las ciclorrutas segregadas en calzada, posteriormente se realizó el diseño de señalización correspondiente, la asignación al contrato de obra de cada zona para su implementación en campo, bajo la supervisión de actividades por parte de la Entidad.
Los principales proyectos de ciclorruta a destacar son los siguientes: Par vial AK 7 y KR 8 entre Calle 12B y Calle 22 Sur. AK 7 entre Calle 32 y Calle 106. AC 13 entre Carrera 100 y Carrera 135. AK 9 entre Calle 170 y 127, AK 11 entre Calle 127 y Calle 116 y Calle 106 entre AK 11 y AK 7. Carrera 73 entre Av. Boyaca y AV. Primero de Mayo. Plaza Galerias (Calle 53B entre Carrera 24 y Carrera 25).
Por su parte desde el IDU - En lo corrido del plan de desarrollo, se ha ejecutado un total de 12.94  km de ciclorruta que representan el 5.78% de avance frente a la meta del Plan del idu de 224 km  y   distribuidos de la siguiente manera:
AV. TINTAL DE AV. V/CIO. A  AV. BOSA. IDU-1543-2018
 AV BOSA DESDE AV C CALI HAST AV TINTAL  IDU-1533-2018
AV.JOSÉ C.MUTIS DE AK. 70- AV.BOYACA IDU-1851-2015
AV.ELRINCON KR91 AC131A D CR91 AV.CONEJE IDU-1725-2014
CICLO RUTA CL 116 - CRA 11 - CRA 50 - IDU-1828-2015
CANAL MOLINOS ENTRE AK 9 Y AUTONORTE  IDU-1538-2020
TRONCAL CARACAS TR 1 EST. ALIMENTADORA IDU-1601-2019
AV ALSACIA (AV BOYACÀ -  AV CALI) IDU-1539-2018
PUENTE VEHICULAR AUTO NORTE POR CL 153 IDU-1737-2021
ANDENES CL92 Y CL94 DE CR 7 A  AUTONORTE IDU-1279-2020
TRONCAL  AVENIDA 68 GP 4 Y 9  IDU-348-2020, IDU-353-2020
En cuanto al  Porcentaje de ejecución de los diseños y las obras requeridas en el proyecto denominado Ciclo Alameda Medio Milenio, el IDU reporta un avance del 63%, la Fase de Estudios y Diseños se prorrogó 4.8 meses adicionando un mes de traslapo sobre la Fase de Aprobaciones, teniendo como fecha de terminación el 17 de Agosto 2022, más un mes adicional de aprobaciones para una fecha final de contrato del 17 de Septiembre de 2022, a la fecha la Consultoría está entregando a la Interventoría los avances de cada uno de los componentes de diseño para los tramos 2 y 3 priorizados para el proceso de obra.
Finalmente frente a los  Kilómetros de ciclovía temporal en operación, que surgen en el marco de la pandemia por COVID-19 y buscan generar espacios de circulación ciclista, dado que este modo de transporte atiende las recomendaciones de la Organización Mundial de la Salud, al ser individual y propender por mantener la distancia social, se reportan 6.8 km de ciclovias temporales.
Se debe tener en cuenta que al ser una medida temporal se busca que los corredores de ciclovía temporal disminuyan en el tiempo, o se consoliden como ciclorrutas permanentes. 
</t>
  </si>
  <si>
    <t>Con la implementación de ciclorrutas se ha logrado beneficar a la ciudadanía, toda vez que se han mejorado las condiciones de seguridad vial ya que se dispone de una zona adecuada y exclusiva para la circulación de los Biciusuarios. Adicionalmente en la medida que los diferentes actores viales conozcan y respeten dichas zonas, las mismas cumplen con su función haciendo que el desplazamiento de los mismos por las vías se realice de manera más segura y ágil.</t>
  </si>
  <si>
    <t xml:space="preserve">En lo corrido del   plan de desarrollo , se ha ejecutado un total de 32,32  km/carril de vía , correspondiente al 22,14 % de cumplimiento del la meta PDD  en avances en las siguientes obras
AV. TINTAL DE AV. V/CIO. A  AV. BOSA. IDU-1543-2018
AV ALSACIA (AV BOYACÀ -  AV CALI) IDU-1539-2018 
AV. ALSACIA (AV TINTAL A AV CALI) IDU-1540-2018
 AV BOSA DESDE AV C CALI HAST AV TINTAL IDU-1533-2018
AV.JOSÉ C.MUTIS DE AK. 70- AV.BOYACA IDU-1851-2015
AV.ELRINCON KR91 AC131A D CR91 AV.CONEJE IDU-1725-2014
AV.L.GOMEZ AK9 D CL183 A CL193 IDU-1551-2017
AV.EL RINCON DE AV.BOYACA A CRA.91  IDU-1550-2018
TRONCAL CARACAS TR 1 EST. ALIMENTADORA IDU-1601-2019
AV CERROS - AV CIRCUNVALAR - IDU-1348-2021
TRONCAL AVENIDA  68 gp 3, 4, 7 Y 9 - IDU-347-2020,  IDU-348-2020, IDU 351-2020, IDU- 353-2020
Frente al indicador de Porcentaje de estructuración del proyecto de la Avenida Centenario entre la Crrera 50 y el límite del Distrito, como parte del borde occidental el proyecto Avenida Centenario entre la Crrera 50 y el límite del Distrito cuenta a la fecha con aval técnico por parte del Ministerio de Transporte para lograr la cofinanciación de la nación de que trata la Ley 310 de 1996 de Sistemas de Servicio Público Urbano de Transporte Masivo de Pasajeros. Asimismo, tiene aval fiscal distrital y fue declarado en el junio de importancia estratégica por el Distrito. Se espera suscribir el convenio de cofinanciación entre la Nación y el Distrito en agosto de 2022, el proceso de selección y adjudicación se tiene programado para el último trimestre de la presente vigencia.
En cuanto al  Porcentaje de avance físico en los estudios  del proyecto financiado con regalías denominado 'Canal Salitre'
Este proyecto, posterior a los análisis técnicos tuvo una inviabilidad de tipo técnica y financiera, por lo cual no fue procedente continuar con la etapa subsiguiente. El proyecto cumplió su objetivo, correspondiente a mejorar la información para la toma de decisión en su etapa de factibilidad. La liquidación con glosas corresponde al pago de informe técnico final e informe ejecutivo, los cuales ya fueron cerrados y adicionalmente se deberán entregar reportes de información estandarizada, cesión de derechos de autor y obligaciones en materia SST los cuales se encuentran en trámite. La interventoria de este contrato está en liquidación judicial
IDU - Indicador : Porcentaje de avance físico en los estudios  del proyecto financiado con regalías denominado 'Avenida 170'
Este proyecto tuvo que ser finalizado en su etapa de factibilidad, teniendo en cuenta que los resultados arrojados por los análisis de beneficio-costo (la cual es menor a 1) demostraban que las alternativas eran no viables. Lo cual implicó que el contrato con el cual se desarrollaba el proyecto se encuentra en proceso de liquidación.
Del Indicador _Porcentaje de avance físico en los estudios  del proyecto financiado con regalías denominado 'ALO'
el proyecto culminó en fase de estudios y diseños con excepción del tramo norte por restricción de tipo ambiental sobre la reserva Thomas Van Der Hammen.
Del Porcentaje de avance físico en los estudios  del proyecto financiado con regalías denominado 'Autonorte', este proyecto tuvo que ser finalizado en su etapa de factibilidad, teniendo en cuenta que los resultados arrojados por los análisis de beneficio-costo, demostraban que las alternativas eran no viables. Lo cual implicó que el contrato con el cual se desarrollaba el proyecto se encuentra en proceso de liquidación.
En cuanto al porcentaje de avance físico en los estudios  del proyecto financiado con regalías denominado 'Circunvalar de Oriente', el proyecto culminó con la totalidad de acciones de factibilidad, así como de estudios y diseños de detalle. Los análisis técnicos corresponden a un proyecto viable, sin embargo, existe la posibilidad de generar ingeniera de valor para optimizar dichos diseños. El contrato principal se encuentra liquidado con glosas de las cuales el informe técnico final y el informe ejecutivo ya fueron cerrados, encontrándose en trámite el informe social, informe SST, cesión de derechos, entrega de firmas y estandarización de informacion
Finalmente del porcentaje de avance físico en los estudios  del proyecto financiado con regalías denominado 'Avenida Boyacá'
Este proyecto tuvo que ser finalizado en su etapa de factibilidad, teniendo en cuenta que los resultados arrojados por los análisis de beneficio-costo (la cual es menor a 1) demostraban que las alternativas eran no viables. Lo cual implicó que el contrato con el cual se desarrollaba el proyecto se encuentra en proceso de liquidación.
</t>
  </si>
  <si>
    <t xml:space="preserve">Con la contratación de las etapas antecesoras  se pretende avanzar en el ciclo de vida de los proyectos  y por otra parte con la  la contrucción de nuevas  vias se  espera  ejecutar proyectos integrales incluyendo en su desarrollo entre otras la planeación, evaluación y priorización de proyectos y la construcción de la infraestructura requerida bajo los parámetros de diseño que concuerden con la denominación de las vías y andenes  según el Plan de Ordenamiento Territorial POT, garantizando especificaciones técnicas que hagan posible una movilidad eficiente para optimizar la continuidad de los corredores de comunicación de Bogotá con otras ciudades y municipios y permitir la articulación de redes de ciudades a nivel nacional e internacional, los corredores de CicloRutas, que permitan la intermodalidad de los sistemas, todo esto teniendo siempre en cuenta el componente ambiental y social requerido para cumplir con los estándares de calidad de las obras.
Este proyecto junto con la Avenida Longitudinal  beneficiará a más de un millón trescientos mil bogotanos  de las localidades de Fontibón, Puente Aranda y Engativa, generando impactos positivos como ahorros en los tiempos de viaje, costo operacional de vehículos privados, ahorro en emisiones contaminantes y ahorro en accidentalidad, entre otros .
Así mismo, cuando comience su construcción, se estima en 41.592 los empleos generados para todo el proyecto, calculados conforme a la metodología de Fedesarrollo, lo que ayudará a la reactivación económica de la ciudad y de la región.
</t>
  </si>
  <si>
    <t xml:space="preserve">El avance acumulado PDD entre julio de 2020 y mayo de 2022 equivale a un total de 149.145 estudiantes a través de los tres proyectos de Ciempiés, Al Colegio en Bici y Ruta Pila. Frente a los viajes realizados a través de los cuales se han beneficiado los estudiantes, se cuenta con un total de 1.056.091 viajes de los cuales corresponden 781.136 a Al Colegio y Bici y 274.955 a Ciempiés, 103 visitas a colegios y 8.154 vehículos de transporte escolar controlados mediante Ruta Pila. 
En lo que respecta a la vigencia 2022, se han beneficiado 79.078 estudiantes con el inicio de la operación a la par que el calendario escolar en las 20 localidades donde operan los proyectos "Al Colegio en Bici", "Ciempiés Caminos Seguros" y "Ruta Pila". En estos proyectos ya se han abierto en su totalidad las caravanas con los diferentes colegios, alcanzando los más de 130, así como se han revisado los buses escolares beneficiando esta población. Con el proyecto de "Al Colegio en Bici" se logró la realización de 491.456 viajes, y con el proyecto "Ciempiés Caminos Seguros" 152.981 viajes. Finalmente, para Ruta Pila, en 2022 se han realizado 43 visitas a colegios y 4.152 revisiones a vehículos escolares. 
A continuación, se brinda mayor detalle para los avances de la vigencia 2022 a corte de 31 de junio:
Al Colegio en Bici: El proyecto Al Colegio en Bici para este periodo, ha logrado beneficiar a 5.494 estudiantes matriculados en instituciones educativas distritales de las 15 localidades donde opera con las rutas de confianza, polígonos de Bici-parceros y Actividades Extracurriculares. De los 5.494 estudiantes beneficiados 3.475 se encuentran entre los 5 y los 12 años de edad, y 2.019 de 13 en adelante. Por último, con relación a discapacidad se cuenta con 126 estudiantes y en tipo comunidad a la fecha se tiene 31 estudiantes pertenecientes a la comunidad afro y 23 a la comunidad indígena. 
Ciempiés: logró beneficiar a 2.096 estudiantes de las 6 localidades donde opera el proyecto. De los cuales 1.925 están entre los 5 a 13 años y 171 de 14 en adelante. Adicionalmente, 1.089 son niñas y 1.007 son niños. Por otro lado, se cuenta se cuenta con la participación de 20 estudiantes de la comunidad afro, 9 estudiantes indígenas perteneciente a los Muisca, Zenú, Andoque, Achagua, Pijao, un raizal y en cuanto a estudiantes con alguna discapacidad se cuenta con 10 en el proyecto.
Ruta Pila: Con los operativos realizados se logró beneficiar a 71.488 estudiantes que utilizan rutas escolares y de esta manera mejorar la calidad de viaje, a través de la verificación de condiciones de seguridad y cumplimiento normativo en materia de tránsito y transporte por parte de los vehículos de transporte escolar. Con fecha de corte al 30 de junio se han realizado 145 operativos de control.
</t>
  </si>
  <si>
    <t>No se reportan retrasos</t>
  </si>
  <si>
    <t xml:space="preserve">En lo que va corrido del Plan de Desarrollo, a junio de 2022 por parte del Sector Movilidad se ha logrado la conservación de 1.313,22 km carril de malla vial.  En lo que respecta a la vigencia 2022 a junio se logró la conservación de 427.89 km. A continuación, el detalle por entidad:
IDU _Con corte a 30 de Junio de 2022 se tienen programada la contratación para conservar 519.44 km-carril en las mallas viales de la ciudad y presenta un avance de 339.09 km-carril. Acciones que se han realizado a través de los programas de conservación así:
MANTENIMIENTO DE 167,87 KM-CARRIL  MALLA VIAL ARTERIAL
 MANANTENIMIENTO 143,63  KM-CARRIL  DE MALLA VIAL INTERMEDIA 
REHABILITACION DE 1,60    KM-CARRIL DE MALLA VIAL INTERMEDIA  
REHABILITACION DE 25,99 KM-CARRIL DE MALLA VIAL RURAL
UAERMV - De acuerdo con lo programado para la vigencia 2022 se presenta un avance en obra de 66.07%, se intervinieron 302.48 km-carril de malla vial local e intermedia, 14.03 km- carril de obra de malla vial arterial y 4,75 km- carril de malla vial rural para un total de 321.26 km carril intervenidos, en 2.340 segmentos y se taparon un total de 214,824 huecos. Entre las principales vías intervenidas se destacan Santa Lucia Transversal 19 sur, La Castellana Carrera 48, 20 de Julio Calle 22 sur, Autopista Muzu, Villa Alsacia 2 Calle 10, Chico Norte Calle 96, Comuneros Calle 4, Carrera 9 entre calles 100 y 140, Conexión Bosa Soacha Calle 31 sur, Fontibón Calle 22d, Calle 13 Sector 92a 138, Calle 151, Calle 154, Calle 156, Calle 64, entre otras.
Así mismo las intervenciones realizadas corresponden a: Parcheo/Bacheo, Cambio de carpeta, Rehabilitación en flexible, Cambio de losa, Rehabilitación en rígido, Sello de fisuras, y fresado estabilizado.
En lo corrido del primer semestre se atendieron 5 emergencias, así: retiro y traslado de material desprendido sobre la vía en la localidad de Usme, limpieza, trasciego y cargue de material de deslizamiento en la localidad de Usaquén, limpieza y remoción de escombros, lavado de superficie en la localidad de Chapinero, retiro de material para escombrera y retiro de material y despeje de la vía en su totalidad por desprendimiento de material del talud adyacente a la vía en la localidad de Ciudad Bolívar. 
Frente al avance de kilometros de malla vial conservada con fuente SGR la Unidad Administrativa Especial de Rehabilitación y Mantenimiento Vial a corte 30 de junio, reportaavances asi:
-El proyecto de mejoramiento de vías terciarias, ha efectuado el levantamiento topográfico de 7,47 km del tramo unión tunales, 4,56 km del tramo capitolio y 13,82 km del tramo San Antonio, terminados, entregados y revisados por la interventoría del proyecto, así mismo, el levantamiento de 2,96 km del tramo laguna verde y 4,28 km del tramo animas bajas que se encuentran en ejecución, lo cual contribuye a la actualización topográfica y son el insumo para el análisis técnico, en la etapa de pre-construcción, para las obras hidráulicas que se adelantarán a partir del mes de julio de 2022. Lo anterior, con el fin de mejorar las condiciones de movilidad y accesibilidad de los habitantes de la ruralidad de Bogotá.
</t>
  </si>
  <si>
    <t xml:space="preserve">Con las acciones adelantadas se ha optimizado la continuidad de los corredores de comunicación de Bogotá con otras ciudades y municipios y permitir la articulación de redes de ciudades a nivel nacional e internacional, los corredores de CicloRutas, que permitan la intermodalidad de los sistemas, todo esto teniendo siempre en cuenta el componente ambiental y social requerido para cumplir con los estándares de calidad de las obras.
En cuanto a la conservación de malla vial, se pretende mantener en buen estado lla malla vial arterial, intermedia y tratar que las  curvas de deterioro de dicha malla no disminuya con lo cual se impacta en los costos de las intervenciones a futuro a realizar
</t>
  </si>
  <si>
    <t xml:space="preserve">En lo que va corrido del Plan de Desarrollo, el Sector Movilidad ha logrado la conservación de 80.4 km de cicloinfraestructura. En lo que respecta a la vigencia 2022, a junio se logró la conservación de 23.54 km. A continuación, el detalle por entidad.
SDM - En lo transcurrido del Plan de Desarrolo se han mantenido 20,18 km de cicloinfraestructura existente. En lo que respecta a la vigencia del año 2022, se han mantenido 11,53 km de cicloinfraestructura existente 0.04 en enero y 0.04 en marzo, 6.84 en abril,4.41 en mayo,0.20 en junio.  Entre los años 2020 y 2022 se han intervenido 5 localidades: Kennedy, Suba, Santa Fe, Teusaquillo y Fontibón, se realizó la priorización de la cicloinfraestructura existente en las diferentes vias del Distrito, posteriormente se realizó la asignación al contrato de obra correspondiente a cada zona, para su mantenimiento en campo, bajo la supervisión de actividades por parte de la Entidad.
Las principales ciclorrutas a las cuales se les ha adelantado mantenimiento fueron las siguientes: Av. Boyacá, KR 59A entre AC 134 y CL 135. KR 16 entre CL 35 y CL 36 y entre CL 60 y CL 61. CL 17 entre KR 98 Y KR 100 y entre KR 116A y 124. CL 17 entre KR 97A KR 136, Plaza Galerías (Calle 53B entre Carrera 24 y Carrera 25).
IDU - En lo corrido del plan de desarrollo se han conservado   13.72  km de ciclorrutas  a través de los contratos 
IDU-1639-2019 MANT ESP PUBLICO Y CICLORUTA    IDU-1300-2020, IDU-1272-2020
IDU-1691-2020  MANT ESP PUBLICO Y CICLORUTA
IDU-1695-2020  CONSERVACION MVI
IDU-1272-2020 MANT ESP PUBLICO Y CICLORUTA
IDU-1786-2021, IDU-1791-2021, IDU-1782-2021, IDU-1794-2021 MANTENIMIENTO DE CICLORUTAS
Con  los cuales se alcanza un 12,47 % de avance frente a la meta del PDD
UAERMV - En lo corrido del plan de desarrollo se han conservado   46.5 km de ciclorrutas. Para la vigencia se ejecutaron 10.24 Km de la Cicloinfraestructura en 118 segmentos, dentro de las principales localidades intervenidas estan Kennedy, Fontibon, Teusaquillo, Puente Aranda, Antonio Nariño y Bosa.
Se han intervenido las cicloinfraestructuras de Zona Franca, El Porvenir, Venecia, Arborizadora, Bosa Occidental y Calandaima, entre otras.
</t>
  </si>
  <si>
    <t>Con la ejcución de los contratos  a traves del  programa de conservación se genera  una movilidad sostenible para estimular el uso de la bicicleta con adecuada cicloinfraestructura y condiciones de seguridad para el desplazamiento de los biciusuaros, con lo cual se pretende generar conectividad entre los tramos de la red existente ya que en ocasiones se ve interrumpida o discontinua, adicional a esto se pretende motivar a los biciusuarios al uso continuo de la bicicleta al proporcionarle condiciones adecuadas dentro de sus recorridos, incentivando el uso de transporte multimod
Adicionalmente en la medida que los diferentes actores viales han conocido  y  respetado dichas zonas, estas han cumplido con su función haciendo que el desplazamiento de los mismos por las vías se haya realizado de manera más segura y ágil.</t>
  </si>
  <si>
    <t>Con corte a  30  de Junio de 2022 a través del IDU se han mantenido  46,9 km- carril de malla vial troncal, lo que conlleva a un cumplimiento del 13,03% frente a la meta PDD, dichas acciones se han realizado a través de:
MANTENIMIENTO TRONCALES TRASNMILENIO G2 IDU-1626-2020 y IDU-1627-2020
MANTENIMIENTO TRONCALES DE TRANSMILENIO IDU-1718-2021
IDU-1719-2021 IDU-1721-2021</t>
  </si>
  <si>
    <t>En lo corrido del Plan de Desarrollo la meta se ha desarrollado satisfactoriamente. Para 2021 se logró un cumplimiento del 100% y para 2022 con corte a junio se lleva un avance del 58%.
En el seguimiento de la experiencia del usuario y del prestador del servicio en el transporte público individual, se ha avanzado  en:
1. Realización de benchmarking y proceso de co-creación para la conceptualización del modelo de calidad al usuario, definiendo instrumentos de seguimiento y medición; así como, su estrategia de implementación. A partir de este, se pone en marcha plan piloto para la implementación del Modelo de Calidad.
2. Diagnóstico de la implementación de Plataformas Tecnológicas en el servicio de Taxi, construcción de requerimientos funcionales para el ajuste de API Taxis y del Sistema de Información y Registro de Conductores, realización de pruebas funcionales a los desarrollos implementados y construcción del proyecto de Decreto por el cual se modifica el Decreto 456 de 2017.
3. Seguimiento al algoritmo de cobro definido a través del Decreto 568 de 2017, evaluación de otras posibles alternativas de tarificación y cierre de la brecha tarifaría en la modalidad de transporte.
4. Priorización de 50 zonas amarillas en las localidades de CHAPINERO, FONTIBÓN, PUENTE ARANDA, TEUSAQUILLO y USAQUÉN. Inicio consultoría con Banco Mundial para definición de nuevo concepto y esquema de administración de zonas amarillas en la ciudad de Bogotá. Elaboración de 6 conceptos de viabilización de zonas amarillas en las localidades de Chapinero (AC 63-KR7 / KR7A, AC 82 (CL 84A)-KR12 / KR12A, CL 82-KR11 / KR12) y Teusaquillo (KR 27-CL53 / CL53B-OCCIDENTE, KR 27-CL53 / CL53B-ORIENTE, KR 27-CL53 / CL52). Visita técnica para viabilización de 6 conceptos de zonas amarillas en la localidad de Chapinero.
5. Gestión interinstitucional con entidades como la Secretaría Distrital de la Mujer, Transmilenio y con Gobierno Abierto de Bogotá de la Alta Consejería TIC (Tecnología, Información y Comunicaciones)para coordinación de responsabilidades y competencias para la implementación de un botón de reporte dentro del servicio de Taxi en la ciudad.
6. Realización de 54 jornadas de capacitación adelantadas desde el mes de junio de 2020 hasta el mes de marzo de 2022 en áreas de conocimiento y habilidades como promoción en salud, bienestar personal y familiar y calidad del servicio.</t>
  </si>
  <si>
    <t>En lo corrido del Plan de Desarrollo la meta se ha desarrollado satisfactoriamente. Para 2021 se logró un cumplimiento del 100% y para 2022 con corte a junio se lleva un avance del 76%.
Como parte de la estrategia para el aumento de ocupación de vehículos privados, durante el cuatrienio se  han realizado las siguientes actividades en el marco de la política de movilidad compartida:
1. Encuesta de gestión de la demanda y movilidad compartida, se capturaron las preferencias declaradas de más de 13.783 personas que la respondieron. La encuesta fue respondida entre el 23 de octubre y el 3 de noviembre de 2021.
2. Se publicó la Resolución 118139 de 2021, que incluye la autorización de emplear medios tecnológicos para facilitar la inscripción al permiso semanal de alta ocupación vehicular.
3. Se publicó entre el 12 y el 16 de diciembre de 2021 la resolución de intercambio de información con plataformas tecnológicas para comentarios de la ciudadanía.
4. El 24 de diciembre de 2021 se publicó la Resolución 173157 de 2021, la cual establece los requerimientos para la integración de plataformas tecnológicas para la obtención del permiso semanal por alta ocupación vehicular.
5. Con el apoyo de la Red Muévete Mejor, se realizaron charlas virtuales sobre movilidad compartida. La Red realiza permanentemente actividades de capacitación y asesoría con el objetivo de fomentar la movilidad sostenible en empresas.
6. Integración de 2 plataformas tecnológicas con el SIMUR en el marco de la Resolución 173157 de 2021. Ésto facilita el uso del permiso semanal por alta ocupación vehicular a la ciudadanía en general.
7. Lanzamiento del piloto de carro compartido, con la participación de 5 empresas y 2 plataformas tecnológicas.
8. Participación en 3 eventos de carácter empresarial, donde se explica el permiso y se promueven hábitos de movilidad sostenible
En 2022, en cuanto al piloto de carro compartido: ante la baja participación de las plataformas tecnológicas, se extendió plazo de inscripción hasta 11 de marzo, lo que permitió sumar una empresa más. A las organizaciones se les extendió plazo hasta el 31 de marzo el plazo para participar. Debido a la vigencia de la ley de garantías, se dificultó el trámite de revisión y envío de los acuerdos a las organizaciones participantes. Terminada la jornada electoral (19 junio), se enviaron los acuerdos para firma.</t>
  </si>
  <si>
    <t>Meta de tipo decreciente cuyo avance es de 23,55 que representa una disminución del tiempo promedio de 0.02 minutos con respecto a lo esperado para toda la vigencia del PDD . 
Para el segundo trimestre del año 2022 se avanza en la  toma de informacion de seguimiento al indicador, la cual se ha realizado  en 27 estaciones y 83 paraderos  tipo para el componente troncal y zonal respectivamente.</t>
  </si>
  <si>
    <t>Se sigue avanzando en la implementación del Plan Estratégico Anti evasión en sus cuatro líneas de trabajo: 
1. Prevención, Cultura Ciudadana, Incidencia y Corresponsabilidad: Realización de 1.098 acciones de prevención y control de la evasión del pago en las que se sensibilizaron 84.446 personas, de las cuales un 57%, se devolvieron a pagar su pasaje. 
2. Monitoreo y caracterización de la evasión: Se avanzó en la ejecución del diseño del software de inteligencia artificial en el marco del contrato 1157 de 2021. Se hizo seguimiento a la provisión e instalación de cámaras en el marco del Contrato de adquisición de cámaras para el conteo de la evasión y eventos de seguridad. 
3. Fortalecimiento de la Infraestructura: Seguimiento con la Dirección de TIC del avance en el proceso de cambio de barreras de control de acceso en los portales y estaciones del Sistema para ayudar a mitigar la evasión del pago. Se acompañaron los avances de los contratos para el cambio de puertas de 24 estaciones del Sistema. 
4. Fiscalización: Aplicación de 7.895 comparendos por evasión. Adicionalmente en cuanto a elusión del pago, se avanzó con la Policía Nacional en las acciones de control a los revendedores de pasajes y la incautación y análisis de las tarjetas que emplean, por otro lado, se revisaron y ajustaron las piezas para la campaña de comunicaciones que busca que los ciudadanos entiendan que la reventa de pasajes es un delito y afecta la seguridad y la sostenibilidad financiera del Sistema.</t>
  </si>
  <si>
    <t>Con corte a junio se encuentran en ejecución  los 3 grupos de contratos suscritos para realizar los estudios y diseños del proyecto como se relacionan a continuación:
1. Corredor Verde de la carrera séptima  desde la calle 26 hasta la calle 32 Tramo 1. IDU-1319-2021 interventoría IDU-1366-2021 por valor de 1393millones  la obra y la interventoría  725 millones. 
2. Corredor Verde de la carrera séptima  desde la calle 32 hasta la calle 93A Tramo 2. IDU-1299-2021 interventoría IDU-1367-2021 por valor de 4.225 millones e interventoría 1.329 millones. 
3..  Corredor Verde de la carrera séptima  desde la calle 93A  hasta la calle 200Tramo 3. IDU-1336-2021 interventoría IDU-1368-2021 por valor de 5.373 millones e interventoría 1.612 millones 
Entendiendo que el proyecto se encuentra dividido en tramos y que las complejidades y temporalidades son diferentes, los cronogramas que se estiman para cada uno de los tramos son diferentes, en ese orden de ideas, se prevé que la ejecución de las obras comience en el 2022
Respecto a las acciones programadas por TMSA, para las vigencias 2020 y 2021 el avance fue de 100% de acuerdo con lo programado para cada vigencia. Para el año 2022 el avance corresponde al 50%. Actualmente se está en estructuración del proyecto y en ejecución los contratos de consultoría e interventoría adjudicados por el IDU.</t>
  </si>
  <si>
    <t>Con corte a junio de 2022 esta meta presenta un avance de 1.14 km, lo cual representa un porcentaje de avance del 3,85%, no obstante, a continuación, se presentan los avances de cada uno de los proyectos que en la medida de su ejecución alimentarán la meta con los km correspondientes:
*. Extensión Troncal Caracas Tramo I - Molinos al portal Usme
El proyecto contempla la construcción de las obras de infraestructura para la movilidad requeridas para la adecuación de la Extensión Troncal Caracas en 4.2 km, en el sector comprendido entre la actual estación Molinos y el Portal de Usme. Las obras consisten en la construcción de dos carriles exclusivos para el Sistema Transmilenio, construcción de carriles mixtos, construcción de dos estaciones de Transmilenio, adecuación de cicloruta, espacio público y zonas verdes. En lo corrido del PDD se lleva un avance del 45.74%. Respecto a la vigencia 2022 se cuenta con un avance físico del 28% y se destacan actividades de ejecución en la nueva estación Molinos, conformación de espacio público, adecuación de desvíos, construcción de carriles BRT y mixtos y construcción de estructuras (Box hoya del Ramo y Puente vehicular quebrada Chiguaza).
*. TM Av. 68
Este proyecto consiste en la construcción para la adecuación al sistema Transmilenio de la Av. Congreso Eucarístico (carrera 68) desde la carrera 9 hasta la autopista sur, dividida en 9 grupos de obra, los cuales a la fecha en su gran mayoría realizan actividades de traslado y adecuación de redes de servicios públicos, actividades silviculturales, excavaciones y conformaciones de las estructuras de pavimento en carriles BRT y mixtos, trabajos en estructuras ( Grupo 5: reforzamiento de puente vehicular Av 68 con calle 26, Grupo 8: traslado de estación Calle 100 Troncal Suba, Grupo 9: montaje puente peatonal conectante Auto norte y calle 100, en estructuras, grupo 3: cimentación de puente vehicular calle 3ra, grupo 6: traslado de cerramiento parque Simon Bolívar, grupo 8: construcción de deprimido que conectará Av suba con calle 100. En lo corrido del PDD se cuenta con un avance del 11.70%, y para 2022 un avance general de 7.7%.
*. TM Av. Ciudad de Cali
Este proyecto consiste en la construcción para la adecuación al sistema Transmilenio de la troncal Avenida Ciudad de Cali tramo 1 - entre la Avenida Circunvalar del sur y la Avenida Manuel Cepeda Vargas, dividida en 4 grupos de obra, los grupos 1 y 2 se encuentran en obra desde el mes de septiembre de 2021, se están trabajando en adecuaciones para las futuras estaciones de TM. En lo corrido del PDD se lleva un avance del 12.7%, y 2022 un avance del 11%; actualmente se están realizando labores de traslado y adecuación de redes de servicios públicos, conformación de espacio público, excavaciones y conformaciones de las estructuras de pavimento en carriles BRT y mixtos. el grupo 3 inicio obra en el mes de mayo y está en actividades preliminares   y el grupo 4 está en etapa de preconstrucción adelantando actividades preliminares a la espera de la aprobación de PMT para lograr el cambio de etapa.
En relación con las acciones adelantadas por TMSA, la meta de tipo constante cuyo avance para las vigencias 2020 y 2021 fue de 100% de acuerdo con lo programado para cada vigencia. Para el año 2022 el avance corresponde al 50%.</t>
  </si>
  <si>
    <t xml:space="preserve">Frente a la gestión adelantada por el IDU, en lo corrido del Plan de desarrollo se han implementado 1703 ciclo parqueaderos tanto en vías como en los campamentos de las obras que se encuentran en ejecución, con lo cual se alcanza un 34,06% de cumplimiento de la meta Plan dichos ciclo parqueaderos se encuentran ubicados así:
- ZONA ROSA  (198)
- AV.ELRINCON KR91 AC131A D CR91 AV.CONEJE ( 104)
- CICLO PUENTE CANAL MOLINOS X AUTONORTE (18)
-- AV BOSA DESDE AV C CALI HAST AV TINTAL (72)
- AV.JOSÉ C.MUTIS DE AK. 70- AV.BOYACA (96)
- AV. TINTAL DE AV. V/CIO. A  AV. BOSA.( 141)
- AV TINTAL DE AV M. CEP VARGAS A AV ALSAC (350)
- AV ALSACIA AV BOYACA Y CARRERA 71B (225) 
- AV BOSA DESDE AV C CALI HAST AV TINTAL( 140)
-AV.EL RINCON DE AV.BOYACA A CRA.91 (50)
-PTE PEAT AV.LAUREANO GOMEZ AK9 X CLL112( 8)
-CALLE 116 ENTRE CRA. 7  Y AUTONORTE (20)
- AMPLIACIÓN ESTACIONES GP 2 (45)
- AV.L.GOMEZ AK9 D CL183 A CL193 ( 5)
- TM CARACAS TRAMO 1 (58)
- CANALES COMERCIALES ( 6)
- AV.  68 ALIMENTADORA LINEA METRO- GP 2 (15)
- AV.  68 ALIMENTADORA LINEA METRO - GP 4 (35)
- AV.  68 ALIMENTADORA LINEA METRO - GP 6 ( 30 ) 
- AV.  68 ALIMENTADORA LINEA METRO - GP 7 (12)
- Ampliación de estaciones TM - Emergencia Grupo I ( 16)
- Ampliación de estaciones TM - Emergencia Grupo II (16)
- CICLO PUENTE CANAL MOLINOS X AUTONORTE (11)
- PATIO LA REFORMA ( 10)
Ahora bien, desde la Secretaría Distrital de Movilidad los avances como gestión en los indicadores de infraestructura pública y privada durante lo corrido del Plan de Desarrollo se refleja en:
1. Visitas a alcaldías locales con el fin de establecer la necesidad de cicloparqueaderos en infraestructura pública. Para aumentar el número de cicloparqueaderos en infraestructura pública se realizaron visitas e inventarios a colegios distritales y a equipamientos distritales. 
Cupos de cicloparqueaderos por vigencia:
2021: 19.266
2022 I Trim: 1.475
2022 II Trim: 1.792
2. En lo que respecta a los cicloparqueaderos de infraestructura privada, los avances y logros durante lo corrido del plan de desarrollo se realizaron a través de la realización de asesorías y visitas técnicas a las instalaciones de empresas privadas, universidades y bibliotecas en las que se prestó el servicio de cicloparqueaderos. Con corte a junio se cuenta con un avance del 53% PDD y del 17% para la vigencia 2022.
</t>
  </si>
  <si>
    <t>Con corte a 30 de Junio  de 2022  se han  construido  3 patios portal con lo cual presenta un avance del 50% frente a la meta del plan de desarrollo, dichas inversiones se realizaron en el siguiente punto:
PATIO PORTAL AMERICAS
PATIO PORTAL SUR
PATIO PORTAL TUNAL
Frente a las acciones adelantadas  por TMSA, la meta que es de de tipo constante presentó un avance para las vigencias 2020 y 2021del 100% de acuerdo con lo programado para cada vigencia. Para el año 2022 el avance corresponde al 50%. A continuación el detalle:
*Gaco: contrato de factibilidad estudios y diseños, programado: En trámite de aprobaciones y permisos de entidades públicas.
*Alameda: Se encuentra en fase de liquidación de estudios y diseños.
*San José. IDU entregó alternativa 3 de prefactibilidad. Pendiente se resuelvan los problemas de falsa tradición de predios necesarios para el acceso al polígono.
*La Reforma: La etapa de construcción del patio presenta un avance del 43% y trámite de licencia de construcción de edificaciones culminó. Se avanza con los diseños de la contención perimetral del costado oriental del proyecto.
*Carboquímica: Acompañamiento a los procesos con SDA para la remediación del predio. Se remitió oficio al IDU para desistir de la compra del predio por la falta de avance y solución a los temas ambientales .
*Patio Soacha Ciudad de Cali: Se adelantaron gestiones con los desarrolladores inmobiliarios de ciudad verde y la alcaldía de Soacha, para evaluar el predio más apropiado para la implantación de la infraestructura de transporte. Se está pendiente de la aprobación del POT de Soacha.</t>
  </si>
  <si>
    <t xml:space="preserve">En lo corrido del Plan de desarrollo se ha realizado el mejoramiento  de 23 estaciones con lo cual se alcanza un avance   en el PDD del 53,49%, acciones que se han ejecutado a través de los siguientes puntos de inversión:
Ampliaciones de estaciones al sistema TM GP 1 ( 9) IDU-971-2020
Ampliación de estaciones de emergencia Gp 1 ( 6) IDU-1318-2018
Ampliación de estaciones de emergencia Gp 2 (3) IDU-972-2020
Ampliación de estaciones TM - Emergencia ¿ Grupo(2)  III IDU-973-2020
Amplicion de estaciones TM GP 2 urgencia manifiesta  (2) IDU-973-2020
Ampliacion de estaciones Gp 3 (1) IDU-1536-2018
Frente a las acciones adelantadas por TMSA, la meta es de tipo constante cuyo avance para las vigencias 2020 y 2021 fue de 100% de acuerdo con lo programado para cada vigencia. Para el año 2022 el avance corresponde al 50% de lo programado para este 2022.  El estado físco es el siguiente:
*. Estaciones en operación: Américas - De la Sabana, Américas - Carrera 43, NQS - Calle 38 Sur, NQS  Madelena, NQS - Santa Isabel, Américas - Zona Industrial, Américas - CDS Carrera 32, NQS  Alquería, NQS - Calle 30 Sur, Caracas Fucha, Caracas  Quiroga, Caracas Consuelo, Suba - Humedal Córdoba, Suba - San Martín, Calle 80 - Minuto de Dios, Calle 80  Polo, Suba Gratamira, Américas - Puente Aranda, NQS - Av. El Dorado, Autopista Norte  Virrey, Autopista Norte - Pepe Sierra, Autopista Norte - Calle 127.
*. Estaciones en construcción: Calle 80 - Av. Cali, Calle 80 - Carrera 90, Suba Shaio, Caracas - Calle 40 sur, Caracas Restrepo, Calle 80  Boyacá, NQS  Venecia, Suba - 21 Ángeles, Suba - AV. Boyacá, Suba - TV 91 (Con pendientes para recibo), NQS - General Santander (Con pendientes para recibo)
*. Estaciones en estudios y diseños: Caracas Nariño, Caracas Olaya, Caracas Socorro, NQS - Universidad Nacional, NQS CAD, NQS Ricaurte, Suba Campiña, Suba - Puente Largo, Autopista Norte - Calle 187, Autopista Norte - Terminal.
</t>
  </si>
  <si>
    <t>Durante lo corrido del cuatrienio el avance de la meta por parte del Sector Movilidad se ha  logrado satisfactoriamente; se ha alcanzado el 100% de cumplimineto tanto en 2020 como en 202; para 2022 el avance se ha dado conforme a lo programado. A continuación el detalle:
Frente a la implementación de la estrategia de calidad del transporte público urbano regional, por parte de la SDM se avanzó en la ejecución y seguimiento del convenio firmado con la Gobernación de Cundinamarca, la Empresa Férrea Regional, el Instituto de Desarrollo Urbano y Transmilenio S.A.  para la integración del Regiotram de Occidente el SITP de Bogotá en el mes de noviembre de 2020.
- Se avanzó en la ejecución y seguimiento del convenio firmado con la Gobernación de Cundinamarca, la Empresa Férrea Regional y Findeter para llevar a acabo los estudios de factibilidad y la estructuración del proyecto Regiotram del Norte en el mes de noviembre de 2020.
- Se avanzó en la coordinación y apoyo técnico a la Secretaría Distrital de Planeación para la revisión general del Plan de Ordenamiento Territorial en lo que respecta a temas del Sector Movilidad, específicamente en la preparación para la entrega de la propuesta del POT ante el CTPD realizada el 12 de julio y ante el Concejo Distrital realizada el 10 de septiembre y sus correspondientes socializaciones ante entes de control y ciudadanía.
- Se avanzó en la estructuración del plan de trabajo y priorización de tareas, proyectos y reglamentación asociada al sistema de movilidad adoptado en el Plan de Ordenamiento Territorial mediante Decreto Distrital 555 de 2021.
- Se avanzó en la elaboración de la reglamentación asociada al sistema de movilidad, como lo son los estudios de Movilidad, los proyectos de Renovación Urbana para la Movilidad Sostenible y el Plan de Movilidad Segura y Sostenible.
En lo que respecta a la estrategia implementada por TMSA, la ERU se encuentra revisando la formulación del PPRU, la SDP remitió para revisión el documento soporte de formulación, el cual se encuentra en revisión. Con base en las respuestas de todas las entidades se tendrá la adopción del plan parcial.
De igual manera, la ERU se encuentra realizando acercamientos con una entidad extranjera para realizar la estructuración y la prefactibilidad del proyecto.
Se inició a gestión de saneamiento predial de los bienes de propiedad de TRANSMILENIO S.A., mediante convenio 614 de 2019 para separar las áreas afectas a la infraestructura de transporte de las áreas de desarrollo inmobiliario del PPRU según Decreto 822 de 201.
Se revisó y firmó la minuta de extinción de propiedad horizontal, se adelantó el trámite de pago de impuestos prediales y actualmente se sigue trámite notarial.
Se revisó la minuta de englobe y desenglobe de predios, la cual deberá ser tramitada en notaría una vez culminado el proceso con la minuta de extinción de propiedad horizontal.
TRANSMILENIO S.A. elaboró documento de parámetros técnicos y de infraestructura de la estación que integra con otros modos de transporte y las troncales del sistema.</t>
  </si>
  <si>
    <t>Meta de tipo constante cuyo avance para las vigencias 2020 y 2021 fue de 100% de acuerdo con lo programado para cada vigencia. Para el año 2022 el avance corresponde al 50% de lo programado para este 2022. A continuación, el detalle:
En lo que corresponde al avance de las actividades tendientes a garantizar el cumplimiento de la meta propuesta, durante al periodo objeto del reporte se dio continuidad a la ejecución de los contratos CTO 1114-21 y CTO 1115-21 (mantenimiento e interventoría respectivamente). Contratos por medio de los cuales se continúan ejecutando y garantizando los mantenimientos requeridos por la infraestructura del Sistema Integrado de Trasporte Público (componente BRT); así  mismo, se continúa con la atención de algunas de las afectaciones generadas en la infraestructura del sistema BRT desde el pasado 28 de abril de 2021 donde resulto afectada cerca del 90% de la infraestructura BRT.</t>
  </si>
  <si>
    <t>Meta de tipo constante cuyo avance para las vigencias 2020 y 2021 fue de 100% de acuerdo con lo programado para cada vigencia. Para el año 2022 el avance corresponde al 50% de lo programado para este 2022. A continuación el detalle:
La ERU se encuentra revisando la formulación del PPRU. La Secretaría Distrital de Planeación remitió para revisión el documento soporte de formulación, el cual se encuentra en revisión. Con base en las respuestas de todas las entidades se tendrá la adopción del plan parcial.
La ERU se encuentra realizando acercamientos con una entidad extranjera para realizar la estructuración y la prefactibilidad del proyecto.
Se inició a gestión de saneamiento predial de los bienes de propiedad de TRANSMILENIO S.A., mediante convenio 614 de 2019 para separar las áreas afectas a la infraestructura de transporte de las áreas de desarrollo inmobiliario del PPRU según Decreto 822 de 2019. Se revisó y firmó la minuta de extinción de propiedad horizontal, se adelantó el trámite de pago de impuestos prediales y actualmente se sigue trámite notarial. Se revisó la minuta de englobe y desenglobe de predios, la cual deberá ser tramitada en notaría una vez culminado el proceso con la minuta de extinción de propiedad horizontal.
TRANSMILENIO S.A. elaboró documento de parámetros técnicos y de infraestructura de la estación que integra con otros modos de transporte y las troncales del sistema."</t>
  </si>
  <si>
    <t>En lo corrido del plan de Desarrollo 2020- 2022 se han implementado tres (3) fuentes de fondeo: 
1. Pago voluntario por acceso a zona con restricción, autorizado mediante el Plan Nacional de Desarrollo, y el Decreto Distrital 749 de 2019 con lo cual se han recaudado desde su implementación $ 112.362 millones de pesos con corte a mayo de 2022. La medida contempla un componente de donación para hogares vulnerables de la ciudad por medio del programa “Bogotá Solidaria en Casa”, esta fuente comenzó a recaudar recursos en 2020, sin embargo, la coyuntura de la pandemia, el levantamiento de la media de pico y placa, y otros factores técnicos, hicieron que no se recaudara lo esperado en el 2021. Adicionalmente con la expedición de la Resolución 83464 de 2021 se dio inicio a la implementación de la fase 2 del proyecto, en la cual se introdujo la posibilidad de pago diario y mensual, que se vio reflejada de manera positiva en el recaudo de los primeros meses del 2022.
2. Tasa para revisión, evaluación y seguimiento de derechos de tránsito, autorizada por el artículo 94 del Acuerdo 761 de 2020, “Por medio del cual se adopta el Plan de desarrollo económico, social, ambiental y de obras públicas del Distrito Capital 2020-2024 “Un nuevo contrato social y ambiental para la Bogotá del siglo XXI”, el cual señaló lo siguiente: Toda entidad y/o persona natural o jurídica del derecho privado que solicite a la Secretaría Distrital de Movilidad derechos de tránsito, tales como: Planes de Manejo de Tránsito (PMT), estudios de tránsito, estudios de cierres viales por eventos, diseños de señalización, estudios de atención y demanda a usuarios y los trámites para su recibo, deberá asumir los costos según corresponda en cada caso, conforme a la metodología que se establezca que incluirá criterios de eficiencia, eficacia y economía. Dichas tasas fueron definidas e implementadas mediante Resolución No. 081 del 1º de febrero de 2021 expedida por la Secretaría Distrital de Movilidad, se han recaudado $5.455 millones de pesos con corte a mayo de 2022, con destinación al Programa Estratégico del PDD Sistema de Movilidad Sostenible. 
3. Fuente Tasa por el Derecho de estacionamiento sobre las vías públicas: se encuentra autorizada mediante el Acuerdo Distrital 695 de 2017, su implementación se inició en 2021 y la captación de excedentes para el Fondo de Estabilización Tarifaria (FET) se proyecta para 2023. Con su puesta en operación, se proyectan ingresos que cubran la remuneración al operador del servicio, el mantenimiento de la infraestructura, la implementación de zonas de parqueo y los excedentes mencionados para el SITP. Desde su operación y hasta mayo de 2022 entraron en operación las primeras zonas de parqueo pago, en total 1.835 cupos (Liviano, Motos Sin Cobro) y se han recaudado $1.144 millones de pesos con corte a mayo de 2022, en virtud del contrato interadministrativo No. 2021-2470 celebrado entre la Secretaría Distrital de Movilidad y la Terminal de Transporte S.A.</t>
  </si>
  <si>
    <t>La implementación de las nuevas fuentes de fondeo permitirá garantizar la sostenibilidad financiera del SITP y el sector Movilidad, y reformular las políticas orientadas a la implementación de las fuentes alternas de financiación con tarifas preferenciales para algunos grupos poblacionales, promoviendo el acceso y disfrute igualitario y con calidad al sistema de movilidad de Bogotá, con un énfasis en la población económicamente vulnerable.</t>
  </si>
  <si>
    <t>Las actividades que se desarrollaron durante la vigencia 2022 corresponden a la operación en vía con lo siguiente:                                                                                                                                                                                                                                                    
La estructuración y puesta en marcha que se dio en el 2021 está en 100%, para el primer trimestre del 2022 se llevan implementando un total del 8,8% de los cupos de estacionamiento habilitados que corresponden a una magnitud de 1.500 y todo el soporte de operación de los mismos.
De los 13.000 cupos que se tiene proyectado implementar se han habilitado con corte al mes de mayo 1.760 cupos que se hayan operativos y que equivalen al 13,50% de la meta establecida.                                                                                                                                 
Para el mes de junio se lleva un total de 1.931 cupos de la meta de 13.000, que corresponden a 14.85%.</t>
  </si>
  <si>
    <t>En el marco del impacto generado por el COVID19 en los patrones de comportamiento de la movilidad en la ciudad, la SDM ha desarrollado una metodología de medición conjugando diferentes fuentes de información y análisis estadísticos para lograr identificar el número de viajes en bicicleta que se realizan en la ciudad obteniendo una estimación aproximada del número de viajes que se realizan al día, con rangos de incertidumbre, pero no alcanza la robustez de una operación estadística con el nivel de representatividad de la Encuesta de Movilidad, con el fin de mantener la consistencia en fuente primaria de información de calidad, la SDM tiene programado realizar la Encuesta de Movilidad en el año 2023, proyectando contar con la información de viajes en la ciudad-región, finalizando el año en mención
Durante el Plan de Desarrollo la Secretaría Distrital de Movilidad, la Administración distrital ha incentivado el uso de la bicicleta en la ciudad, a través de las acciones para el cumplimiento de los objetivos específicos de la política pública de la bicicleta, así:: 1. Más seguridad personal: Bicicletas registradas 185.936, Usuarios registrados 231.600 y se han realizado 1.502  jornadas de registro 2. Mayor seguridad vial: Se apoyo con material POP el desarrollo de acciones pedagógicas de seguridad vial. 3. Más y mejores viajes en bicicleta: Desde la SBP se ha dado una factibilidad de 53.13 km  de ciclorrutas lo que corresponde al 94.87% . Por otro lado, se tienen que 99 cicloparqueaderos tienen sellos de calidad y en estos se encuentran 8.321 cupos de cicloparqueaderos. 4.Más bici para todas y todos: Para la promoción del uso de la bicicleta se han propiciado espacios de dialogo con los colectivos ciclistas, se ha apoyadó la conmemoración del dia internacional de la bicicleta y se han desarrollado las semanas de la bicicleta de las vigencias 2020, 2021 y 2022. Ademas, durante este periodo de tiempo se acompañaron los talleres participativos con comunidad ciclistas dados por el IDPC en el marco de la declaratoria de la cultura de la bicicleta como patrimonio cultural de Bogotá.  Finlamente, se ha acompaño el desarrollo de los consejos locales de la bicicleta y se han identificado espacios para la resignificación del espacio público con enfoque de género y se realizo el mismo ejercicio pero en el marco de barrios vitales.</t>
  </si>
  <si>
    <t>En lo corrido del Plan Distrital de Desarrollo se ha logrado el aumento del número de vehículos de cero y bajas emisiones con un resultado a 31 de mayo de 2022, de 6015 vehículos de cero y bajas emisiones registrados, 3947 de éstos son vehículos eléctricos y 2068 vehículos dedicados a gas natural vehicular en cuanto a los puntos públicos de carga rápida se está creando el marco legal, actualmente la ciudad cuenta con 5 puntos de carga rápida, 4 nuevas desde la entrada en vigencia del PDD.</t>
  </si>
  <si>
    <t>Aumento de la flota de transporte de cero y bajas emisiones se refleja en menor cantidad de material particulado y gases de efecto invernadero emitidos. Esto contribuye en beneficios de salud pública para la ciudadanía.</t>
  </si>
  <si>
    <t>Durante lo corrido Plan de Desarrollo se ha avanzado en un 61.25% en la implementación de un sistema de bicicletas públicas, para esta vigencia se avanzó  en la aprobación a diferentes productos de la etapa de alistamiento del Sistema , tales como:
- Se aprobó el Plan de trabajo y cronograma
- Se aprobaron 20 diseños de señalización
- Se aprobó el PMT(Planes de Mejoramiento de Tránsito) masivo para ubicar las estaciones del sistema
- Se realizó la demostración del sistema
- Se aprobaron 6 informes de area de aprovechamiento
- Se aprobó el informe de tamaño de sistema
- Se aprobó el Plan de Gestión Social
- Se aprobó el Plan de Marca y comunicaciones del sistema
- Se aprobó el Plan de Gestión y Distribución de Flota</t>
  </si>
  <si>
    <t>Desde julio de 2020 se presentan los siguientes avances en la meta:
-Construcción y publicación del protocolo de la actividad "Alquiler de vehículos de micromovilidad" mediante la Resolución No. 86572.
-Expedición de la regulación de provisión de servicio de la actividad de micromovilidad mediante la resolución No. 93495.
- Se gestionó con Secretaría de Ambiente la expedición de la resolución No. 03815 "Por medio de la cual se determinan las características y condiciones de instalación de elementos de publicidad exterior visual en los vehículos y sus accesorios y elementos que conforman el sistema de movilidad individual en Bogotá D.C”
- Aprobación del Acuerdo 811 de 2021 que: 1. Permite la Publicidad Exterior Visual en vehículos de micromovilidad y 2. Permite a la Administración Distrital regular la provisión del servicio ante el Concejo Distrital.
- Publicación de la Circular 13 de 2020 "Lineamientos para la expedición de permisos temporales de alquiler de vehículos de micromovilidad de acuerdo a lo dispuesto en el Decreto Distrital 121 de 2020, en el marco de la situación excepcional de calamidad pública por el COVID-19."
- Publicación de la Circular 11 de 2021 "Lineamientos para la expedición de permisos temporales de alquiler de vehículos de micromovilidad de acuerdo a lo dispuesto en el Decreto Distrital 073 de 2021, en el marco de la situación excepcional de emergencia sanitaria por el COVID-19."
- Avance en la Resolución que determina las condiciones para otrogar permisos de micormovilidad (en construcción)
- Avance en la construcción del procedimiento interno para otorgar permisos de micromovilidad (en construcción)</t>
  </si>
  <si>
    <t>La Secretaría Distrital de Movildad SDM ha trabajado con la Secretaría Distrital de Ambiente SDA en la construcción del Plan Aire que será la hoja de ruta para la reducción de la concentración de material particulado.
-En conjunto con la Secretaría Distrital de Ambiente, se consolido el documento y los cálculos del Inventario de Emisiones de contaminantes locales para el año 2020.
-En alianza con ICLEI-Gobiernos Locales por la Sostenibilidad, se avanzó en la estructuración del Plan de Logística Baja en Carbono, por medio del cual se definen las acciones para disminuir las emisiones del sector logístico en Bogotá-Región y se avanzó en los términos de referencia para el proyecto de desconsolidación de transporte de carga de última milla con vehículos de cero emisiones
En 2021, las SDA y SDM, con la Financiera de Desarrollo Nacional, realizaron el contrato del diseño del vehículo financiero. El contrato contempló las siguientes etapas:
E1. Identificación de fuentes potenciales
E2. Priorización de tecnologías
E3. Diseño del vehículo financiero y análisis de bancabilidad
E4. Ruta de implementación y socialización
Resultado de dicho proceso, en diciembre 2021, a través del artículo 32 de la Ley 2169 de 2021, se creó el Fondo Distrital para la Promoción del Ascenso Tecnológico de la carga urbana en Distrito Capital. Dicho lo anterior, la SDM y SDA a partir de enero de 2022, avanzan en las actividades que son necesarias para la implementación del fondo distrital de carga de acuerdo con lo previsto en la hoja de ruta del fondo. En este primer trimestre se han desarrollado diferentes mesas de trabajo y articulación con entidades e instituciones con el fin de realizar los acercamientos necesarios para lograr la estructuración del proyecto.</t>
  </si>
  <si>
    <t>En cifras preliminares, del análisis frente a las muertes por siniestralidad vial registradas en 2019 se han logrado salvar 19 vidas de peatones lo que ha representado una reducción del 18%, 4 vidas de pasajeros con una reducción del 14%, 14 vidas salvadas adultos mayores (60 o más años) con una reducción del 24% y 6 vidas de mujeres donde representa una reducción del 11%. (SIGAT el 05/07/2022). 
Algunas acciones del PDSV 2017-2026 realizadas para lograr disminución de fatalidades en siniestros de tránsito, son Eje 1: Institucionalidad y gestión de la Seguridad Vial: Análisis siniestralidad vial en torno a fatalidad de los actores más vulnerables, identificación puntos críticos, seguimiento a fallecidos. Inicio de planeación de la Semana de Seguridad Vial 2022 de la iniciativa Bloomberg Initiative for Global Road Safety Eje 2: Actores de la vía, comunicación y cultura vial: Coordinación jornadas capacitación dirigidas a conductores SITP (Mas de 184 sesiones) y de sensibilización en vía en puntos críticos operación sistema (Mas de 22 jornadas)  Elaboración/difusión Boletín Motociclista, ejecución jornadas teórico-prácticas de conducción en moto, planificación eventos Conciencia Vial para motociclistas en localidades, realización mes de la prevención vial. Eje 3: Víctimas: Se atendieron 130 nuevas víctimas de siniestros viales (16 conductores, 59 motociclistas, 8 pasajeros, 35 ciclistas, 12 peatones). Se realizaron 130 citas de acogida, 108 de orientación jurídica, 77 de orientación social y 118 de orientación psicológica, para un total de 433 citas. Eje 4: Infraestructura Segura: Se programaron intervenciones de señalización en los proyectos Bosa Nova y Arborizadora Alta, realizando visitas, encuestas y registro fotográfico del "Antes" de la intervención. Visitas campo y/o recorridos en puntos críticos de siniestralidad de la ciudad. 1.334 medidas integrales gestión tránsito, 2.144 pasos peatonales demarcados y 188 Instituciones Educativas beneficiadas Eje 5: Control para la seguridad vial, tecnología y vehículos: 407 controles de velocidad y 3.772 comparendos por exceso de velocidad C29. Adicionalmente, se impusieron 156.473 comparendos C29 mediante operación de Cámaras Salvavidas. En cuanto controles de embriaguez, se realizaron 184 controles y 435 comparendos F.
No obstante, el deterioro en las buenas prácticas en seguridad vial por parte de los diferentes actores viales (consecuencia del periodo de inactividad en la conducción durante el 2020 y parte de 2021)especialmente en el tema de velocidad,   aun cuando se estableció la velocidad límite de 50 km/h para Bogotá (Decreto 073/2021) repercute en las cifras, así, durante el período enero-junio 2022 se perdieron 250 vidas (88 peatones, 89 motociclistas, 41 ciclistas, 24 pasajeros y 8 conductores) resultando un aumento del 6% frente al total de las muertes registradas en el año 2019. (SIGAT  05-07-2022)</t>
  </si>
  <si>
    <t>Algunas acciones del PDSV 2017-2026 realizadas para lograr disminución de fatalidades en siniestros de tránsito, son Eje 1: Institucionalidad y gestión de la Seguridad Vial: Análisis siniestralidad vial en torno a fatalidad de los actores más vulnerables, identificación puntos críticos, seguimiento a fallecidos, análisis IPATs, entre otros. Inicio de la planeación de la Semana de Seguridad Vial 2022 con el equipo de la Oficina de Seguridad Vial, otras áreas de la SDM, y enlace de comunicaciones de la iniciativa Bloomberg Initiative for Global Road Safety Eje 2: Actores de la vía, comunicación y cultura vial: Coordinación jornadas capacitación dirigidas a conductores SITP (Mas de 184 sesiones) y de sensibilización en vía en puntos críticos operación sistema (Mas de 22 jornadas)  Elaboración/difusión Boletín Motociclista, ejecución jornadas teórico-prácticas de conducción en moto, planificación eventos Conciencia Vial para motociclistas en localidades, realización mes de la prevención vial. Eje 3: Víctimas: Se atendieron 130 nuevas víctimas de siniestros viales (16 conductores, 59 motociclistas, 8 pasajeros, 35 ciclistas, 12 peatones). Se realizaron 130 citas de acogida, 108 de orientación jurídica, 77 de orientación social y 118 de orientación psicológica, para un total de 433 citas. Eje 4: Infraestructura Segura: Se programaron intervenciones de señalización en los proyectos Bosa Nova y Arborizadora Alta, para lo cual, se realizaron visitas, se hicieron encuestas y se realizó registro fotográfico del "Antes" de la intervención. Visitas campo y/o recorridos en puntos críticos de siniestralidad de la ciudad. 1.334 medidas integrales gestión tránsito, 2.144 pasos peatonales demarcados y 188 Instituciones Educativas beneficiadas.  Entre el 1 de enero al 30 de junio de 2022, se han implementado 537 medidas integrales de gestión de tránsito, se demarcaron 714 pasos peatonales y se han beneficiado 65 Instituciones Educativas. Eje 5: Control para la seguridad vial, tecnología y vehículos: 407 controles de velocidad y 3.772 comparendos por exceso de velocidad C29. Adicionalmente, se impusieron 156.473 comparendos C29 mediante operación de Cámaras Salvavidas. En cuanto controles de embriaguez, se realizaron 184 controles y 435 comparendos F.
No obstante, en cifras preliminares, durante el período enero-junio 2022. se registra un total de 86 víctimas fatales entre 14 y 28 años con un aumento del 5% comparado con el mismo período de 2019. (Esta información fue tomada del SIGAT el 05-07-2022)</t>
  </si>
  <si>
    <t>R: En cifras preliminares, durante el período enero-junio 2022 se perdieron 250 vidas (88 peatones, 89 motociclistas, 41 ciclistas, 24 pasajeros y 8 conductores) resultando un aumento del 6% frente a las muertes registradas en el mismo período del año 2019. Entre los  factores que impactan de forma negativa las buenas prácticas en seguridad vial está  el exceso de velocidad sin respetar los límites de 50 km/h. 
S: Mesas de trabajo con Entidades Distritales en conjunto con líderes de clubes y asociaciones de motociclistas para plantear estrategias que mejoren la movilidad y reduzcan la siniestralidad (El motociclista fue el actor vial con más incremento en cifras de siniestralidad). Se seguirán implementando medidas que ayuden a mitigar la siniestralidad de todos los actores viales, utilizando medios tecnológicos que regulen el límite de velocidad en las vías, proponer soluciones de pre-diseños, desarrollar estrategias pedagógicas del cuidado al peatón para mitigar la siniestralidad entre motociclista y este actor vial, evaluar viabilidad de adoptar infraestructura exclusiva para motociclistas.</t>
  </si>
  <si>
    <t xml:space="preserve">R:  En cifras preliminares, durante el período enero-junio 2022.   Se registra 86 víctimas fatales entre 14 y 28 años con un aumento del 5% comparado con el mismo período de 2019.
S: se desarrollaron mesas de trabajo con varias Entidades Distritales en conjunto con líderes de clubes y asociaciones de motociclistas para plantear estrategias que mejoren la movilidad y reduzcan la siniestralidad, se seguiran implementando medidas que ayuden a mitigar la siniestralidad de todos los actores viales, utilizando medios tecnológicos que regulen el límite de velocidad en las vías, proponer soluciones de pre-diseños, desarrollar estrategias pedagógicas del cuidado al peatón para mitigar la siniestralidad entre motociclista y este actor vial, evaluar viabilidad de adoptar infraestructura exclusiva para motociclistas, entre otras.
</t>
  </si>
  <si>
    <t xml:space="preserve">Entre el 1 al 30 de junio, se han implementado 1.334 medidas integrales de gestión de tránsito, se demarcaron 2.144 pasos peatonales y se han beneficiado 188 Instituciones Educativas
</t>
  </si>
  <si>
    <t>Coordinación jornadas capacitación dirigidas a conductores SITP (Mas de 184 sesiones) y de sensibilización en vía en puntos críticos operación sistema (Mas de 22 jornadas) 
• Elaboración/difusión Boletín Motociclista, ejecución jornadas teórico-prácticas de conducción en moto, planificación eventos Conciencia Vial para motociclistas en localidades, realización mes de la prevención vial.
• Se adelantó dialogo con IDRD para adelantar actividades de prevención dirigida a motociclistas en puntos críticos donde se presenta invasión en la ciclovía</t>
  </si>
  <si>
    <t>Se han realizado las siguientes acciones:
Transmilenio y la Secretaría Distrital de Movilidad vienen revisando la opción de prestar servicio a Sumapaz a través del SITP, el ente gestor revisa las condiciones técnicas, financieras y tecnológicas para esta alternativa.
- En el proyecto de carriles preferenciales, el primer trimestre del año culminó el diseño del mantenimiento de la señalización de 29.2 km-carril correspondiente al corredor de la av. NQS, de los cuales se han implementado 5.46 km- carril en el tramo comprendido entre la AK 68 y la av. Primero de Mayo.
*Videos Paraderos Accesible y Flota vehicular accesible: junto con la Oficina Asesora de Comunicaciones y Cultura para la Movilidad (ACCM) se realizaron dos videos en el cual se describen los paraderos del SITP zonal y su accesibilidad, así como la flota vehicular nueva incorporada (Énfasis en puerta de acceso elevador, sillas PcD, espacio ayuda viva, perro guía, entre otros)
* Se realizaron trimestralmente mesas de seguimiento a la tutela, de acuerdo con lo establecido en la Resolución 246 de 2015 con la participación de TM, IDU, DADEP, UMV, FDL ACDTICs y Secretaria Jurídica de la Alcaldía Mayor
En cuanto al Plan de Movilidad Accesible se realizó segumiento constante a los indicadores de cada uno de los cinco ejes de acción, de igual manera se realiza la mesa de seguimiento mensual a la implementación de paraderos del servicio zonal-alimentación del SITP en cumplimiento de lo estipulado en
la resolución 269 de 2020 Paraderos.</t>
  </si>
  <si>
    <t>Meta de tipo creciente cuyo avance es de 163435 con respecto a las 166.954 Sillas esperadas para la vigencia 2021.
A marzo de 2022 ya se tiene toda la flota troncal vinculada, para un total de 476,100 sillas vinculadas; con relación al componente zonal ya se tienen 507.285 sillas de flota vinculada, para un total de 983.385 sillas disponibles, equivalente a un aumento de 163435sillas de oferta (17,80%) con respecto a la
línea base para el Plan de Desarrollo (834.771)</t>
  </si>
  <si>
    <t>El indicador evidencia que la confiabilidad del componente troncal del sistema mantiene un comportamiento sobresaliente. El cumplimiento de kilómetros y despachos programados, y los resultados de gestión de mantenimiento, muestran que el servicio cumple con las parámetros definidos para la
operación del sistema, lo cual incide en una adecuada prestación del servicio de transporte.
En el componente zonal se logró una mejora en el Índice de Regularidad del intervalo del componente Zonal, pasando de cifra promedio mes de 75,7% en el primer semestre de 2020, a un valor promedio acumulado a junio de 2022 del 86,27 %. Se entiende que en parte este aumento esta relacionado con
los cambios que se han tenido en la prestación del servicio por aumento de la flota vinculada, salida del SITP provisional, incremento gradual de la demanda por la disminución de restricciones derivadas de la pandemia por Covid-19.</t>
  </si>
  <si>
    <t>En lo transcurrido del Plan de Desarrolo se han mantenido 20,18 km de cicloinfraestructura existente. En lo que respecta a la vigencia del año 2022, se han mantenido 11,53 km de cicloinfraestructura existente 0.04 en enero y 0.04 en Marzo,6,84 en Abril,4,41 en Mayo,0,20 en junio. Entre los años 2020 y
2022 se han intervenido 5 localidades: Kennedy, Suba, Santa Fe, Teusaquillo y Fontibón, se realizó la priorización de la cicloinfraestructura existente en las diferentes vias del Distrito, posteriormente se realizó la asignación al contrato de obra correspondiente a cada zona, para su mantenimiento en campo,
bajo la supervisión de actividades por parte de la Entidad.
Las principales ciclorrutas a las cuales se les ha adelantado mantenimiento fueron las siguientes: Av. Boyaca, KR 59A entre AC 134 y CL 135. KR 16 entre CL 35 y CL 36 y entre CL 60 y CL 61. CL 17 entre KR 98 Y KR 100 y entre KR 116A y 124. CL 17 entre KR 97A KR 136, Plaza Galerias (Calle 53B
entre Carrera 24 y Carrera 25).</t>
  </si>
  <si>
    <t>Si bien la meta final no presenta avance, se han realizado acciones para avanzar en la etapa antecesora como son los diseños así :
Acorde con lo anterior, a continuación, se procede a exponer las actuaciones adelantadas a la fecha:
Cable Aéreo Ciudadela Sucre- Sierra Morena o Potosí Sierra Morena (ciudad Bolívar)
Mediante el contrato 1463 de 2009, se realizó la caracterización de un trazado para atender el sector de Potosí.
Para la ejecución de los estudios de factibilidad del cable que conectará el municipio de Soacha con Bogotá, el IDU ha suscrito un convenio con la Agencia Francesa de Desarrollo, entidad que financiará los estudios a través de los cuales se analizará la cuenca comprendida entre la Av. Villavicencio, la
Autopista Sur y el límite del Distrito. Dichos estudios definirán cuál de los dos cables previstos en el POT en esta cuenca debe priorizarse (cable ciudadela sucre o Potosí Sierra Morena) para continuar con la fase de estudios y diseños y cual deberá estructurarse en las siguientes administraciones.
Actualmente la Agencia ha dado inicio a la consultoría de prefactibilidad y factibilidad.
Cable Reencuentro Monserrate
El 28 de junio de 2021 inició el contrato IDU-1330-2021 cuyo objeto es Desarrollar los estudios de Prefactibilidad para la concepción del sistema de cable aéreo para el centro histórico de la ciudad de Bogotá D.C.¿ suscrito entre la Empresa de Transporte Masivo del Valle de Aburrá-Metro de Medellín y
el IDU. Este contrato tiene una duración de 7 meses y la supervisión del mismo la realiza directamente el IDU. Este estudio servirá para viabilizar condiciones técnicas, como el trazado del cable aéreo, la localización de estaciones, la articulación con otros sistemas de transporte y proyectos de espacio
público y de infraestructura existente y proyectada, la capacidad del sistema y la estimación del presupuesto preliminar para la materialización del proyecto.
A la fecha, se han realizado reuniones y recorridos con varios de los actores del proyecto, teniendo en cuenta que el mismo debe enmarcarse dentro del Plan Especial de Manejo y Protección del Centro Histórico, articularse con los Planes Parciales adoptados y con los demás proyectos que tiene prevista la
administración. El consultor ha finalizado la caracterización de varios corredores y definido cuál es el trazado que mejor responde a las diferentes necesidades y requerimientos del sector a servir con el cable.</t>
  </si>
  <si>
    <t xml:space="preserve">Los beneficios de la Primera Línea del Metro de Bogotá Tramo 1 (PLMB-T1) se centran en que esta ha sido concebida bajo parámetros de eficiencia energética y medioambiental, operará con luz y ventilación natural, lo cual representa ahorros muy 
importantes en las fases de obras y operación, sin costo para el usuario y sin costo para el planeta. Los trenes operarán con energías limpias, el sistema será ciento por ciento eléctrico y generará miles de empleos para la mano de obra colombiana.
</t>
  </si>
  <si>
    <t>La Línea 2 del Metro de Bogotá o Fase 2 de la PLMB, es un proyecto que ha sido conceptualizado para ofrecer nuevas alternativas de transporte especialmente a los habitantes de las localidades de Suba y Engativá, que se movilizan hacia el centro 
ampliado de la ciudad. Se espera que este proyecto movilice en su año de entrada en operación cerca de 76 mil pasajeros en la hora pico y generando un ahorro de tiempo de promedio por pasajero de 16 minutos. Para el caso de los pasajeros que 
viven al final de la línea en la localidad de Suba, tendrán un ahorro en sus tiempos de viaje del 30% en sus desplazamientos hacia el centro de la ciudad.
Así mismo, la construcción y operación de la Línea 2 del Metro de Bogotá contribuirá a mejorar y complementar la red de transporte público integrado de la ciudad; lo que se traduce en mayor facilidad para los usuarios de completar sus viajes y mayor 
nivel de conexión entre modos de transporte integrados.</t>
  </si>
  <si>
    <t>Este programa tiene como objetivo contribuir a que los hogares vulnerables económicamente mejoren sus ingresos y su calidad de vida, al tener acceso y disfrute igualitario y con calidad al sistema de movilidad de Bogotá, y por ende a las oportunidades
laborales, educativas y culturales que ofrece la ciudad.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</si>
</sst>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quot;$&quot;\ #,##0.00;&quot;$&quot;\ \-#,##0.00"/>
    <numFmt numFmtId="167" formatCode="&quot;$&quot;\ #,##0.00;[Red]&quot;$&quot;\ \-#,##0.00"/>
    <numFmt numFmtId="168" formatCode="_ &quot;$&quot;\ * #,##0.00_ ;_ &quot;$&quot;\ * \-#,##0.00_ ;_ &quot;$&quot;\ * &quot;-&quot;??_ ;_ @_ "/>
    <numFmt numFmtId="169" formatCode="_ * #,##0.00_ ;_ * \-#,##0.00_ ;_ * &quot;-&quot;??_ ;_ @_ "/>
    <numFmt numFmtId="170" formatCode="_(&quot;$&quot;\ * #,##0.00_);_(&quot;$&quot;\ * \(#,##0.00\);_(&quot;$&quot;\ * &quot;-&quot;??_);_(@_)"/>
    <numFmt numFmtId="171" formatCode="_(* #,##0.00_);_(* \(#,##0.00\);_(* &quot;-&quot;??_);_(@_)"/>
    <numFmt numFmtId="172" formatCode="_(&quot;$&quot;* #,##0.00_);_(&quot;$&quot;* \(#,##0.00\);_(&quot;$&quot;* &quot;-&quot;??_);_(@_)"/>
    <numFmt numFmtId="173" formatCode="_-* #,##0.00\ _P_t_a_-;\-* #,##0.00\ _P_t_a_-;_-* &quot;-&quot;??\ _P_t_a_-;_-@_-"/>
    <numFmt numFmtId="174" formatCode="[$€-2]\ #,##0.00_);[Red]\([$€-2]\ #,##0.00\)"/>
    <numFmt numFmtId="175" formatCode="_(* #,##0.0_);_(* \(#,##0.0\);_(* &quot;-&quot;??_);_(@_)"/>
    <numFmt numFmtId="176" formatCode="[$$-80A]#,##0.00"/>
    <numFmt numFmtId="177" formatCode="_-* #,##0.00\ _p_t_a_-;\-* #,##0.00\ _p_t_a_-;_-* &quot;-&quot;??\ _p_t_a_-;_-@_-"/>
    <numFmt numFmtId="178" formatCode="_-* #,##0\ _P_t_a_-;\-* #,##0\ _P_t_a_-;_-* &quot;-&quot;\ _P_t_a_-;_-@_-"/>
    <numFmt numFmtId="179" formatCode="_ [$€]\ * #,##0.00_ ;_ [$€]\ * \-#,##0.00_ ;_ [$€]\ * &quot;-&quot;??_ ;_ @_ "/>
    <numFmt numFmtId="180" formatCode="0.0%"/>
    <numFmt numFmtId="181" formatCode="_-* #,##0.00_-;\-* #,##0.00_-;_-* &quot;-&quot;_-;_-@_-"/>
    <numFmt numFmtId="182" formatCode="_-* #,##0.0_-;\-* #,##0.0_-;_-* &quot;-&quot;_-;_-@_-"/>
    <numFmt numFmtId="183" formatCode="#,##0.0"/>
    <numFmt numFmtId="184" formatCode="0.000"/>
    <numFmt numFmtId="185" formatCode="#,##0,,"/>
    <numFmt numFmtId="186" formatCode="&quot;$&quot;\ #,##0"/>
    <numFmt numFmtId="187" formatCode="_-* #,##0.0000_-;\-* #,##0.0000_-;_-* &quot;-&quot;_-;_-@_-"/>
  </numFmts>
  <fonts count="27"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60"/>
      <name val="Calibri"/>
      <family val="2"/>
    </font>
    <font>
      <b/>
      <sz val="11"/>
      <color indexed="8"/>
      <name val="Calibri"/>
      <family val="2"/>
    </font>
    <font>
      <u/>
      <sz val="8.5"/>
      <color indexed="12"/>
      <name val="Arial"/>
      <family val="2"/>
    </font>
    <font>
      <sz val="10"/>
      <name val="Arial"/>
      <family val="2"/>
    </font>
    <font>
      <sz val="10"/>
      <color indexed="8"/>
      <name val="Arial"/>
      <family val="2"/>
    </font>
    <font>
      <b/>
      <sz val="10"/>
      <name val="MS Sans Serif"/>
      <family val="2"/>
    </font>
    <font>
      <sz val="10"/>
      <name val="MS Sans Serif"/>
      <family val="2"/>
    </font>
    <font>
      <sz val="11"/>
      <color indexed="8"/>
      <name val="Calibri"/>
      <family val="2"/>
    </font>
    <font>
      <sz val="11"/>
      <color theme="1"/>
      <name val="Calibri"/>
      <family val="2"/>
      <scheme val="minor"/>
    </font>
    <font>
      <sz val="10"/>
      <name val="Arial"/>
      <family val="2"/>
    </font>
    <font>
      <sz val="9"/>
      <color indexed="81"/>
      <name val="Tahoma"/>
      <family val="2"/>
    </font>
    <font>
      <b/>
      <sz val="9"/>
      <color indexed="81"/>
      <name val="Tahoma"/>
      <family val="2"/>
    </font>
    <font>
      <sz val="10"/>
      <name val="Arial Narrow"/>
      <family val="2"/>
    </font>
    <font>
      <b/>
      <sz val="10"/>
      <name val="Arial Narrow"/>
      <family val="2"/>
    </font>
    <font>
      <sz val="10"/>
      <color theme="0"/>
      <name val="Arial Narrow"/>
      <family val="2"/>
    </font>
    <font>
      <sz val="10"/>
      <color theme="1"/>
      <name val="Arial Narrow"/>
      <family val="2"/>
    </font>
    <font>
      <sz val="10"/>
      <color rgb="FF000000"/>
      <name val="Arial Narrow"/>
      <family val="2"/>
    </font>
    <font>
      <sz val="11"/>
      <name val="Arial Narrow"/>
      <family val="2"/>
    </font>
    <font>
      <sz val="10"/>
      <name val="Arial"/>
      <family val="2"/>
    </font>
  </fonts>
  <fills count="7">
    <fill>
      <patternFill patternType="none"/>
    </fill>
    <fill>
      <patternFill patternType="gray125"/>
    </fill>
    <fill>
      <patternFill patternType="solid">
        <fgColor indexed="62"/>
      </patternFill>
    </fill>
    <fill>
      <patternFill patternType="solid">
        <fgColor indexed="43"/>
      </patternFill>
    </fill>
    <fill>
      <patternFill patternType="solid">
        <fgColor indexed="13"/>
        <bgColor indexed="64"/>
      </patternFill>
    </fill>
    <fill>
      <patternFill patternType="solid">
        <fgColor theme="0" tint="-0.34998626667073579"/>
        <bgColor indexed="64"/>
      </patternFill>
    </fill>
    <fill>
      <patternFill patternType="solid">
        <fgColor theme="0"/>
        <bgColor indexed="64"/>
      </patternFill>
    </fill>
  </fills>
  <borders count="2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rgb="FF000000"/>
      </left>
      <right style="hair">
        <color rgb="FF000000"/>
      </right>
      <top/>
      <bottom/>
      <diagonal/>
    </border>
    <border>
      <left style="hair">
        <color indexed="64"/>
      </left>
      <right style="hair">
        <color rgb="FF000000"/>
      </right>
      <top style="hair">
        <color indexed="64"/>
      </top>
      <bottom/>
      <diagonal/>
    </border>
    <border>
      <left style="hair">
        <color indexed="64"/>
      </left>
      <right style="hair">
        <color rgb="FF000000"/>
      </right>
      <top/>
      <bottom/>
      <diagonal/>
    </border>
    <border>
      <left style="hair">
        <color indexed="64"/>
      </left>
      <right style="hair">
        <color rgb="FF000000"/>
      </right>
      <top/>
      <bottom style="hair">
        <color indexed="64"/>
      </bottom>
      <diagonal/>
    </border>
    <border>
      <left style="hair">
        <color rgb="FF000000"/>
      </left>
      <right style="hair">
        <color rgb="FF000000"/>
      </right>
      <top style="hair">
        <color indexed="64"/>
      </top>
      <bottom/>
      <diagonal/>
    </border>
    <border>
      <left style="hair">
        <color rgb="FF000000"/>
      </left>
      <right style="hair">
        <color indexed="64"/>
      </right>
      <top style="hair">
        <color indexed="64"/>
      </top>
      <bottom/>
      <diagonal/>
    </border>
    <border>
      <left style="hair">
        <color rgb="FF000000"/>
      </left>
      <right style="hair">
        <color indexed="64"/>
      </right>
      <top/>
      <bottom/>
      <diagonal/>
    </border>
    <border>
      <left style="hair">
        <color rgb="FF000000"/>
      </left>
      <right style="hair">
        <color indexed="64"/>
      </right>
      <top/>
      <bottom style="hair">
        <color indexed="64"/>
      </bottom>
      <diagonal/>
    </border>
    <border>
      <left style="hair">
        <color indexed="64"/>
      </left>
      <right/>
      <top style="hair">
        <color rgb="FF000000"/>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s>
  <cellStyleXfs count="145">
    <xf numFmtId="0" fontId="0" fillId="0" borderId="0"/>
    <xf numFmtId="0" fontId="7" fillId="2" borderId="0" applyNumberFormat="0" applyBorder="0" applyAlignment="0" applyProtection="0"/>
    <xf numFmtId="164"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4" fontId="3" fillId="0" borderId="0" applyFont="0" applyFill="0" applyBorder="0" applyAlignment="0" applyProtection="0"/>
    <xf numFmtId="171" fontId="6" fillId="0" borderId="0" applyFont="0" applyFill="0" applyBorder="0" applyAlignment="0" applyProtection="0"/>
    <xf numFmtId="171" fontId="2" fillId="0" borderId="0" applyFont="0" applyFill="0" applyBorder="0" applyAlignment="0" applyProtection="0"/>
    <xf numFmtId="168" fontId="5" fillId="0" borderId="0" applyFont="0" applyFill="0" applyBorder="0" applyAlignment="0" applyProtection="0"/>
    <xf numFmtId="168" fontId="3" fillId="0" borderId="0" applyFont="0" applyFill="0" applyBorder="0" applyAlignment="0" applyProtection="0"/>
    <xf numFmtId="170" fontId="6" fillId="0" borderId="0" applyFont="0" applyFill="0" applyBorder="0" applyAlignment="0" applyProtection="0"/>
    <xf numFmtId="170" fontId="2"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173" fontId="6" fillId="0" borderId="0" applyFont="0" applyFill="0" applyBorder="0" applyAlignment="0" applyProtection="0"/>
    <xf numFmtId="176" fontId="6" fillId="0" borderId="0" applyFont="0" applyFill="0" applyBorder="0" applyAlignment="0" applyProtection="0"/>
    <xf numFmtId="176" fontId="2" fillId="0" borderId="0" applyFont="0" applyFill="0" applyBorder="0" applyAlignment="0" applyProtection="0"/>
    <xf numFmtId="173" fontId="2" fillId="0" borderId="0" applyFont="0" applyFill="0" applyBorder="0" applyAlignment="0" applyProtection="0"/>
    <xf numFmtId="179" fontId="3" fillId="0" borderId="0" applyFont="0" applyFill="0" applyBorder="0" applyAlignment="0" applyProtection="0"/>
    <xf numFmtId="0" fontId="10" fillId="0" borderId="0" applyNumberFormat="0" applyFill="0" applyBorder="0" applyAlignment="0" applyProtection="0">
      <alignment vertical="top"/>
      <protection locked="0"/>
    </xf>
    <xf numFmtId="174" fontId="5" fillId="0" borderId="0" applyFont="0" applyFill="0" applyBorder="0" applyAlignment="0" applyProtection="0"/>
    <xf numFmtId="175" fontId="5" fillId="0" borderId="0" applyFont="0" applyFill="0" applyBorder="0" applyAlignment="0" applyProtection="0"/>
    <xf numFmtId="175" fontId="3" fillId="0" borderId="0" applyFont="0" applyFill="0" applyBorder="0" applyAlignment="0" applyProtection="0"/>
    <xf numFmtId="174" fontId="3" fillId="0" borderId="0" applyFont="0" applyFill="0" applyBorder="0" applyAlignment="0" applyProtection="0"/>
    <xf numFmtId="171" fontId="5" fillId="0" borderId="0" applyFont="0" applyFill="0" applyBorder="0" applyAlignment="0" applyProtection="0"/>
    <xf numFmtId="171" fontId="3" fillId="0" borderId="0" applyFont="0" applyFill="0" applyBorder="0" applyAlignment="0" applyProtection="0"/>
    <xf numFmtId="43" fontId="1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172" fontId="6" fillId="0" borderId="0" applyFont="0" applyFill="0" applyBorder="0" applyAlignment="0" applyProtection="0"/>
    <xf numFmtId="172" fontId="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 fillId="0" borderId="0" applyFont="0" applyFill="0" applyBorder="0" applyAlignment="0" applyProtection="0"/>
    <xf numFmtId="172"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5" fillId="0" borderId="0" applyFont="0" applyFill="0" applyBorder="0" applyAlignment="0" applyProtection="0"/>
    <xf numFmtId="177" fontId="6" fillId="0" borderId="0" applyFont="0" applyFill="0" applyBorder="0" applyAlignment="0" applyProtection="0"/>
    <xf numFmtId="177" fontId="2" fillId="0" borderId="0" applyFont="0" applyFill="0" applyBorder="0" applyAlignment="0" applyProtection="0"/>
    <xf numFmtId="167" fontId="3" fillId="0" borderId="0" applyFont="0" applyFill="0" applyBorder="0" applyAlignment="0" applyProtection="0"/>
    <xf numFmtId="178" fontId="5" fillId="0" borderId="0" applyFont="0" applyFill="0" applyBorder="0" applyAlignment="0" applyProtection="0"/>
    <xf numFmtId="178" fontId="3" fillId="0" borderId="0" applyFont="0" applyFill="0" applyBorder="0" applyAlignment="0" applyProtection="0"/>
    <xf numFmtId="178" fontId="5" fillId="0" borderId="0" applyFont="0" applyFill="0" applyBorder="0" applyAlignment="0" applyProtection="0"/>
    <xf numFmtId="178" fontId="3" fillId="0" borderId="0" applyFont="0" applyFill="0" applyBorder="0" applyAlignment="0" applyProtection="0"/>
    <xf numFmtId="178" fontId="5" fillId="0" borderId="0" applyFont="0" applyFill="0" applyBorder="0" applyAlignment="0" applyProtection="0"/>
    <xf numFmtId="178" fontId="3" fillId="0" borderId="0" applyFont="0" applyFill="0" applyBorder="0" applyAlignment="0" applyProtection="0"/>
    <xf numFmtId="170" fontId="15" fillId="0" borderId="0" applyFont="0" applyFill="0" applyBorder="0" applyAlignment="0" applyProtection="0"/>
    <xf numFmtId="170"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2"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2" fillId="0" borderId="0" applyFont="0" applyFill="0" applyBorder="0" applyAlignment="0" applyProtection="0"/>
    <xf numFmtId="0" fontId="8" fillId="3" borderId="0" applyNumberFormat="0" applyBorder="0" applyAlignment="0" applyProtection="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3" fillId="0" borderId="0"/>
    <xf numFmtId="0" fontId="12" fillId="0" borderId="0"/>
    <xf numFmtId="0" fontId="14"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3" fillId="0" borderId="0"/>
    <xf numFmtId="0" fontId="16" fillId="0" borderId="0"/>
    <xf numFmtId="0" fontId="16" fillId="0" borderId="0"/>
    <xf numFmtId="0" fontId="16"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9" fillId="0" borderId="1" applyNumberFormat="0" applyFill="0" applyAlignment="0" applyProtection="0"/>
    <xf numFmtId="41" fontId="17" fillId="0" borderId="0" applyFont="0" applyFill="0" applyBorder="0" applyAlignment="0" applyProtection="0"/>
    <xf numFmtId="42"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3" fontId="26" fillId="0" borderId="0" applyFont="0" applyFill="0" applyBorder="0" applyAlignment="0" applyProtection="0"/>
  </cellStyleXfs>
  <cellXfs count="206">
    <xf numFmtId="0" fontId="0" fillId="0" borderId="0" xfId="0"/>
    <xf numFmtId="0" fontId="13" fillId="0" borderId="2" xfId="86" applyFont="1" applyBorder="1" applyAlignment="1">
      <alignment horizontal="center"/>
    </xf>
    <xf numFmtId="0" fontId="14" fillId="0" borderId="2" xfId="86" applyBorder="1"/>
    <xf numFmtId="0" fontId="13" fillId="4" borderId="2" xfId="86" applyFont="1" applyFill="1" applyBorder="1" applyAlignment="1">
      <alignment horizontal="center"/>
    </xf>
    <xf numFmtId="0" fontId="14" fillId="0" borderId="0" xfId="86"/>
    <xf numFmtId="0" fontId="20" fillId="0" borderId="0" xfId="0" applyFont="1" applyBorder="1" applyAlignment="1">
      <alignment horizontal="justify" vertical="center" wrapText="1"/>
    </xf>
    <xf numFmtId="0" fontId="21" fillId="0" borderId="0" xfId="0" applyFont="1" applyBorder="1" applyAlignment="1">
      <alignment horizontal="justify" vertical="center" wrapText="1"/>
    </xf>
    <xf numFmtId="0" fontId="20" fillId="0" borderId="0" xfId="0" applyFont="1" applyBorder="1" applyAlignment="1">
      <alignment horizontal="right" vertical="center" wrapText="1"/>
    </xf>
    <xf numFmtId="9" fontId="20" fillId="0" borderId="0" xfId="99" applyFont="1" applyBorder="1" applyAlignment="1">
      <alignment horizontal="justify" vertical="center" wrapText="1"/>
    </xf>
    <xf numFmtId="0" fontId="20" fillId="6" borderId="0" xfId="0" applyFont="1" applyFill="1" applyBorder="1" applyAlignment="1">
      <alignment horizontal="right" vertical="center" wrapText="1"/>
    </xf>
    <xf numFmtId="41" fontId="20" fillId="0" borderId="0" xfId="112" applyFont="1" applyBorder="1" applyAlignment="1">
      <alignment horizontal="right" vertical="center" wrapText="1"/>
    </xf>
    <xf numFmtId="185" fontId="20" fillId="0" borderId="0" xfId="0" applyNumberFormat="1" applyFont="1" applyBorder="1" applyAlignment="1">
      <alignment horizontal="right" vertical="center" wrapText="1"/>
    </xf>
    <xf numFmtId="0" fontId="20" fillId="0" borderId="0" xfId="0" applyFont="1" applyAlignment="1">
      <alignment horizontal="justify" vertical="center" wrapText="1"/>
    </xf>
    <xf numFmtId="0" fontId="22" fillId="0" borderId="0" xfId="0" applyFont="1" applyBorder="1" applyAlignment="1">
      <alignment horizontal="justify" vertical="center" wrapText="1"/>
    </xf>
    <xf numFmtId="0" fontId="21" fillId="0" borderId="0" xfId="0" applyFont="1" applyAlignment="1">
      <alignment horizontal="justify" vertical="center" wrapText="1"/>
    </xf>
    <xf numFmtId="0" fontId="20" fillId="6" borderId="0" xfId="0" applyFont="1" applyFill="1" applyAlignment="1">
      <alignment horizontal="justify" vertical="center" wrapText="1"/>
    </xf>
    <xf numFmtId="0" fontId="20" fillId="6" borderId="3" xfId="0" applyFont="1" applyFill="1" applyBorder="1" applyAlignment="1" applyProtection="1">
      <alignment horizontal="justify" vertical="center" wrapText="1"/>
    </xf>
    <xf numFmtId="0" fontId="20" fillId="6" borderId="3" xfId="0" applyFont="1" applyFill="1" applyBorder="1" applyAlignment="1" applyProtection="1">
      <alignment horizontal="justify" vertical="center" wrapText="1"/>
      <protection locked="0"/>
    </xf>
    <xf numFmtId="2" fontId="20" fillId="6" borderId="3" xfId="0" applyNumberFormat="1" applyFont="1" applyFill="1" applyBorder="1" applyAlignment="1" applyProtection="1">
      <alignment horizontal="right" vertical="center" wrapText="1"/>
      <protection locked="0"/>
    </xf>
    <xf numFmtId="0" fontId="20" fillId="6" borderId="3" xfId="0" applyFont="1" applyFill="1" applyBorder="1" applyAlignment="1" applyProtection="1">
      <alignment horizontal="right" vertical="center" wrapText="1"/>
      <protection locked="0"/>
    </xf>
    <xf numFmtId="4" fontId="20" fillId="6" borderId="3" xfId="142" applyNumberFormat="1" applyFont="1" applyFill="1" applyBorder="1" applyAlignment="1" applyProtection="1">
      <alignment horizontal="right" vertical="center" wrapText="1"/>
      <protection locked="0"/>
    </xf>
    <xf numFmtId="2" fontId="20" fillId="6" borderId="3" xfId="0" applyNumberFormat="1" applyFont="1" applyFill="1" applyBorder="1" applyAlignment="1" applyProtection="1">
      <alignment vertical="center" wrapText="1"/>
      <protection locked="0"/>
    </xf>
    <xf numFmtId="10" fontId="20" fillId="6" borderId="3" xfId="99" applyNumberFormat="1" applyFont="1" applyFill="1" applyBorder="1" applyAlignment="1" applyProtection="1">
      <alignment vertical="center" wrapText="1"/>
      <protection locked="0"/>
    </xf>
    <xf numFmtId="181" fontId="20" fillId="6" borderId="3" xfId="0" applyNumberFormat="1" applyFont="1" applyFill="1" applyBorder="1" applyAlignment="1" applyProtection="1">
      <alignment horizontal="right" vertical="center" wrapText="1"/>
      <protection locked="0"/>
    </xf>
    <xf numFmtId="10" fontId="20" fillId="6" borderId="3" xfId="99" applyNumberFormat="1" applyFont="1" applyFill="1" applyBorder="1" applyAlignment="1" applyProtection="1">
      <alignment horizontal="right" vertical="center" wrapText="1"/>
      <protection locked="0"/>
    </xf>
    <xf numFmtId="0" fontId="20" fillId="6" borderId="0" xfId="0" applyFont="1" applyFill="1" applyBorder="1" applyAlignment="1">
      <alignment horizontal="justify" vertical="center" wrapText="1"/>
    </xf>
    <xf numFmtId="41" fontId="20" fillId="6" borderId="3" xfId="112" applyFont="1" applyFill="1" applyBorder="1" applyAlignment="1" applyProtection="1">
      <alignment vertical="center"/>
      <protection locked="0"/>
    </xf>
    <xf numFmtId="4" fontId="20" fillId="6" borderId="3" xfId="112" applyNumberFormat="1" applyFont="1" applyFill="1" applyBorder="1" applyAlignment="1" applyProtection="1">
      <alignment horizontal="right" vertical="center" wrapText="1"/>
      <protection locked="0"/>
    </xf>
    <xf numFmtId="41" fontId="20" fillId="6" borderId="3" xfId="112" applyFont="1" applyFill="1" applyBorder="1" applyAlignment="1">
      <alignment horizontal="right" vertical="center"/>
    </xf>
    <xf numFmtId="185" fontId="20" fillId="6" borderId="3" xfId="143" applyNumberFormat="1" applyFont="1" applyFill="1" applyBorder="1" applyAlignment="1">
      <alignment horizontal="right" vertical="center"/>
    </xf>
    <xf numFmtId="185" fontId="20" fillId="6" borderId="3" xfId="143" applyNumberFormat="1" applyFont="1" applyFill="1" applyBorder="1" applyAlignment="1">
      <alignment horizontal="right" vertical="center" wrapText="1"/>
    </xf>
    <xf numFmtId="41" fontId="20" fillId="6" borderId="3" xfId="112" applyFont="1" applyFill="1" applyBorder="1" applyAlignment="1">
      <alignment horizontal="right" vertical="center" wrapText="1"/>
    </xf>
    <xf numFmtId="0" fontId="20" fillId="6" borderId="3" xfId="0" applyFont="1" applyFill="1" applyBorder="1" applyAlignment="1" applyProtection="1">
      <alignment vertical="center" wrapText="1"/>
      <protection locked="0"/>
    </xf>
    <xf numFmtId="41" fontId="20" fillId="6" borderId="3" xfId="0" applyNumberFormat="1" applyFont="1" applyFill="1" applyBorder="1" applyAlignment="1" applyProtection="1">
      <alignment horizontal="right" vertical="center" wrapText="1"/>
      <protection locked="0"/>
    </xf>
    <xf numFmtId="9" fontId="20" fillId="6" borderId="3" xfId="99" applyFont="1" applyFill="1" applyBorder="1" applyAlignment="1" applyProtection="1">
      <alignment horizontal="right" vertical="center" wrapText="1"/>
      <protection locked="0"/>
    </xf>
    <xf numFmtId="0" fontId="20" fillId="6" borderId="3" xfId="0" applyFont="1" applyFill="1" applyBorder="1" applyAlignment="1">
      <alignment horizontal="justify" vertical="center" wrapText="1"/>
    </xf>
    <xf numFmtId="4" fontId="20" fillId="6" borderId="3" xfId="0" applyNumberFormat="1" applyFont="1" applyFill="1" applyBorder="1" applyAlignment="1" applyProtection="1">
      <alignment vertical="center" wrapText="1"/>
      <protection locked="0"/>
    </xf>
    <xf numFmtId="185" fontId="20" fillId="6" borderId="3" xfId="113" applyNumberFormat="1" applyFont="1" applyFill="1" applyBorder="1" applyAlignment="1">
      <alignment horizontal="right" vertical="center"/>
    </xf>
    <xf numFmtId="4" fontId="20" fillId="6" borderId="3" xfId="112" applyNumberFormat="1" applyFont="1" applyFill="1" applyBorder="1" applyAlignment="1">
      <alignment vertical="center" wrapText="1"/>
    </xf>
    <xf numFmtId="4" fontId="20" fillId="6" borderId="3" xfId="0" applyNumberFormat="1" applyFont="1" applyFill="1" applyBorder="1" applyAlignment="1" applyProtection="1">
      <alignment horizontal="right" vertical="center" wrapText="1"/>
      <protection locked="0"/>
    </xf>
    <xf numFmtId="41" fontId="20" fillId="6" borderId="3" xfId="112" applyFont="1" applyFill="1" applyBorder="1" applyAlignment="1" applyProtection="1">
      <alignment horizontal="right" vertical="center" wrapText="1"/>
      <protection locked="0"/>
    </xf>
    <xf numFmtId="185" fontId="20" fillId="6" borderId="3" xfId="143" applyNumberFormat="1" applyFont="1" applyFill="1" applyBorder="1" applyAlignment="1" applyProtection="1">
      <alignment horizontal="right" vertical="center" wrapText="1"/>
      <protection locked="0"/>
    </xf>
    <xf numFmtId="4" fontId="20" fillId="6" borderId="3" xfId="112" applyNumberFormat="1" applyFont="1" applyFill="1" applyBorder="1" applyAlignment="1" applyProtection="1">
      <alignment vertical="center" wrapText="1"/>
      <protection locked="0"/>
    </xf>
    <xf numFmtId="4" fontId="20" fillId="6" borderId="3" xfId="0" applyNumberFormat="1" applyFont="1" applyFill="1" applyBorder="1" applyAlignment="1" applyProtection="1">
      <alignment horizontal="right" vertical="center" wrapText="1"/>
      <protection locked="0"/>
    </xf>
    <xf numFmtId="185" fontId="20" fillId="6" borderId="3" xfId="113" applyNumberFormat="1" applyFont="1" applyFill="1" applyBorder="1" applyAlignment="1" applyProtection="1">
      <alignment horizontal="right" vertical="center" wrapText="1"/>
      <protection locked="0"/>
    </xf>
    <xf numFmtId="3" fontId="20" fillId="6" borderId="3" xfId="0" applyNumberFormat="1" applyFont="1" applyFill="1" applyBorder="1" applyAlignment="1" applyProtection="1">
      <alignment horizontal="right" vertical="center" wrapText="1"/>
      <protection locked="0"/>
    </xf>
    <xf numFmtId="0" fontId="20" fillId="6" borderId="3" xfId="0" applyFont="1" applyFill="1" applyBorder="1" applyAlignment="1" applyProtection="1">
      <alignment horizontal="right" vertical="center"/>
      <protection locked="0"/>
    </xf>
    <xf numFmtId="10" fontId="20" fillId="6" borderId="3" xfId="99" applyNumberFormat="1" applyFont="1" applyFill="1" applyBorder="1" applyAlignment="1" applyProtection="1">
      <alignment horizontal="right" vertical="center"/>
      <protection locked="0"/>
    </xf>
    <xf numFmtId="9" fontId="20" fillId="6" borderId="3" xfId="99" applyFont="1" applyFill="1" applyBorder="1" applyAlignment="1" applyProtection="1">
      <alignment vertical="center" wrapText="1"/>
      <protection locked="0"/>
    </xf>
    <xf numFmtId="180" fontId="20" fillId="6" borderId="3" xfId="99" applyNumberFormat="1" applyFont="1" applyFill="1" applyBorder="1" applyAlignment="1" applyProtection="1">
      <alignment vertical="center" wrapText="1"/>
      <protection locked="0"/>
    </xf>
    <xf numFmtId="4" fontId="20" fillId="6" borderId="3" xfId="142" applyNumberFormat="1" applyFont="1" applyFill="1" applyBorder="1" applyAlignment="1" applyProtection="1">
      <alignment vertical="center" wrapText="1"/>
      <protection locked="0"/>
    </xf>
    <xf numFmtId="181" fontId="20" fillId="6" borderId="3" xfId="142" applyNumberFormat="1" applyFont="1" applyFill="1" applyBorder="1" applyAlignment="1" applyProtection="1">
      <alignment horizontal="right" vertical="center" wrapText="1"/>
      <protection locked="0"/>
    </xf>
    <xf numFmtId="41" fontId="20" fillId="6" borderId="3" xfId="142" applyNumberFormat="1" applyFont="1" applyFill="1" applyBorder="1" applyAlignment="1" applyProtection="1">
      <alignment horizontal="right" vertical="center" wrapText="1"/>
      <protection locked="0"/>
    </xf>
    <xf numFmtId="41" fontId="20" fillId="6" borderId="3" xfId="142" applyFont="1" applyFill="1" applyBorder="1" applyAlignment="1" applyProtection="1">
      <alignment horizontal="right" vertical="center" wrapText="1"/>
      <protection locked="0"/>
    </xf>
    <xf numFmtId="181" fontId="20" fillId="6" borderId="3" xfId="112" applyNumberFormat="1" applyFont="1" applyFill="1" applyBorder="1" applyAlignment="1" applyProtection="1">
      <alignment vertical="center"/>
      <protection locked="0"/>
    </xf>
    <xf numFmtId="10" fontId="20" fillId="6" borderId="3" xfId="99" applyNumberFormat="1" applyFont="1" applyFill="1" applyBorder="1" applyAlignment="1" applyProtection="1">
      <alignment vertical="center"/>
      <protection locked="0"/>
    </xf>
    <xf numFmtId="0" fontId="20" fillId="6" borderId="3" xfId="0" applyFont="1" applyFill="1" applyBorder="1" applyAlignment="1">
      <alignment horizontal="right" vertical="center" wrapText="1"/>
    </xf>
    <xf numFmtId="4" fontId="20" fillId="6" borderId="3" xfId="0" applyNumberFormat="1" applyFont="1" applyFill="1" applyBorder="1" applyAlignment="1">
      <alignment horizontal="right" vertical="center" wrapText="1"/>
    </xf>
    <xf numFmtId="4" fontId="20" fillId="6" borderId="0" xfId="0" applyNumberFormat="1" applyFont="1" applyFill="1" applyBorder="1" applyAlignment="1" applyProtection="1">
      <alignment vertical="center" wrapText="1"/>
      <protection locked="0"/>
    </xf>
    <xf numFmtId="0" fontId="20" fillId="6" borderId="0" xfId="0" applyFont="1" applyFill="1" applyBorder="1" applyAlignment="1" applyProtection="1">
      <alignment horizontal="justify" vertical="center" wrapText="1"/>
      <protection locked="0"/>
    </xf>
    <xf numFmtId="9" fontId="20" fillId="6" borderId="0" xfId="99" applyFont="1" applyFill="1" applyBorder="1" applyAlignment="1" applyProtection="1">
      <alignment horizontal="justify" vertical="center" wrapText="1"/>
      <protection locked="0"/>
    </xf>
    <xf numFmtId="4" fontId="20" fillId="6" borderId="3" xfId="142" applyNumberFormat="1" applyFont="1" applyFill="1" applyBorder="1" applyAlignment="1" applyProtection="1">
      <alignment horizontal="right" vertical="center"/>
      <protection locked="0"/>
    </xf>
    <xf numFmtId="0" fontId="23" fillId="6" borderId="15" xfId="0" applyFont="1" applyFill="1" applyBorder="1" applyAlignment="1">
      <alignment horizontal="justify" vertical="center" wrapText="1"/>
    </xf>
    <xf numFmtId="0" fontId="24" fillId="6" borderId="18" xfId="0" applyFont="1" applyFill="1" applyBorder="1" applyAlignment="1">
      <alignment horizontal="justify" vertical="center" wrapText="1"/>
    </xf>
    <xf numFmtId="0" fontId="24" fillId="6" borderId="19" xfId="0" applyFont="1" applyFill="1" applyBorder="1" applyAlignment="1">
      <alignment horizontal="justify" vertical="center" wrapText="1"/>
    </xf>
    <xf numFmtId="3" fontId="20" fillId="6" borderId="3" xfId="142" applyNumberFormat="1" applyFont="1" applyFill="1" applyBorder="1" applyAlignment="1" applyProtection="1">
      <alignment horizontal="right" vertical="center"/>
      <protection locked="0"/>
    </xf>
    <xf numFmtId="0" fontId="20" fillId="6" borderId="14" xfId="0" applyFont="1" applyFill="1" applyBorder="1" applyAlignment="1">
      <alignment horizontal="justify" vertical="center" wrapText="1"/>
    </xf>
    <xf numFmtId="0" fontId="20" fillId="6" borderId="14" xfId="0" applyFont="1" applyFill="1" applyBorder="1" applyAlignment="1">
      <alignment horizontal="justify" vertical="center"/>
    </xf>
    <xf numFmtId="181" fontId="20" fillId="6" borderId="3" xfId="112" applyNumberFormat="1" applyFont="1" applyFill="1" applyBorder="1" applyAlignment="1" applyProtection="1">
      <alignment vertical="center" wrapText="1"/>
      <protection locked="0"/>
    </xf>
    <xf numFmtId="183" fontId="20" fillId="6" borderId="3" xfId="142" applyNumberFormat="1" applyFont="1" applyFill="1" applyBorder="1" applyAlignment="1" applyProtection="1">
      <alignment horizontal="right" vertical="center"/>
      <protection locked="0"/>
    </xf>
    <xf numFmtId="46" fontId="20" fillId="6" borderId="3" xfId="0" applyNumberFormat="1" applyFont="1" applyFill="1" applyBorder="1" applyAlignment="1" applyProtection="1">
      <alignment horizontal="justify" vertical="center" wrapText="1"/>
    </xf>
    <xf numFmtId="0" fontId="24" fillId="0" borderId="3" xfId="0" applyFont="1" applyFill="1" applyBorder="1" applyAlignment="1">
      <alignment vertical="center" wrapText="1"/>
    </xf>
    <xf numFmtId="0" fontId="21" fillId="6" borderId="6" xfId="0" applyFont="1" applyFill="1" applyBorder="1" applyAlignment="1">
      <alignment horizontal="justify" vertical="center" wrapText="1"/>
    </xf>
    <xf numFmtId="9" fontId="21" fillId="6" borderId="0" xfId="99" applyFont="1" applyFill="1" applyBorder="1" applyAlignment="1">
      <alignment horizontal="justify" vertical="center" wrapText="1"/>
    </xf>
    <xf numFmtId="0" fontId="20" fillId="6" borderId="0" xfId="0" applyFont="1" applyFill="1" applyBorder="1" applyAlignment="1">
      <alignment horizontal="right" vertical="center"/>
    </xf>
    <xf numFmtId="0" fontId="21" fillId="6" borderId="0" xfId="0" applyFont="1" applyFill="1" applyBorder="1" applyAlignment="1">
      <alignment horizontal="right" vertical="center" wrapText="1"/>
    </xf>
    <xf numFmtId="0" fontId="25" fillId="0" borderId="0" xfId="0" applyFont="1" applyFill="1" applyBorder="1" applyAlignment="1">
      <alignment vertical="center"/>
    </xf>
    <xf numFmtId="41" fontId="21" fillId="6" borderId="0" xfId="112" applyFont="1" applyFill="1" applyBorder="1" applyAlignment="1">
      <alignment horizontal="right" vertical="center" wrapText="1"/>
    </xf>
    <xf numFmtId="185" fontId="20" fillId="6" borderId="0" xfId="0" applyNumberFormat="1" applyFont="1" applyFill="1" applyBorder="1" applyAlignment="1">
      <alignment horizontal="right" vertical="center" wrapText="1"/>
    </xf>
    <xf numFmtId="185" fontId="20" fillId="6" borderId="0" xfId="0" applyNumberFormat="1" applyFont="1" applyFill="1" applyAlignment="1">
      <alignment horizontal="right" vertical="center" wrapText="1"/>
    </xf>
    <xf numFmtId="2" fontId="20" fillId="6" borderId="3" xfId="0" applyNumberFormat="1" applyFont="1" applyFill="1" applyBorder="1" applyAlignment="1">
      <alignment horizontal="justify" vertical="center" wrapText="1"/>
    </xf>
    <xf numFmtId="9" fontId="20" fillId="6" borderId="0" xfId="99" applyFont="1" applyFill="1" applyBorder="1" applyAlignment="1">
      <alignment horizontal="justify" vertical="center" wrapText="1"/>
    </xf>
    <xf numFmtId="41" fontId="20" fillId="6" borderId="0" xfId="112" applyFont="1" applyFill="1" applyBorder="1" applyAlignment="1">
      <alignment horizontal="right" vertical="center" wrapText="1"/>
    </xf>
    <xf numFmtId="41" fontId="20" fillId="6" borderId="0" xfId="112" applyFont="1" applyFill="1" applyBorder="1" applyAlignment="1">
      <alignment horizontal="justify" vertical="center" wrapText="1"/>
    </xf>
    <xf numFmtId="181" fontId="20" fillId="6" borderId="0" xfId="0" applyNumberFormat="1" applyFont="1" applyFill="1" applyBorder="1" applyAlignment="1">
      <alignment horizontal="right" vertical="center" wrapText="1"/>
    </xf>
    <xf numFmtId="0" fontId="25" fillId="0" borderId="0" xfId="0" applyFont="1" applyFill="1" applyBorder="1" applyAlignment="1">
      <alignment horizontal="justify" vertical="center"/>
    </xf>
    <xf numFmtId="41" fontId="20" fillId="6" borderId="3" xfId="112" applyFont="1" applyFill="1" applyBorder="1" applyAlignment="1">
      <alignment horizontal="justify" vertical="center" wrapText="1"/>
    </xf>
    <xf numFmtId="41" fontId="20" fillId="6" borderId="0" xfId="0" applyNumberFormat="1" applyFont="1" applyFill="1" applyBorder="1" applyAlignment="1">
      <alignment horizontal="right" vertical="center" wrapText="1"/>
    </xf>
    <xf numFmtId="181" fontId="20" fillId="6" borderId="0" xfId="112" applyNumberFormat="1" applyFont="1" applyFill="1" applyBorder="1" applyAlignment="1">
      <alignment horizontal="justify" vertical="center" wrapText="1"/>
    </xf>
    <xf numFmtId="0" fontId="20" fillId="0" borderId="0" xfId="0" applyFont="1" applyAlignment="1">
      <alignment horizontal="right" vertical="center" wrapText="1"/>
    </xf>
    <xf numFmtId="9" fontId="20" fillId="0" borderId="0" xfId="99" applyFont="1" applyAlignment="1">
      <alignment horizontal="justify" vertical="center" wrapText="1"/>
    </xf>
    <xf numFmtId="0" fontId="20" fillId="6" borderId="0" xfId="0" applyFont="1" applyFill="1" applyAlignment="1">
      <alignment horizontal="right" vertical="center" wrapText="1"/>
    </xf>
    <xf numFmtId="41" fontId="20" fillId="0" borderId="0" xfId="112" applyFont="1" applyAlignment="1">
      <alignment horizontal="right" vertical="center" wrapText="1"/>
    </xf>
    <xf numFmtId="185" fontId="20" fillId="0" borderId="0" xfId="0" applyNumberFormat="1" applyFont="1" applyAlignment="1">
      <alignment horizontal="right" vertical="center" wrapText="1"/>
    </xf>
    <xf numFmtId="41" fontId="20" fillId="0" borderId="0" xfId="112" applyFont="1" applyBorder="1" applyAlignment="1">
      <alignment horizontal="justify" vertical="center" wrapText="1"/>
    </xf>
    <xf numFmtId="184" fontId="20" fillId="0" borderId="0" xfId="0" applyNumberFormat="1" applyFont="1" applyAlignment="1">
      <alignment horizontal="right" vertical="center" wrapText="1"/>
    </xf>
    <xf numFmtId="2" fontId="20" fillId="0" borderId="0" xfId="0" applyNumberFormat="1" applyFont="1" applyAlignment="1">
      <alignment horizontal="right" vertical="center" wrapText="1"/>
    </xf>
    <xf numFmtId="0" fontId="21" fillId="0" borderId="0" xfId="0" applyFont="1" applyBorder="1" applyAlignment="1">
      <alignment horizontal="right" vertical="center" wrapText="1"/>
    </xf>
    <xf numFmtId="2" fontId="21" fillId="6" borderId="3" xfId="0" applyNumberFormat="1" applyFont="1" applyFill="1" applyBorder="1" applyAlignment="1" applyProtection="1">
      <alignment horizontal="right" vertical="center" wrapText="1"/>
      <protection locked="0"/>
    </xf>
    <xf numFmtId="4" fontId="21" fillId="6" borderId="3" xfId="112" applyNumberFormat="1" applyFont="1" applyFill="1" applyBorder="1" applyAlignment="1">
      <alignment horizontal="right" vertical="center" wrapText="1"/>
    </xf>
    <xf numFmtId="4" fontId="21" fillId="6" borderId="3" xfId="142" applyNumberFormat="1" applyFont="1" applyFill="1" applyBorder="1" applyAlignment="1">
      <alignment horizontal="right" vertical="center" wrapText="1"/>
    </xf>
    <xf numFmtId="4" fontId="21" fillId="6" borderId="3" xfId="112" applyNumberFormat="1" applyFont="1" applyFill="1" applyBorder="1" applyAlignment="1" applyProtection="1">
      <alignment horizontal="right" vertical="center" wrapText="1"/>
      <protection locked="0"/>
    </xf>
    <xf numFmtId="4" fontId="21" fillId="6" borderId="3" xfId="142" applyNumberFormat="1" applyFont="1" applyFill="1" applyBorder="1" applyAlignment="1" applyProtection="1">
      <alignment horizontal="right" vertical="center" wrapText="1"/>
      <protection locked="0"/>
    </xf>
    <xf numFmtId="0" fontId="21" fillId="0" borderId="0" xfId="0" applyFont="1" applyAlignment="1">
      <alignment horizontal="right" vertical="center" wrapText="1"/>
    </xf>
    <xf numFmtId="0" fontId="24" fillId="0" borderId="3"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1" fillId="5" borderId="3" xfId="0" applyFont="1" applyFill="1" applyBorder="1" applyAlignment="1" applyProtection="1">
      <alignment horizontal="justify" vertical="center" wrapText="1"/>
    </xf>
    <xf numFmtId="0" fontId="21" fillId="5" borderId="3" xfId="0" applyFont="1" applyFill="1" applyBorder="1" applyAlignment="1" applyProtection="1">
      <alignment horizontal="justify" vertical="center" wrapText="1"/>
      <protection locked="0"/>
    </xf>
    <xf numFmtId="0" fontId="21" fillId="5" borderId="3" xfId="0" applyFont="1" applyFill="1" applyBorder="1" applyAlignment="1" applyProtection="1">
      <alignment horizontal="right" vertical="center" wrapText="1"/>
      <protection locked="0"/>
    </xf>
    <xf numFmtId="0" fontId="21" fillId="5" borderId="3" xfId="0" applyFont="1" applyFill="1" applyBorder="1" applyAlignment="1" applyProtection="1">
      <alignment horizontal="right" vertical="center"/>
      <protection locked="0"/>
    </xf>
    <xf numFmtId="41" fontId="21" fillId="5" borderId="3" xfId="112" applyFont="1" applyFill="1" applyBorder="1" applyAlignment="1" applyProtection="1">
      <alignment horizontal="center" vertical="center" wrapText="1"/>
      <protection locked="0"/>
    </xf>
    <xf numFmtId="185" fontId="21" fillId="5" borderId="3" xfId="113" applyNumberFormat="1" applyFont="1" applyFill="1" applyBorder="1" applyAlignment="1" applyProtection="1">
      <alignment horizontal="center" vertical="center" wrapText="1"/>
      <protection locked="0"/>
    </xf>
    <xf numFmtId="4" fontId="20" fillId="6" borderId="3" xfId="0" applyNumberFormat="1" applyFont="1" applyFill="1" applyBorder="1" applyAlignment="1" applyProtection="1">
      <alignment horizontal="right" vertical="center" wrapText="1"/>
      <protection locked="0"/>
    </xf>
    <xf numFmtId="43" fontId="20" fillId="6" borderId="3" xfId="0" applyNumberFormat="1" applyFont="1" applyFill="1" applyBorder="1" applyAlignment="1" applyProtection="1">
      <alignment horizontal="right" vertical="center" wrapText="1"/>
      <protection locked="0"/>
    </xf>
    <xf numFmtId="43" fontId="0" fillId="0" borderId="0" xfId="144" applyFont="1"/>
    <xf numFmtId="43" fontId="0" fillId="0" borderId="0" xfId="0" applyNumberFormat="1"/>
    <xf numFmtId="0" fontId="20" fillId="6" borderId="3" xfId="0" applyFont="1" applyFill="1" applyBorder="1" applyAlignment="1" applyProtection="1">
      <alignment horizontal="justify" vertical="center" wrapText="1"/>
      <protection locked="0"/>
    </xf>
    <xf numFmtId="0" fontId="20" fillId="6" borderId="3" xfId="0" applyFont="1" applyFill="1" applyBorder="1" applyAlignment="1">
      <alignment horizontal="justify" vertical="center" wrapText="1"/>
    </xf>
    <xf numFmtId="0" fontId="20" fillId="6" borderId="13" xfId="0" applyFont="1" applyFill="1" applyBorder="1" applyAlignment="1">
      <alignment vertical="center" wrapText="1"/>
    </xf>
    <xf numFmtId="0" fontId="20" fillId="6" borderId="6" xfId="0" applyFont="1" applyFill="1" applyBorder="1" applyAlignment="1">
      <alignment vertical="center" wrapText="1"/>
    </xf>
    <xf numFmtId="41" fontId="20" fillId="6" borderId="3" xfId="112" applyFont="1" applyFill="1" applyBorder="1" applyAlignment="1" applyProtection="1">
      <alignment horizontal="right" vertical="center"/>
      <protection locked="0"/>
    </xf>
    <xf numFmtId="185" fontId="20" fillId="6" borderId="3" xfId="143" applyNumberFormat="1" applyFont="1" applyFill="1" applyBorder="1" applyAlignment="1" applyProtection="1">
      <alignment horizontal="right" vertical="center" wrapText="1"/>
      <protection locked="0"/>
    </xf>
    <xf numFmtId="185" fontId="20" fillId="6" borderId="13" xfId="143" applyNumberFormat="1" applyFont="1" applyFill="1" applyBorder="1" applyAlignment="1" applyProtection="1">
      <alignment horizontal="right" vertical="center" wrapText="1"/>
      <protection locked="0"/>
    </xf>
    <xf numFmtId="185" fontId="20" fillId="6" borderId="3" xfId="113" applyNumberFormat="1" applyFont="1" applyFill="1" applyBorder="1" applyAlignment="1" applyProtection="1">
      <alignment horizontal="right" vertical="center" wrapText="1"/>
      <protection locked="0"/>
    </xf>
    <xf numFmtId="41" fontId="20" fillId="6" borderId="3" xfId="112" applyFont="1" applyFill="1" applyBorder="1" applyAlignment="1" applyProtection="1">
      <alignment horizontal="right" vertical="center" wrapText="1"/>
      <protection locked="0"/>
    </xf>
    <xf numFmtId="0" fontId="20" fillId="6" borderId="3" xfId="0" applyFont="1" applyFill="1" applyBorder="1" applyAlignment="1" applyProtection="1">
      <alignment horizontal="right" vertical="center"/>
      <protection locked="0"/>
    </xf>
    <xf numFmtId="181" fontId="20" fillId="6" borderId="3" xfId="112" applyNumberFormat="1" applyFont="1" applyFill="1" applyBorder="1" applyAlignment="1" applyProtection="1">
      <alignment horizontal="right" vertical="center"/>
      <protection locked="0"/>
    </xf>
    <xf numFmtId="0" fontId="20" fillId="6" borderId="13" xfId="0" applyFont="1" applyFill="1" applyBorder="1" applyAlignment="1" applyProtection="1">
      <alignment horizontal="justify" vertical="center" wrapText="1"/>
      <protection locked="0"/>
    </xf>
    <xf numFmtId="0" fontId="20" fillId="6" borderId="6" xfId="0" applyFont="1" applyFill="1" applyBorder="1" applyAlignment="1" applyProtection="1">
      <alignment horizontal="justify" vertical="center" wrapText="1"/>
      <protection locked="0"/>
    </xf>
    <xf numFmtId="0" fontId="23" fillId="6" borderId="22" xfId="0" applyFont="1" applyFill="1" applyBorder="1" applyAlignment="1">
      <alignment horizontal="justify" vertical="center" wrapText="1"/>
    </xf>
    <xf numFmtId="0" fontId="23" fillId="6" borderId="11" xfId="0" applyFont="1" applyFill="1" applyBorder="1" applyAlignment="1">
      <alignment horizontal="justify" vertical="center" wrapText="1"/>
    </xf>
    <xf numFmtId="0" fontId="20" fillId="6" borderId="3" xfId="0" applyFont="1" applyFill="1" applyBorder="1" applyAlignment="1" applyProtection="1">
      <alignment horizontal="justify" vertical="center" wrapText="1"/>
      <protection locked="0"/>
    </xf>
    <xf numFmtId="0" fontId="20" fillId="6" borderId="3" xfId="0" applyFont="1" applyFill="1" applyBorder="1" applyAlignment="1">
      <alignment horizontal="justify" vertical="center" wrapText="1"/>
    </xf>
    <xf numFmtId="186" fontId="21" fillId="5" borderId="10" xfId="113" applyNumberFormat="1" applyFont="1" applyFill="1" applyBorder="1" applyAlignment="1" applyProtection="1">
      <alignment horizontal="center" vertical="center" wrapText="1"/>
      <protection locked="0"/>
    </xf>
    <xf numFmtId="186" fontId="21" fillId="5" borderId="0" xfId="113" applyNumberFormat="1" applyFont="1" applyFill="1" applyBorder="1" applyAlignment="1" applyProtection="1">
      <alignment horizontal="center" vertical="center" wrapText="1"/>
      <protection locked="0"/>
    </xf>
    <xf numFmtId="186" fontId="21" fillId="5" borderId="11" xfId="113" applyNumberFormat="1" applyFont="1" applyFill="1" applyBorder="1" applyAlignment="1" applyProtection="1">
      <alignment horizontal="center" vertical="center" wrapText="1"/>
      <protection locked="0"/>
    </xf>
    <xf numFmtId="186" fontId="21" fillId="5" borderId="12" xfId="113" applyNumberFormat="1" applyFont="1" applyFill="1" applyBorder="1" applyAlignment="1" applyProtection="1">
      <alignment horizontal="center" vertical="center" wrapText="1"/>
      <protection locked="0"/>
    </xf>
    <xf numFmtId="41" fontId="20" fillId="6" borderId="3" xfId="112" applyFont="1" applyFill="1" applyBorder="1" applyAlignment="1">
      <alignment horizontal="right" vertical="center" wrapText="1"/>
    </xf>
    <xf numFmtId="41" fontId="20" fillId="6" borderId="3" xfId="112" applyFont="1" applyFill="1" applyBorder="1" applyAlignment="1">
      <alignment horizontal="right" vertical="center"/>
    </xf>
    <xf numFmtId="41" fontId="20" fillId="6" borderId="13" xfId="112" applyFont="1" applyFill="1" applyBorder="1" applyAlignment="1" applyProtection="1">
      <alignment horizontal="right" vertical="center" wrapText="1"/>
      <protection locked="0"/>
    </xf>
    <xf numFmtId="0" fontId="20" fillId="0" borderId="16"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0" fillId="6" borderId="13" xfId="0" applyFont="1" applyFill="1" applyBorder="1" applyAlignment="1" applyProtection="1">
      <alignment horizontal="center" vertical="center" wrapText="1"/>
    </xf>
    <xf numFmtId="0" fontId="20" fillId="6" borderId="6" xfId="0" applyFont="1" applyFill="1" applyBorder="1" applyAlignment="1" applyProtection="1">
      <alignment horizontal="center" vertical="center" wrapText="1"/>
    </xf>
    <xf numFmtId="185" fontId="20" fillId="6" borderId="3" xfId="143" applyNumberFormat="1" applyFont="1" applyFill="1" applyBorder="1" applyAlignment="1">
      <alignment horizontal="right" vertical="center" wrapText="1"/>
    </xf>
    <xf numFmtId="0" fontId="20" fillId="6" borderId="23" xfId="0" applyFont="1" applyFill="1" applyBorder="1" applyAlignment="1" applyProtection="1">
      <alignment horizontal="justify" vertical="center" wrapText="1"/>
      <protection locked="0"/>
    </xf>
    <xf numFmtId="0" fontId="20" fillId="6" borderId="13" xfId="0" applyFont="1" applyFill="1" applyBorder="1" applyAlignment="1" applyProtection="1">
      <alignment horizontal="center" vertical="center" wrapText="1"/>
      <protection locked="0"/>
    </xf>
    <xf numFmtId="0" fontId="20" fillId="6" borderId="6" xfId="0" applyFont="1" applyFill="1" applyBorder="1" applyAlignment="1" applyProtection="1">
      <alignment horizontal="center" vertical="center" wrapText="1"/>
      <protection locked="0"/>
    </xf>
    <xf numFmtId="0" fontId="20" fillId="6" borderId="13" xfId="0" applyFont="1" applyFill="1" applyBorder="1" applyAlignment="1">
      <alignment horizontal="justify" vertical="center" wrapText="1"/>
    </xf>
    <xf numFmtId="0" fontId="20" fillId="6" borderId="6" xfId="0" applyFont="1" applyFill="1" applyBorder="1" applyAlignment="1">
      <alignment horizontal="justify" vertical="center" wrapText="1"/>
    </xf>
    <xf numFmtId="185" fontId="20" fillId="6" borderId="3" xfId="143" applyNumberFormat="1" applyFont="1" applyFill="1" applyBorder="1" applyAlignment="1">
      <alignment horizontal="right" vertical="center"/>
    </xf>
    <xf numFmtId="0" fontId="20" fillId="6" borderId="3" xfId="0" applyFont="1" applyFill="1" applyBorder="1" applyAlignment="1" applyProtection="1">
      <alignment horizontal="justify" vertical="center" wrapText="1"/>
    </xf>
    <xf numFmtId="0" fontId="21" fillId="5" borderId="3" xfId="0" applyFont="1" applyFill="1" applyBorder="1" applyAlignment="1">
      <alignment horizontal="justify" vertical="center" wrapText="1"/>
    </xf>
    <xf numFmtId="0" fontId="21" fillId="5" borderId="7" xfId="0" applyFont="1" applyFill="1" applyBorder="1" applyAlignment="1" applyProtection="1">
      <alignment horizontal="center" vertical="center" wrapText="1"/>
      <protection locked="0"/>
    </xf>
    <xf numFmtId="0" fontId="21" fillId="5" borderId="9"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justify" vertical="center"/>
    </xf>
    <xf numFmtId="0" fontId="21" fillId="6" borderId="3" xfId="0" applyFont="1" applyFill="1" applyBorder="1" applyAlignment="1">
      <alignment horizontal="justify" vertical="center"/>
    </xf>
    <xf numFmtId="0" fontId="21" fillId="0" borderId="3" xfId="0" applyFont="1" applyFill="1" applyBorder="1" applyAlignment="1" applyProtection="1">
      <alignment horizontal="justify" vertical="center" wrapText="1"/>
    </xf>
    <xf numFmtId="15" fontId="20" fillId="0" borderId="3" xfId="0" applyNumberFormat="1" applyFont="1" applyFill="1" applyBorder="1" applyAlignment="1">
      <alignment horizontal="justify" vertical="center" wrapText="1"/>
    </xf>
    <xf numFmtId="0" fontId="20" fillId="0" borderId="7" xfId="0" applyFont="1" applyFill="1" applyBorder="1" applyAlignment="1" applyProtection="1">
      <alignment horizontal="justify" vertical="center" wrapText="1"/>
    </xf>
    <xf numFmtId="0" fontId="20" fillId="0" borderId="8" xfId="0" applyFont="1" applyFill="1" applyBorder="1" applyAlignment="1" applyProtection="1">
      <alignment horizontal="justify" vertical="center" wrapText="1"/>
    </xf>
    <xf numFmtId="0" fontId="20" fillId="0" borderId="9" xfId="0" applyFont="1" applyFill="1" applyBorder="1" applyAlignment="1" applyProtection="1">
      <alignment horizontal="justify" vertical="center" wrapText="1"/>
    </xf>
    <xf numFmtId="0" fontId="21" fillId="6" borderId="6" xfId="0" applyFont="1" applyFill="1" applyBorder="1" applyAlignment="1">
      <alignment horizontal="justify" vertical="center" wrapText="1"/>
    </xf>
    <xf numFmtId="181" fontId="20" fillId="6" borderId="3" xfId="112" applyNumberFormat="1" applyFont="1" applyFill="1" applyBorder="1" applyAlignment="1">
      <alignment horizontal="right" vertical="center" wrapText="1"/>
    </xf>
    <xf numFmtId="0" fontId="20" fillId="6" borderId="3" xfId="0" applyFont="1" applyFill="1" applyBorder="1" applyAlignment="1">
      <alignment horizontal="right" vertical="center" wrapText="1"/>
    </xf>
    <xf numFmtId="9" fontId="20" fillId="6" borderId="3" xfId="99" applyFont="1" applyFill="1" applyBorder="1" applyAlignment="1">
      <alignment horizontal="right" vertical="center" wrapText="1"/>
    </xf>
    <xf numFmtId="180" fontId="20" fillId="6" borderId="3" xfId="99" applyNumberFormat="1" applyFont="1" applyFill="1" applyBorder="1" applyAlignment="1">
      <alignment horizontal="right" vertical="center" wrapText="1"/>
    </xf>
    <xf numFmtId="182" fontId="20" fillId="6" borderId="3" xfId="112" applyNumberFormat="1" applyFont="1" applyFill="1" applyBorder="1" applyAlignment="1">
      <alignment horizontal="right" vertical="center" wrapText="1"/>
    </xf>
    <xf numFmtId="187" fontId="20" fillId="6" borderId="3" xfId="112" applyNumberFormat="1" applyFont="1" applyFill="1" applyBorder="1" applyAlignment="1">
      <alignment horizontal="right" vertical="center" wrapText="1"/>
    </xf>
    <xf numFmtId="0" fontId="21" fillId="5" borderId="3" xfId="0" applyFont="1" applyFill="1" applyBorder="1" applyAlignment="1">
      <alignment horizontal="center" vertical="center" wrapText="1"/>
    </xf>
    <xf numFmtId="0" fontId="21" fillId="6" borderId="6" xfId="0" applyFont="1" applyFill="1" applyBorder="1" applyAlignment="1">
      <alignment horizontal="right" vertical="center" wrapText="1"/>
    </xf>
    <xf numFmtId="0" fontId="21" fillId="6" borderId="3" xfId="0" applyFont="1" applyFill="1" applyBorder="1" applyAlignment="1">
      <alignment horizontal="justify" vertical="center" wrapText="1"/>
    </xf>
    <xf numFmtId="0" fontId="20" fillId="6" borderId="3" xfId="0" quotePrefix="1" applyFont="1" applyFill="1" applyBorder="1" applyAlignment="1">
      <alignment horizontal="justify" vertical="center" wrapText="1"/>
    </xf>
    <xf numFmtId="4" fontId="20" fillId="6" borderId="3" xfId="0" applyNumberFormat="1" applyFont="1" applyFill="1" applyBorder="1" applyAlignment="1" applyProtection="1">
      <alignment horizontal="right" vertical="center"/>
      <protection locked="0"/>
    </xf>
    <xf numFmtId="4" fontId="20" fillId="6" borderId="3" xfId="142" applyNumberFormat="1" applyFont="1" applyFill="1" applyBorder="1" applyAlignment="1" applyProtection="1">
      <alignment horizontal="right" vertical="center"/>
      <protection locked="0"/>
    </xf>
    <xf numFmtId="182" fontId="20" fillId="6" borderId="3" xfId="112" applyNumberFormat="1" applyFont="1" applyFill="1" applyBorder="1" applyAlignment="1" applyProtection="1">
      <alignment horizontal="right" vertical="center"/>
      <protection locked="0"/>
    </xf>
    <xf numFmtId="0" fontId="24" fillId="6" borderId="15" xfId="0" applyFont="1" applyFill="1" applyBorder="1" applyAlignment="1">
      <alignment horizontal="justify" vertical="center" wrapText="1"/>
    </xf>
    <xf numFmtId="0" fontId="24" fillId="6" borderId="17" xfId="0" applyFont="1" applyFill="1" applyBorder="1" applyAlignment="1">
      <alignment horizontal="justify" vertical="center" wrapText="1"/>
    </xf>
    <xf numFmtId="0" fontId="23" fillId="6" borderId="19" xfId="0" applyFont="1" applyFill="1" applyBorder="1" applyAlignment="1">
      <alignment horizontal="justify" vertical="center" wrapText="1"/>
    </xf>
    <xf numFmtId="0" fontId="23" fillId="6" borderId="21" xfId="0" applyFont="1" applyFill="1" applyBorder="1" applyAlignment="1">
      <alignment horizontal="justify" vertical="center" wrapText="1"/>
    </xf>
    <xf numFmtId="0" fontId="21" fillId="5" borderId="4" xfId="0" applyFont="1" applyFill="1" applyBorder="1" applyAlignment="1">
      <alignment horizontal="justify" vertical="center" textRotation="255" wrapText="1"/>
    </xf>
    <xf numFmtId="0" fontId="21" fillId="5" borderId="5" xfId="0" applyFont="1" applyFill="1" applyBorder="1" applyAlignment="1">
      <alignment horizontal="justify" vertical="center" textRotation="255" wrapText="1"/>
    </xf>
    <xf numFmtId="4" fontId="20" fillId="6" borderId="3" xfId="0" applyNumberFormat="1" applyFont="1" applyFill="1" applyBorder="1" applyAlignment="1" applyProtection="1">
      <alignment horizontal="right" vertical="center" wrapText="1"/>
      <protection locked="0"/>
    </xf>
    <xf numFmtId="0" fontId="21" fillId="5" borderId="24" xfId="0" applyFont="1" applyFill="1" applyBorder="1" applyAlignment="1" applyProtection="1">
      <alignment horizontal="center" vertical="center" wrapText="1"/>
      <protection locked="0"/>
    </xf>
    <xf numFmtId="0" fontId="21" fillId="5" borderId="25" xfId="0" applyFont="1" applyFill="1" applyBorder="1" applyAlignment="1" applyProtection="1">
      <alignment horizontal="center" vertical="center" wrapText="1"/>
      <protection locked="0"/>
    </xf>
    <xf numFmtId="0" fontId="21" fillId="5" borderId="4" xfId="0" applyFont="1" applyFill="1" applyBorder="1" applyAlignment="1" applyProtection="1">
      <alignment horizontal="center" vertical="center" wrapText="1"/>
      <protection locked="0"/>
    </xf>
    <xf numFmtId="0" fontId="21" fillId="5" borderId="11"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center" vertical="center" wrapText="1"/>
      <protection locked="0"/>
    </xf>
    <xf numFmtId="0" fontId="21" fillId="5" borderId="26" xfId="0" applyFont="1" applyFill="1" applyBorder="1" applyAlignment="1" applyProtection="1">
      <alignment horizontal="center" vertical="center" wrapText="1"/>
      <protection locked="0"/>
    </xf>
    <xf numFmtId="0" fontId="21" fillId="5" borderId="24" xfId="0" applyFont="1" applyFill="1" applyBorder="1" applyAlignment="1" applyProtection="1">
      <alignment horizontal="center" vertical="center"/>
      <protection locked="0"/>
    </xf>
    <xf numFmtId="0" fontId="21" fillId="5" borderId="25"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5" borderId="12" xfId="0" applyFont="1" applyFill="1" applyBorder="1" applyAlignment="1" applyProtection="1">
      <alignment horizontal="center" vertical="center"/>
      <protection locked="0"/>
    </xf>
    <xf numFmtId="0" fontId="21" fillId="5" borderId="26"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wrapText="1"/>
      <protection locked="0"/>
    </xf>
    <xf numFmtId="0" fontId="21" fillId="5" borderId="23" xfId="0" applyFont="1" applyFill="1" applyBorder="1" applyAlignment="1" applyProtection="1">
      <alignment horizontal="center" vertical="center" wrapText="1"/>
      <protection locked="0"/>
    </xf>
    <xf numFmtId="0" fontId="21" fillId="5" borderId="6" xfId="0" applyFont="1" applyFill="1" applyBorder="1" applyAlignment="1" applyProtection="1">
      <alignment horizontal="center" vertical="center" wrapText="1"/>
      <protection locked="0"/>
    </xf>
    <xf numFmtId="9" fontId="21" fillId="5" borderId="13" xfId="99" applyFont="1" applyFill="1" applyBorder="1" applyAlignment="1" applyProtection="1">
      <alignment horizontal="center" vertical="center" wrapText="1"/>
      <protection locked="0"/>
    </xf>
    <xf numFmtId="9" fontId="21" fillId="5" borderId="23" xfId="99" applyFont="1" applyFill="1" applyBorder="1" applyAlignment="1" applyProtection="1">
      <alignment horizontal="center" vertical="center" wrapText="1"/>
      <protection locked="0"/>
    </xf>
    <xf numFmtId="9" fontId="21" fillId="5" borderId="6" xfId="99"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0" fillId="6" borderId="6" xfId="0" applyFont="1" applyFill="1" applyBorder="1" applyAlignment="1" applyProtection="1">
      <alignment vertical="center" wrapText="1"/>
      <protection locked="0"/>
    </xf>
    <xf numFmtId="0" fontId="20" fillId="6" borderId="13" xfId="0" applyFont="1" applyFill="1" applyBorder="1" applyAlignment="1" applyProtection="1">
      <alignment vertical="center" wrapText="1"/>
      <protection locked="0"/>
    </xf>
    <xf numFmtId="0" fontId="20" fillId="6" borderId="20" xfId="0" applyFont="1" applyFill="1" applyBorder="1" applyAlignment="1">
      <alignment horizontal="justify" vertical="center" wrapText="1"/>
    </xf>
    <xf numFmtId="0" fontId="24" fillId="6" borderId="3" xfId="0" applyFont="1" applyFill="1" applyBorder="1" applyAlignment="1">
      <alignment vertical="center" wrapText="1"/>
    </xf>
  </cellXfs>
  <cellStyles count="145">
    <cellStyle name="Accent1" xfId="1"/>
    <cellStyle name="Comma 2" xfId="2"/>
    <cellStyle name="Comma 2 2" xfId="3"/>
    <cellStyle name="Comma 2 2 2" xfId="4"/>
    <cellStyle name="Comma 2 3" xfId="5"/>
    <cellStyle name="Comma 3" xfId="6"/>
    <cellStyle name="Comma 3 2" xfId="7"/>
    <cellStyle name="Comma 3 2 2" xfId="115"/>
    <cellStyle name="Comma 3 3" xfId="114"/>
    <cellStyle name="Currency 2" xfId="8"/>
    <cellStyle name="Currency 2 2" xfId="9"/>
    <cellStyle name="Currency 3" xfId="10"/>
    <cellStyle name="Currency 3 2" xfId="11"/>
    <cellStyle name="Énfasis1" xfId="12" builtinId="29" customBuiltin="1"/>
    <cellStyle name="Énfasis1 2" xfId="13"/>
    <cellStyle name="Euro" xfId="14"/>
    <cellStyle name="Euro 2" xfId="15"/>
    <cellStyle name="Euro 2 2" xfId="16"/>
    <cellStyle name="Euro 3" xfId="17"/>
    <cellStyle name="Euro 4" xfId="18"/>
    <cellStyle name="Hipervínculo 2" xfId="19"/>
    <cellStyle name="Millares" xfId="144" builtinId="3"/>
    <cellStyle name="Millares [0]" xfId="112" builtinId="6"/>
    <cellStyle name="Millares [0] 2" xfId="142"/>
    <cellStyle name="Millares 10" xfId="20"/>
    <cellStyle name="Millares 10 2" xfId="21"/>
    <cellStyle name="Millares 10 2 2" xfId="22"/>
    <cellStyle name="Millares 10 3" xfId="23"/>
    <cellStyle name="Millares 11" xfId="24"/>
    <cellStyle name="Millares 11 2" xfId="25"/>
    <cellStyle name="Millares 11 2 2" xfId="26"/>
    <cellStyle name="Millares 11 2 2 2" xfId="118"/>
    <cellStyle name="Millares 11 2 3" xfId="117"/>
    <cellStyle name="Millares 11 3" xfId="116"/>
    <cellStyle name="Millares 12" xfId="27"/>
    <cellStyle name="Millares 12 2" xfId="28"/>
    <cellStyle name="Millares 13" xfId="29"/>
    <cellStyle name="Millares 13 2" xfId="119"/>
    <cellStyle name="Millares 14" xfId="30"/>
    <cellStyle name="Millares 14 2" xfId="120"/>
    <cellStyle name="Millares 15" xfId="31"/>
    <cellStyle name="Millares 15 2" xfId="121"/>
    <cellStyle name="Millares 16" xfId="32"/>
    <cellStyle name="Millares 16 2" xfId="122"/>
    <cellStyle name="Millares 2" xfId="33"/>
    <cellStyle name="Millares 2 2" xfId="34"/>
    <cellStyle name="Millares 2 2 2" xfId="35"/>
    <cellStyle name="Millares 2 3" xfId="36"/>
    <cellStyle name="Millares 2 3 2" xfId="124"/>
    <cellStyle name="Millares 2 4" xfId="123"/>
    <cellStyle name="Millares 3" xfId="37"/>
    <cellStyle name="Millares 3 2" xfId="38"/>
    <cellStyle name="Millares 3 2 2" xfId="39"/>
    <cellStyle name="Millares 3 3" xfId="40"/>
    <cellStyle name="Millares 3 3 2" xfId="41"/>
    <cellStyle name="Millares 3 3 2 2" xfId="127"/>
    <cellStyle name="Millares 3 3 3" xfId="126"/>
    <cellStyle name="Millares 3 4" xfId="42"/>
    <cellStyle name="Millares 3 4 2" xfId="43"/>
    <cellStyle name="Millares 3 4 2 2" xfId="44"/>
    <cellStyle name="Millares 3 4 2 2 2" xfId="130"/>
    <cellStyle name="Millares 3 4 2 3" xfId="129"/>
    <cellStyle name="Millares 3 4 3" xfId="128"/>
    <cellStyle name="Millares 3 5" xfId="125"/>
    <cellStyle name="Millares 3_Formato Ejecucion presupuestal 30042009" xfId="45"/>
    <cellStyle name="Millares 4" xfId="46"/>
    <cellStyle name="Millares 4 2" xfId="47"/>
    <cellStyle name="Millares 5" xfId="48"/>
    <cellStyle name="Millares 5 2" xfId="49"/>
    <cellStyle name="Millares 6" xfId="50"/>
    <cellStyle name="Millares 6 2" xfId="51"/>
    <cellStyle name="Millares 6 2 2" xfId="52"/>
    <cellStyle name="Millares 6 3" xfId="53"/>
    <cellStyle name="Millares 7" xfId="54"/>
    <cellStyle name="Millares 7 2" xfId="55"/>
    <cellStyle name="Millares 8" xfId="56"/>
    <cellStyle name="Millares 8 2" xfId="57"/>
    <cellStyle name="Millares 9" xfId="58"/>
    <cellStyle name="Millares 9 2" xfId="59"/>
    <cellStyle name="Moneda [0]" xfId="113" builtinId="7"/>
    <cellStyle name="Moneda [0] 2" xfId="143"/>
    <cellStyle name="Moneda 10" xfId="60"/>
    <cellStyle name="Moneda 10 2" xfId="131"/>
    <cellStyle name="Moneda 2" xfId="61"/>
    <cellStyle name="Moneda 2 2" xfId="62"/>
    <cellStyle name="Moneda 2 2 2" xfId="63"/>
    <cellStyle name="Moneda 2 3" xfId="64"/>
    <cellStyle name="Moneda 3" xfId="65"/>
    <cellStyle name="Moneda 3 2" xfId="66"/>
    <cellStyle name="Moneda 4" xfId="67"/>
    <cellStyle name="Moneda 5" xfId="68"/>
    <cellStyle name="Moneda 5 2" xfId="69"/>
    <cellStyle name="Moneda 6" xfId="70"/>
    <cellStyle name="Moneda 7" xfId="71"/>
    <cellStyle name="Moneda 8" xfId="72"/>
    <cellStyle name="Moneda 8 2" xfId="73"/>
    <cellStyle name="Moneda 9" xfId="74"/>
    <cellStyle name="Neutral" xfId="75" builtinId="28" customBuiltin="1"/>
    <cellStyle name="Normal" xfId="0" builtinId="0"/>
    <cellStyle name="Normal 2" xfId="76"/>
    <cellStyle name="Normal 2 2" xfId="77"/>
    <cellStyle name="Normal 2 2 2" xfId="78"/>
    <cellStyle name="Normal 2 3" xfId="79"/>
    <cellStyle name="Normal 2 3 2" xfId="80"/>
    <cellStyle name="Normal 2 3 2 2" xfId="81"/>
    <cellStyle name="Normal 2 4" xfId="82"/>
    <cellStyle name="Normal 2 4 2" xfId="83"/>
    <cellStyle name="Normal 2 5" xfId="84"/>
    <cellStyle name="Normal 2 6" xfId="85"/>
    <cellStyle name="Normal 2 8" xfId="86"/>
    <cellStyle name="Normal 2_Formato Ejecucion presupuestal 30042009" xfId="87"/>
    <cellStyle name="Normal 3" xfId="88"/>
    <cellStyle name="Normal 3 2" xfId="89"/>
    <cellStyle name="Normal 3 2 2" xfId="90"/>
    <cellStyle name="Normal 3 2 2 2" xfId="134"/>
    <cellStyle name="Normal 3 2 3" xfId="133"/>
    <cellStyle name="Normal 3 3" xfId="91"/>
    <cellStyle name="Normal 3 3 2" xfId="92"/>
    <cellStyle name="Normal 3 3 2 2" xfId="136"/>
    <cellStyle name="Normal 3 3 3" xfId="135"/>
    <cellStyle name="Normal 3 4" xfId="93"/>
    <cellStyle name="Normal 3 4 2" xfId="137"/>
    <cellStyle name="Normal 3 5" xfId="132"/>
    <cellStyle name="Normal 3_Formato de Seguimiento Sectorial (31-5-09) dmv" xfId="94"/>
    <cellStyle name="Normal 4" xfId="95"/>
    <cellStyle name="Normal 5" xfId="96"/>
    <cellStyle name="Normal 5 2" xfId="97"/>
    <cellStyle name="Normal 5 2 2" xfId="139"/>
    <cellStyle name="Normal 5 3" xfId="138"/>
    <cellStyle name="Normal 6" xfId="98"/>
    <cellStyle name="Normal 6 2" xfId="140"/>
    <cellStyle name="Porcentaje" xfId="99" builtinId="5"/>
    <cellStyle name="Porcentual 2" xfId="100"/>
    <cellStyle name="Porcentual 2 2" xfId="101"/>
    <cellStyle name="Porcentual 3" xfId="102"/>
    <cellStyle name="Porcentual 3 2" xfId="103"/>
    <cellStyle name="Porcentual 3 2 2" xfId="104"/>
    <cellStyle name="Porcentual 3 3" xfId="105"/>
    <cellStyle name="Porcentual 4" xfId="106"/>
    <cellStyle name="Porcentual 4 2" xfId="107"/>
    <cellStyle name="Porcentual 4 2 2" xfId="108"/>
    <cellStyle name="Porcentual 5" xfId="109"/>
    <cellStyle name="Porcentual 6" xfId="110"/>
    <cellStyle name="Porcentual 6 2" xfId="141"/>
    <cellStyle name="Total" xfId="111" builtinId="25" customBuiltin="1"/>
  </cellStyles>
  <dxfs count="0"/>
  <tableStyles count="0" defaultTableStyle="TableStyleMedium9" defaultPivotStyle="PivotStyleLight16"/>
  <colors>
    <mruColors>
      <color rgb="FFA4C539"/>
      <color rgb="FF86A2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686380</xdr:colOff>
      <xdr:row>0</xdr:row>
      <xdr:rowOff>136071</xdr:rowOff>
    </xdr:from>
    <xdr:to>
      <xdr:col>3</xdr:col>
      <xdr:colOff>602602</xdr:colOff>
      <xdr:row>5</xdr:row>
      <xdr:rowOff>45042</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0564" y="136071"/>
          <a:ext cx="1063109" cy="7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665\Compartida\MANE\PROYECTO%20VALORIZACION%202003\01%20Listado%20de%20Obras%2013may03-die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391-sp09gai\ULTIMOS%20ARCH\PLAN%20CONTRATACION\A&#209;O%202002\Comite%2003%20Febrero%2006%202002\PLAN%20DE%20CONTRATACION%20ENERO%2031%20DE%202002%20APOYO%20CORP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g01w201\POAI\BANCO%20MUNDIAL\enviado%20a%20shd%20oficial%20sin%20arreglar%20convenios%20on%20arreglos%20de%20presentac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cv2\Planeacion\ahernandezb\Documentos%20SDHT%20(26-11-10)\2010\Sector\Seguimientos\Formato%20de%20Caracterizaci&#243;n%20de%20Metas%20(26-11-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0391-sp09gai\ULTIMOS%20ARCH\PLAN%20CONTRATACION\A&#209;O%202002\Comite%2003%20Febrero%2006%202002\PLAN%20DE%20CONTRATACION%20FEB%204%20RESUM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Preliq"/>
      <sheetName val="Consol_Todo_inic"/>
      <sheetName val="presupuesto recalculado"/>
      <sheetName val="Consol_Todo_prel"/>
      <sheetName val="DTC"/>
      <sheetName val="Predios"/>
      <sheetName val="MVial "/>
      <sheetName val="PACO"/>
      <sheetName val="OAGS"/>
      <sheetName val="Ciclorrutas"/>
      <sheetName val="PACO vs DTMV"/>
      <sheetName val="Parametros"/>
      <sheetName val="Consol_Todo FAS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v>0.15</v>
          </cell>
        </row>
        <row r="3">
          <cell r="E3">
            <v>332000</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sheetName val="RESUMEN (2)"/>
      <sheetName val="DIRE TEC"/>
      <sheetName val="Parametros"/>
    </sheetNames>
    <sheetDataSet>
      <sheetData sheetId="0">
        <row r="5">
          <cell r="CL5" t="str">
            <v>CORREGIR</v>
          </cell>
        </row>
        <row r="6">
          <cell r="CF6" t="str">
            <v>IMPORTANTE</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VARIACIONES"/>
      <sheetName val="SHD INGRESOS"/>
      <sheetName val="recaudo valora (2)"/>
      <sheetName val="cruce con las empresas"/>
      <sheetName val="arrendamientos"/>
      <sheetName val="antejardines"/>
      <sheetName val="recaudo valora"/>
      <sheetName val="rendim. financieros"/>
      <sheetName val="venta de prdios"/>
      <sheetName val="préstamos de vivienda"/>
      <sheetName val="SHD GASTOS"/>
      <sheetName val="FUNCIONAMIENTO"/>
      <sheetName val="SERVICIO PERSONALES"/>
      <sheetName val="APORTES PATRONALES "/>
      <sheetName val="GASTOS GENERALES "/>
      <sheetName val="DEUDA"/>
      <sheetName val="INVERSION"/>
      <sheetName val="INVERSION POR PROYECTOS"/>
      <sheetName val="5054"/>
      <sheetName val="5056"/>
      <sheetName val="6122"/>
      <sheetName val="6127"/>
      <sheetName val="7041"/>
      <sheetName val="7048"/>
      <sheetName val="7193"/>
      <sheetName val="7233"/>
      <sheetName val="7249"/>
      <sheetName val="7258"/>
      <sheetName val="7259"/>
      <sheetName val="7260"/>
      <sheetName val="7261"/>
      <sheetName val="7262"/>
      <sheetName val="7263"/>
      <sheetName val="7265"/>
      <sheetName val="7277"/>
      <sheetName val="INVERSION FUENTES"/>
      <sheetName val="BANCO MUNDIAL"/>
      <sheetName val="CORREDORES"/>
      <sheetName val="RUTAS ALIMENTADORAS"/>
      <sheetName val="ANDENES"/>
      <sheetName val="CICLORUTAS"/>
      <sheetName val="FORTALECIMIENTO"/>
      <sheetName val="SOBRETASA Y ACPM"/>
      <sheetName val="SOBRETASA "/>
      <sheetName val="TRANSFERENCIAS"/>
      <sheetName val="TRANSFERENCIAS ORDINARIAS"/>
      <sheetName val="VALORIZACION"/>
      <sheetName val="INGRESOS CORRIENTES INVERSION "/>
      <sheetName val="INGRESOS CORRIENTES"/>
      <sheetName val="RECURSOS DE CAPITAL (2)"/>
      <sheetName val="RECURSOS DE CAPITAL"/>
      <sheetName val="OBRA POR TULUGAR"/>
      <sheetName val="KFW"/>
      <sheetName val="V.F. SOBRETASA"/>
      <sheetName val="DISTRIBUC"/>
      <sheetName val="FUENTES"/>
      <sheetName val="SABANA FUNCIONA E INVER"/>
      <sheetName val="PLAN DE CONTRATACION"/>
      <sheetName val="PRESUPUESTO TOTAL"/>
      <sheetName val="BASE DE DATOS"/>
      <sheetName val="PRESUPUESTO GENERAL"/>
      <sheetName val="AREAS"/>
      <sheetName val="METAS FISICAS"/>
      <sheetName val="TABLA DE CONTENINO"/>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B3" t="str">
            <v>PROG. PLAN</v>
          </cell>
          <cell r="C3" t="str">
            <v>VALORIZACION</v>
          </cell>
          <cell r="D3" t="str">
            <v>INGRESOS CORRIENTES</v>
          </cell>
          <cell r="E3" t="str">
            <v>OBRA POR TU LUGAR</v>
          </cell>
          <cell r="F3" t="str">
            <v>RECURSOS DE CAPITAL</v>
          </cell>
          <cell r="G3" t="str">
            <v>SOBRETASA A LA GASOLINA Y AL ACPM</v>
          </cell>
          <cell r="H3" t="str">
            <v>KFW</v>
          </cell>
          <cell r="I3" t="str">
            <v>CONTRAPARTIDA BANCO MUNDIAL</v>
          </cell>
          <cell r="J3" t="str">
            <v>BANCO MUNDIAL</v>
          </cell>
          <cell r="K3" t="str">
            <v>TRANSFERENCIAS ORDINARIAS</v>
          </cell>
        </row>
        <row r="5">
          <cell r="B5">
            <v>31101</v>
          </cell>
          <cell r="D5">
            <v>137000000</v>
          </cell>
          <cell r="K5">
            <v>15037176811</v>
          </cell>
        </row>
        <row r="6">
          <cell r="B6">
            <v>31102</v>
          </cell>
          <cell r="D6">
            <v>1801410829</v>
          </cell>
          <cell r="F6">
            <v>1277561911.0799999</v>
          </cell>
          <cell r="K6">
            <v>2218298830</v>
          </cell>
        </row>
        <row r="7">
          <cell r="B7">
            <v>31103</v>
          </cell>
          <cell r="D7">
            <v>742000000</v>
          </cell>
          <cell r="K7">
            <v>4914541042</v>
          </cell>
        </row>
        <row r="8">
          <cell r="B8">
            <v>315</v>
          </cell>
          <cell r="D8">
            <v>2770430</v>
          </cell>
        </row>
        <row r="9">
          <cell r="D9">
            <v>2683181259</v>
          </cell>
          <cell r="F9">
            <v>1277561911.0799999</v>
          </cell>
          <cell r="K9">
            <v>22170016683</v>
          </cell>
        </row>
        <row r="12">
          <cell r="B12">
            <v>334</v>
          </cell>
          <cell r="G12">
            <v>2144092337</v>
          </cell>
          <cell r="K12">
            <v>5211772973</v>
          </cell>
        </row>
        <row r="13">
          <cell r="B13">
            <v>5054</v>
          </cell>
          <cell r="D13">
            <v>238644972</v>
          </cell>
          <cell r="E13">
            <v>0</v>
          </cell>
          <cell r="F13">
            <v>0</v>
          </cell>
          <cell r="G13">
            <v>78241033833</v>
          </cell>
          <cell r="H13">
            <v>0</v>
          </cell>
          <cell r="I13">
            <v>0</v>
          </cell>
          <cell r="J13">
            <v>0</v>
          </cell>
          <cell r="K13">
            <v>3457452396</v>
          </cell>
        </row>
        <row r="14">
          <cell r="B14">
            <v>5056</v>
          </cell>
          <cell r="D14">
            <v>35500000</v>
          </cell>
          <cell r="E14">
            <v>0</v>
          </cell>
          <cell r="F14">
            <v>0</v>
          </cell>
          <cell r="H14">
            <v>0</v>
          </cell>
          <cell r="I14">
            <v>1567305387.7053642</v>
          </cell>
          <cell r="J14">
            <v>10965120222.67798</v>
          </cell>
          <cell r="K14">
            <v>1680000000</v>
          </cell>
        </row>
        <row r="15">
          <cell r="B15">
            <v>6122</v>
          </cell>
          <cell r="D15">
            <v>50000000</v>
          </cell>
          <cell r="E15">
            <v>0</v>
          </cell>
          <cell r="F15">
            <v>0</v>
          </cell>
          <cell r="H15">
            <v>0</v>
          </cell>
          <cell r="I15">
            <v>0</v>
          </cell>
          <cell r="J15">
            <v>0</v>
          </cell>
        </row>
        <row r="16">
          <cell r="B16">
            <v>6127</v>
          </cell>
          <cell r="D16">
            <v>248643099</v>
          </cell>
          <cell r="E16">
            <v>0</v>
          </cell>
          <cell r="F16">
            <v>0</v>
          </cell>
          <cell r="H16">
            <v>0</v>
          </cell>
          <cell r="I16">
            <v>0</v>
          </cell>
          <cell r="J16">
            <v>0</v>
          </cell>
        </row>
        <row r="17">
          <cell r="B17">
            <v>7041</v>
          </cell>
          <cell r="D17">
            <v>12689161879</v>
          </cell>
          <cell r="I17">
            <v>6687255477.1303711</v>
          </cell>
          <cell r="J17">
            <v>50266049478.484604</v>
          </cell>
        </row>
        <row r="18">
          <cell r="B18">
            <v>7048</v>
          </cell>
          <cell r="C18">
            <v>26167470348</v>
          </cell>
          <cell r="D18">
            <v>777444000</v>
          </cell>
          <cell r="E18">
            <v>0</v>
          </cell>
          <cell r="F18">
            <v>5517544004</v>
          </cell>
          <cell r="G18">
            <v>4896374449</v>
          </cell>
          <cell r="H18">
            <v>0</v>
          </cell>
          <cell r="I18">
            <v>0</v>
          </cell>
          <cell r="K18">
            <v>500000000</v>
          </cell>
        </row>
        <row r="19">
          <cell r="B19">
            <v>7249</v>
          </cell>
          <cell r="D19">
            <v>70000000</v>
          </cell>
          <cell r="E19">
            <v>0</v>
          </cell>
          <cell r="F19">
            <v>0</v>
          </cell>
          <cell r="G19">
            <v>49608000</v>
          </cell>
          <cell r="H19">
            <v>0</v>
          </cell>
          <cell r="I19">
            <v>0</v>
          </cell>
          <cell r="J19">
            <v>0</v>
          </cell>
        </row>
        <row r="20">
          <cell r="B20">
            <v>7258</v>
          </cell>
          <cell r="G20">
            <v>3381680226</v>
          </cell>
          <cell r="I20">
            <v>4177583369.7360368</v>
          </cell>
          <cell r="J20">
            <v>30348022970.145641</v>
          </cell>
          <cell r="K20">
            <v>371953774</v>
          </cell>
        </row>
        <row r="21">
          <cell r="B21">
            <v>7259</v>
          </cell>
          <cell r="D21">
            <v>649221140</v>
          </cell>
          <cell r="F21">
            <v>0</v>
          </cell>
          <cell r="I21">
            <v>0</v>
          </cell>
          <cell r="K21">
            <v>4172956400</v>
          </cell>
        </row>
        <row r="22">
          <cell r="B22">
            <v>7260</v>
          </cell>
          <cell r="D22">
            <v>0</v>
          </cell>
          <cell r="E22">
            <v>0</v>
          </cell>
          <cell r="F22">
            <v>0</v>
          </cell>
          <cell r="G22">
            <v>13197404957</v>
          </cell>
          <cell r="H22">
            <v>0</v>
          </cell>
          <cell r="I22">
            <v>0</v>
          </cell>
          <cell r="J22">
            <v>0</v>
          </cell>
          <cell r="K22">
            <v>10000000000</v>
          </cell>
        </row>
        <row r="23">
          <cell r="B23">
            <v>7261</v>
          </cell>
          <cell r="D23">
            <v>4704657604</v>
          </cell>
          <cell r="E23">
            <v>0</v>
          </cell>
          <cell r="F23">
            <v>0</v>
          </cell>
          <cell r="H23">
            <v>0</v>
          </cell>
          <cell r="I23">
            <v>915043110.14732897</v>
          </cell>
          <cell r="J23">
            <v>1049164673.0164337</v>
          </cell>
          <cell r="K23">
            <v>3529571290</v>
          </cell>
        </row>
        <row r="24">
          <cell r="B24">
            <v>7263</v>
          </cell>
          <cell r="G24">
            <v>100000000</v>
          </cell>
          <cell r="I24">
            <v>0</v>
          </cell>
          <cell r="K24">
            <v>15108000</v>
          </cell>
        </row>
        <row r="25">
          <cell r="B25">
            <v>7277</v>
          </cell>
          <cell r="D25">
            <v>5332588951</v>
          </cell>
          <cell r="E25">
            <v>3000000000</v>
          </cell>
          <cell r="F25">
            <v>0</v>
          </cell>
          <cell r="G25">
            <v>49608000</v>
          </cell>
          <cell r="H25">
            <v>300000000</v>
          </cell>
          <cell r="I25">
            <v>620172918.28089976</v>
          </cell>
          <cell r="J25">
            <v>4450846161.6753321</v>
          </cell>
          <cell r="K25">
            <v>710792000</v>
          </cell>
        </row>
        <row r="26">
          <cell r="B26">
            <v>7265</v>
          </cell>
          <cell r="D26">
            <v>6000000000</v>
          </cell>
          <cell r="I26">
            <v>0</v>
          </cell>
          <cell r="K26">
            <v>0</v>
          </cell>
        </row>
        <row r="27">
          <cell r="B27">
            <v>7193</v>
          </cell>
          <cell r="K27">
            <v>546572200</v>
          </cell>
        </row>
        <row r="28">
          <cell r="B28">
            <v>7233</v>
          </cell>
          <cell r="D28">
            <v>0</v>
          </cell>
          <cell r="K28">
            <v>177544167</v>
          </cell>
        </row>
        <row r="29">
          <cell r="B29">
            <v>7262</v>
          </cell>
          <cell r="K29">
            <v>8459000000</v>
          </cell>
        </row>
        <row r="30">
          <cell r="C30">
            <v>26167470348</v>
          </cell>
          <cell r="D30">
            <v>30795861645</v>
          </cell>
          <cell r="E30">
            <v>3000000000</v>
          </cell>
          <cell r="F30">
            <v>5517544004</v>
          </cell>
          <cell r="G30">
            <v>102059801802</v>
          </cell>
          <cell r="H30">
            <v>300000000</v>
          </cell>
          <cell r="I30">
            <v>13967360263</v>
          </cell>
          <cell r="J30">
            <v>97079203506</v>
          </cell>
          <cell r="K30">
            <v>38832723200</v>
          </cell>
        </row>
        <row r="33">
          <cell r="B33">
            <v>32</v>
          </cell>
          <cell r="I33">
            <v>0</v>
          </cell>
          <cell r="J33">
            <v>0</v>
          </cell>
          <cell r="K33">
            <v>8833982527</v>
          </cell>
        </row>
      </sheetData>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Hoja2"/>
      <sheetName val="Hoja3"/>
      <sheetName val="Formato Ejecución Pptal"/>
      <sheetName val="Territorializacion Sector"/>
      <sheetName val="DISTRIBUC"/>
      <sheetName val="INICIO"/>
    </sheetNames>
    <sheetDataSet>
      <sheetData sheetId="0"/>
      <sheetData sheetId="1">
        <row r="1">
          <cell r="A1" t="str">
            <v xml:space="preserve">CIUDAD DE DERECHOS </v>
          </cell>
          <cell r="B1" t="str">
            <v>DERECHO A UN TECHO</v>
          </cell>
          <cell r="C1" t="str">
            <v>MI CASA TERRITORIO SEGURO</v>
          </cell>
          <cell r="D1" t="str">
            <v>Reasentar4.545 familias en zonas de alto riesgo no mitigable</v>
          </cell>
          <cell r="E1" t="str">
            <v>SECRETARÍA DISTRITAL DEL HÁBITAT - SDHT</v>
          </cell>
          <cell r="F1" t="str">
            <v>417 "Control administrativo a la enajenación y arrendamiento de la vivienda en el Distrito Capital"</v>
          </cell>
        </row>
        <row r="2">
          <cell r="A2" t="str">
            <v>DERECHO A LA CIUDAD</v>
          </cell>
          <cell r="B2" t="str">
            <v>MEJOREMOS EL BARRIO</v>
          </cell>
          <cell r="C2" t="str">
            <v>BOGOTÁ ME ACOGE</v>
          </cell>
          <cell r="D2" t="str">
            <v>Ofrecer solución de vivienda a 4.000 familias desplazadas</v>
          </cell>
          <cell r="E2" t="str">
            <v>CAJA DE LA VIVIENDA POPULAR -CVP</v>
          </cell>
          <cell r="F2" t="str">
            <v>418 "Fortalecimiento institucional"</v>
          </cell>
        </row>
        <row r="3">
          <cell r="A3" t="str">
            <v>CIUDAD GLOBAL</v>
          </cell>
          <cell r="B3" t="str">
            <v>TRANSFORMACIÓN URBANA POSITIVA</v>
          </cell>
          <cell r="C3" t="str">
            <v>MI CASA LEGAL</v>
          </cell>
          <cell r="D3" t="str">
            <v>Titular 6000 predios</v>
          </cell>
          <cell r="E3" t="str">
            <v>UNIDAD ADMINISTRATIVA ESPECIAL DE SERVICIÓS PÚBLICOS - UAESP</v>
          </cell>
          <cell r="F3" t="str">
            <v>435 "Procesos integrales para el desarrollo de áreas de origen informal"</v>
          </cell>
        </row>
        <row r="4">
          <cell r="A4" t="str">
            <v>GESTIÓN PUBLICA EFECTIVA Y TRANSPARENTE</v>
          </cell>
          <cell r="B4" t="str">
            <v>ALIANZAS POR EL HÁBITAT</v>
          </cell>
          <cell r="C4" t="str">
            <v>MEJORO MI CASA</v>
          </cell>
          <cell r="D4" t="str">
            <v>Reconocer 8.000 viviendas de estrato 1 y 2</v>
          </cell>
          <cell r="E4" t="str">
            <v>METROVIVIENDA</v>
          </cell>
          <cell r="F4" t="str">
            <v>487 "Acciones y soluciones integrales de vivienda de interés social y prioritario"</v>
          </cell>
        </row>
        <row r="5">
          <cell r="B5" t="str">
            <v>BOGOTÁ RURAL</v>
          </cell>
          <cell r="C5" t="str">
            <v>SOLUCIONES DE VIVIENDA (VIS)</v>
          </cell>
          <cell r="D5" t="str">
            <v>Mejorar las condiciones estructurales de 2000 viviendas</v>
          </cell>
          <cell r="E5" t="str">
            <v>EMPRESA DE RENOVACIÓN URBANA - ERU</v>
          </cell>
          <cell r="F5" t="str">
            <v>488 "Instrumentos de financiación para adquisición, construcción y mejoramiento de vivienda"</v>
          </cell>
        </row>
        <row r="6">
          <cell r="B6" t="str">
            <v>AMOR POR BOGOTÁ</v>
          </cell>
          <cell r="C6" t="str">
            <v>NUESTRO BARRIO</v>
          </cell>
          <cell r="D6" t="str">
            <v>Mejorar las condiciones de habitabilidad de 8000 viviendas</v>
          </cell>
          <cell r="E6" t="str">
            <v>EMPRESA DE ACUEDUCTO Y ALCANTARILLADO DE BOGOTÁ - EAAB</v>
          </cell>
          <cell r="F6" t="str">
            <v>489 "Corredor ecológico y recreativo de los cerros orientales"</v>
          </cell>
        </row>
        <row r="7">
          <cell r="B7" t="str">
            <v>RÍO BOGOTÁ</v>
          </cell>
          <cell r="C7" t="str">
            <v>RENOVEMOS LA CIUDAD</v>
          </cell>
          <cell r="D7" t="str">
            <v>Mejorar 900 viviendas en zona rural</v>
          </cell>
          <cell r="F7" t="str">
            <v>490 "Alianzas por el Hábitat"</v>
          </cell>
        </row>
        <row r="8">
          <cell r="C8" t="str">
            <v>CORREDOR ECOLÓGICO Y RECREATIVO DE LOS CERROS ORIENTALES</v>
          </cell>
          <cell r="D8" t="str">
            <v>Construir 6000 soluciones de vivienda  en sitio propio</v>
          </cell>
          <cell r="F8" t="str">
            <v>491 "Información y comunicación del Hábitat"</v>
          </cell>
        </row>
        <row r="9">
          <cell r="C9" t="str">
            <v>CIUDAD NORTE</v>
          </cell>
          <cell r="D9" t="str">
            <v>Ofrecer 5.000 soluciones de vivienda para arrendamiento en sitio propio.</v>
          </cell>
          <cell r="F9" t="str">
            <v>644 "Soluciones de vivienda para población en situación de desplazamiento</v>
          </cell>
        </row>
        <row r="10">
          <cell r="C10" t="str">
            <v>CIUDAD CENTRO</v>
          </cell>
          <cell r="D10" t="str">
            <v>Ofrecer 74.920 soluciones de vivienda nueva</v>
          </cell>
          <cell r="F10" t="str">
            <v>471 "Titulación de predios y ejecucion de obras de urbanismo"</v>
          </cell>
        </row>
        <row r="11">
          <cell r="C11" t="str">
            <v>CIUDAD USME</v>
          </cell>
          <cell r="D11" t="str">
            <v>Habilitar 440 hectáreas de suelo para construcción de vivienda</v>
          </cell>
          <cell r="F11" t="str">
            <v>3075 "Reasentamiento de hogares localizados en zonas de alto riesgo no mitigable"</v>
          </cell>
        </row>
        <row r="12">
          <cell r="C12" t="str">
            <v>SISTEMAS GENERALES DE SERVICIOS PÚBLICOS</v>
          </cell>
          <cell r="D12" t="str">
            <v>Aumentar en 73 los barrios con trámites de legalización resueltos</v>
          </cell>
          <cell r="F12" t="str">
            <v xml:space="preserve">7328 "Mejoramiento de vivienda en sus condiciones físicas" </v>
          </cell>
        </row>
        <row r="13">
          <cell r="C13" t="str">
            <v>SOCIOS POR EL HÁBITAT</v>
          </cell>
          <cell r="D13" t="str">
            <v>Cubrir 150 barrios con mejoramiento integral</v>
          </cell>
          <cell r="F13" t="str">
            <v>0208 "Coordinación Programa de Mejoramiento Integral de Barrios"</v>
          </cell>
        </row>
        <row r="14">
          <cell r="C14" t="str">
            <v>CONTROL DEL HÁBITAT</v>
          </cell>
          <cell r="D14" t="str">
            <v>Alcanzar 100% de cobertura de servicio de acueducto residencial en barrios legalizados*</v>
          </cell>
          <cell r="F14" t="str">
            <v>404 "Fortalecimiento institucional para aumentar la eficiencia de la gestión"</v>
          </cell>
        </row>
        <row r="15">
          <cell r="C15" t="str">
            <v>FINANCIEMOS EL HÁBITAT</v>
          </cell>
          <cell r="D15" t="str">
            <v>Alcanzar 100% de cobertura de servicio de alcantarillado sanitario residencial en barrios legalizados*</v>
          </cell>
          <cell r="F15" t="str">
            <v>581"Gestión Institucional"</v>
          </cell>
        </row>
        <row r="16">
          <cell r="C16" t="str">
            <v>TRÁMITE FÁCIL</v>
          </cell>
          <cell r="D16" t="str">
            <v>Alcanzar 100% de cobertura de servicio de alcantarillado pluvial en barrios legalizados*</v>
          </cell>
          <cell r="F16" t="str">
            <v>582 "Gestión para el alumbrado público en Bogotá D.C</v>
          </cell>
        </row>
        <row r="17">
          <cell r="C17" t="str">
            <v>HÁBITAT REGIÓN</v>
          </cell>
          <cell r="D17" t="str">
            <v>Alcanzar 100% de cobertura en servicio de alumbrado público en barrios legalizados</v>
          </cell>
          <cell r="F17" t="str">
            <v>583 "Gestión para los servicios funerarios Distritales"</v>
          </cell>
        </row>
        <row r="18">
          <cell r="C18" t="str">
            <v>ATENCIÓN INTEGRAL A LA RURALIDAD</v>
          </cell>
          <cell r="D18" t="str">
            <v>Intervenir 2 áreas de renovación urbana</v>
          </cell>
          <cell r="F18" t="str">
            <v>584 "Gestión integral de residuos sólidos para el Distrito Capital y la Región"</v>
          </cell>
        </row>
        <row r="19">
          <cell r="C19" t="str">
            <v>CULTURA DEL HÁBITAT</v>
          </cell>
          <cell r="D19" t="str">
            <v>Gestionar 1 operación urbana integral de renovación dentro del Anillo de Innovación</v>
          </cell>
          <cell r="F19" t="str">
            <v>25 "Mecanismos para la implementación de opreaciones de renovación urbana"</v>
          </cell>
        </row>
        <row r="20">
          <cell r="C20" t="str">
            <v>RECUPERACIÓN DEL RÍO BOGOTÁ</v>
          </cell>
          <cell r="D20" t="str">
            <v>Construir 14 kilómetros del corredor ecológico y recreativo de Cerros Orientales</v>
          </cell>
          <cell r="F20" t="str">
            <v xml:space="preserve">31 "Semillero de proyectos" </v>
          </cell>
        </row>
        <row r="21">
          <cell r="D21" t="str">
            <v>Garantizar la aplicación efectiva y coordinada de los instrumentos de gestión en el área de la operación norte</v>
          </cell>
          <cell r="F21" t="str">
            <v>45 "Programa multifase de revitalización del centro de Bogotá"</v>
          </cell>
        </row>
        <row r="22">
          <cell r="D22" t="str">
            <v>Renovar 50 hectáreas en el área del Plan Zonal del Centro (GESTIONAR)</v>
          </cell>
          <cell r="F22" t="str">
            <v>34 "Fortalecimiento Institucional"</v>
          </cell>
        </row>
        <row r="23">
          <cell r="D23" t="str">
            <v>Desarrollar 600 Hás en el sur de la ciudad</v>
          </cell>
          <cell r="F23" t="str">
            <v>57 "Gestión de Suelo"</v>
          </cell>
        </row>
        <row r="24">
          <cell r="D24" t="str">
            <v>Implementar los 4 planes parciales de la opreaciòn Nuevo Usme</v>
          </cell>
          <cell r="F24" t="str">
            <v>7174 "Habilitación Superlotes"</v>
          </cell>
        </row>
        <row r="25">
          <cell r="D25" t="str">
            <v>Mantener la calidad del servicio residencial de acueducto en barrios legalizados dentro del rango permisible (95%)*</v>
          </cell>
          <cell r="F25" t="str">
            <v>58 "Gerencia y Gestión de Proyectos"</v>
          </cell>
        </row>
        <row r="26">
          <cell r="D26" t="str">
            <v>Mantener la continuidad del servicio residencial de acueducto en barrios legalizados dentro del rango permisible (99%)*</v>
          </cell>
          <cell r="F26" t="str">
            <v>16 "Subsidio Vivienda Distrital"</v>
          </cell>
        </row>
        <row r="27">
          <cell r="D27" t="str">
            <v>Disminuir a 2 días hábiles el tiempo promedio de atención por reclamos de facturación*</v>
          </cell>
          <cell r="F27" t="str">
            <v>14 "Fortalecimiento Institucional"</v>
          </cell>
        </row>
        <row r="28">
          <cell r="D28" t="str">
            <v>Alcanzar 100% de la cobertura en la prestaciòn del servicio de disposición final de residuos sólidos en el relleno sanitario Doña Juana</v>
          </cell>
        </row>
        <row r="29">
          <cell r="D29" t="str">
            <v>Realizar acciones de control y seguimiento al 75% de los residuos en Bogotá</v>
          </cell>
        </row>
        <row r="30">
          <cell r="D30" t="str">
            <v>Alcanzar 100% de la cobertura en la recolección de residuos sólidos.</v>
          </cell>
        </row>
        <row r="31">
          <cell r="D31" t="str">
            <v xml:space="preserve">Realizar un (1) estudio sobre el margen de acción y las medidas que pueden adoptar las autoridades y entidades distritales para propender por una mayor equidad en las tarifas de los servicios públicos domiciliarios y por la reducción de impacto de dichas </v>
          </cell>
        </row>
        <row r="32">
          <cell r="D32" t="str">
            <v>Poner a disposición 32 servicios funerarios en los 4 equipamientos de propiedad Distrital</v>
          </cell>
        </row>
        <row r="33">
          <cell r="D33" t="str">
            <v>Vincular 5 agentes a la construcción, promoción y mejoramiento de vivienda</v>
          </cell>
        </row>
        <row r="34">
          <cell r="D34" t="str">
            <v xml:space="preserve">Poner en operación 1 banco de Vivienda Usada </v>
          </cell>
        </row>
        <row r="35">
          <cell r="D35" t="str">
            <v>Diseñar y poner en operación un Sistema de Control del Hábitat</v>
          </cell>
        </row>
        <row r="36">
          <cell r="D36" t="str">
            <v>Desembolsar 26.400 subsidios distritales para vivienda nueva y usada</v>
          </cell>
        </row>
        <row r="37">
          <cell r="D37" t="str">
            <v>Otorgar y desembolsar 10,900 subsidios para mejoramiento de vivienda</v>
          </cell>
        </row>
        <row r="38">
          <cell r="D38" t="str">
            <v>Otorgar 7000 microcréditos para adquisición, construcción y mejoramiento de vivienda</v>
          </cell>
        </row>
        <row r="39">
          <cell r="D39" t="str">
            <v>Diseñar y poner en operación 1 programa consolidado de atención efectiva para trámites del hábitat</v>
          </cell>
        </row>
        <row r="40">
          <cell r="D40" t="str">
            <v>Generar 20.000 VIS a través del Macroproyecto Soacha</v>
          </cell>
        </row>
        <row r="41">
          <cell r="D41" t="str">
            <v>Realizar 1 estudio de factibilidad y viabilidad de un relleno sanitario regional realizado</v>
          </cell>
        </row>
        <row r="42">
          <cell r="D42" t="str">
            <v>Conformar 1 red de asentamientos rurales</v>
          </cell>
        </row>
        <row r="43">
          <cell r="D43" t="str">
            <v>Promover 6 componentes del hábitat relacionados con vivienda, entorno y servicios públicos</v>
          </cell>
        </row>
        <row r="44">
          <cell r="D44" t="str">
            <v>Llegar al 50% de cobertura en la prestación del servicio de la ruta de reciclaje</v>
          </cell>
        </row>
        <row r="45">
          <cell r="D45" t="str">
            <v>Vincular el 65% de recicladores de oficio en condiciones de pobreza y vulnerabilidad vinculados a proyectos de inclusión social</v>
          </cell>
        </row>
      </sheetData>
      <sheetData sheetId="2"/>
      <sheetData sheetId="3"/>
      <sheetData sheetId="4"/>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RESUMEN"/>
      <sheetName val="RESUMEN (2)"/>
      <sheetName val="DISTRIBUC"/>
      <sheetName val="INICIO"/>
      <sheetName val="Hoja2"/>
    </sheetNames>
    <sheetDataSet>
      <sheetData sheetId="0">
        <row r="5">
          <cell r="CL5" t="str">
            <v>CORREGIR</v>
          </cell>
        </row>
        <row r="6">
          <cell r="CF6" t="str">
            <v>IMPORTANTE</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97"/>
  <sheetViews>
    <sheetView showGridLines="0" tabSelected="1" zoomScale="98" zoomScaleNormal="98" zoomScaleSheetLayoutView="70" zoomScalePageLayoutView="25" workbookViewId="0">
      <pane ySplit="11" topLeftCell="A12" activePane="bottomLeft" state="frozen"/>
      <selection pane="bottomLeft" activeCell="AN27" sqref="AN27"/>
    </sheetView>
  </sheetViews>
  <sheetFormatPr baseColWidth="10" defaultColWidth="9.85546875" defaultRowHeight="12.75" customHeight="1" x14ac:dyDescent="0.2"/>
  <cols>
    <col min="1" max="1" width="2" style="12" customWidth="1"/>
    <col min="2" max="2" width="11.42578125" style="12" customWidth="1"/>
    <col min="3" max="3" width="17.140625" style="12" customWidth="1"/>
    <col min="4" max="4" width="21" style="12" customWidth="1"/>
    <col min="5" max="5" width="18.42578125" style="12" customWidth="1"/>
    <col min="6" max="6" width="12" style="12" customWidth="1"/>
    <col min="7" max="7" width="23.28515625" style="12" customWidth="1"/>
    <col min="8" max="8" width="11.7109375" style="12" customWidth="1"/>
    <col min="9" max="9" width="10" style="12" customWidth="1"/>
    <col min="10" max="10" width="10.85546875" style="12" customWidth="1"/>
    <col min="11" max="11" width="12.5703125" style="103" customWidth="1"/>
    <col min="12" max="12" width="11" style="89" customWidth="1"/>
    <col min="13" max="13" width="10.5703125" style="89" customWidth="1"/>
    <col min="14" max="14" width="11" style="89" customWidth="1"/>
    <col min="15" max="16" width="13" style="89" customWidth="1"/>
    <col min="17" max="17" width="10.5703125" style="89" customWidth="1"/>
    <col min="18" max="19" width="12.85546875" style="89" customWidth="1"/>
    <col min="20" max="21" width="13.42578125" style="89" customWidth="1"/>
    <col min="22" max="22" width="15.28515625" style="12" customWidth="1"/>
    <col min="23" max="23" width="18.42578125" style="90" customWidth="1"/>
    <col min="24" max="24" width="4.42578125" style="89" customWidth="1"/>
    <col min="25" max="29" width="4.85546875" style="89" customWidth="1"/>
    <col min="30" max="30" width="8.140625" style="89" customWidth="1"/>
    <col min="31" max="32" width="4.85546875" style="89" customWidth="1"/>
    <col min="33" max="33" width="7.7109375" style="89" customWidth="1"/>
    <col min="34" max="35" width="4.85546875" style="89" customWidth="1"/>
    <col min="36" max="36" width="14.28515625" style="91" customWidth="1"/>
    <col min="37" max="37" width="15.42578125" style="89" customWidth="1"/>
    <col min="38" max="38" width="39.7109375" style="12" customWidth="1"/>
    <col min="39" max="39" width="30.28515625" style="12" customWidth="1"/>
    <col min="40" max="40" width="30" style="12" customWidth="1"/>
    <col min="41" max="41" width="16.85546875" style="92" customWidth="1"/>
    <col min="42" max="42" width="16.5703125" style="92" customWidth="1"/>
    <col min="43" max="44" width="16.5703125" style="93" customWidth="1"/>
    <col min="45" max="46" width="15.140625" style="94" customWidth="1"/>
    <col min="47" max="47" width="15.140625" style="5" customWidth="1"/>
    <col min="48" max="48" width="14" style="5" customWidth="1"/>
    <col min="49" max="16384" width="9.85546875" style="5"/>
  </cols>
  <sheetData>
    <row r="1" spans="1:48" ht="12.75" customHeight="1" x14ac:dyDescent="0.2">
      <c r="A1" s="5"/>
      <c r="B1" s="5"/>
      <c r="C1" s="5"/>
      <c r="D1" s="5"/>
      <c r="E1" s="5"/>
      <c r="F1" s="5"/>
      <c r="G1" s="5"/>
      <c r="H1" s="5"/>
      <c r="I1" s="5"/>
      <c r="J1" s="5"/>
      <c r="K1" s="97"/>
      <c r="L1" s="7"/>
      <c r="M1" s="7"/>
      <c r="N1" s="7"/>
      <c r="O1" s="7"/>
      <c r="P1" s="7"/>
      <c r="Q1" s="7"/>
      <c r="R1" s="7"/>
      <c r="S1" s="7"/>
      <c r="T1" s="7"/>
      <c r="U1" s="7"/>
      <c r="V1" s="5"/>
      <c r="W1" s="8"/>
      <c r="X1" s="7"/>
      <c r="Y1" s="7"/>
      <c r="Z1" s="7"/>
      <c r="AA1" s="7"/>
      <c r="AB1" s="7"/>
      <c r="AC1" s="7"/>
      <c r="AD1" s="7"/>
      <c r="AE1" s="7"/>
      <c r="AF1" s="7"/>
      <c r="AG1" s="7"/>
      <c r="AH1" s="7"/>
      <c r="AI1" s="7"/>
      <c r="AJ1" s="9"/>
      <c r="AK1" s="7"/>
      <c r="AL1" s="5"/>
      <c r="AM1" s="5"/>
      <c r="AN1" s="5"/>
      <c r="AO1" s="10"/>
      <c r="AP1" s="10"/>
      <c r="AQ1" s="11"/>
      <c r="AR1" s="11"/>
      <c r="AS1" s="5"/>
      <c r="AT1" s="5"/>
    </row>
    <row r="2" spans="1:48" ht="12.75" customHeight="1" x14ac:dyDescent="0.2">
      <c r="B2" s="155"/>
      <c r="C2" s="155"/>
      <c r="D2" s="155"/>
      <c r="E2" s="155"/>
      <c r="F2" s="155"/>
      <c r="G2" s="157" t="s">
        <v>2311</v>
      </c>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5"/>
      <c r="AT2" s="5"/>
      <c r="AV2" s="13" t="s">
        <v>2258</v>
      </c>
    </row>
    <row r="3" spans="1:48" ht="12.75" customHeight="1" x14ac:dyDescent="0.2">
      <c r="B3" s="155"/>
      <c r="C3" s="155"/>
      <c r="D3" s="155"/>
      <c r="E3" s="155"/>
      <c r="F3" s="155"/>
      <c r="G3" s="157" t="s">
        <v>2309</v>
      </c>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5"/>
      <c r="AT3" s="5"/>
      <c r="AV3" s="13" t="s">
        <v>2259</v>
      </c>
    </row>
    <row r="4" spans="1:48" ht="12.75" customHeight="1" x14ac:dyDescent="0.2">
      <c r="B4" s="155"/>
      <c r="C4" s="155"/>
      <c r="D4" s="155"/>
      <c r="E4" s="155"/>
      <c r="F4" s="155"/>
      <c r="G4" s="157" t="s">
        <v>2254</v>
      </c>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5"/>
      <c r="AT4" s="5"/>
      <c r="AV4" s="13" t="s">
        <v>2260</v>
      </c>
    </row>
    <row r="5" spans="1:48" ht="12.75" customHeight="1" x14ac:dyDescent="0.2">
      <c r="B5" s="155"/>
      <c r="C5" s="155"/>
      <c r="D5" s="155"/>
      <c r="E5" s="155"/>
      <c r="F5" s="155"/>
      <c r="G5" s="157" t="s">
        <v>2310</v>
      </c>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5"/>
      <c r="AT5" s="5"/>
      <c r="AV5" s="13" t="s">
        <v>2261</v>
      </c>
    </row>
    <row r="6" spans="1:48" ht="12.75" customHeight="1" x14ac:dyDescent="0.2">
      <c r="B6" s="156" t="s">
        <v>2426</v>
      </c>
      <c r="C6" s="156"/>
      <c r="D6" s="156"/>
      <c r="E6" s="156"/>
      <c r="F6" s="156"/>
      <c r="G6" s="159" t="s">
        <v>2427</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1"/>
      <c r="AS6" s="5"/>
      <c r="AT6" s="5"/>
    </row>
    <row r="7" spans="1:48" ht="12.75" customHeight="1" x14ac:dyDescent="0.2">
      <c r="B7" s="156" t="s">
        <v>2425</v>
      </c>
      <c r="C7" s="156"/>
      <c r="D7" s="156"/>
      <c r="E7" s="156"/>
      <c r="F7" s="156"/>
      <c r="G7" s="159" t="s">
        <v>2437</v>
      </c>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1"/>
      <c r="AS7" s="5"/>
      <c r="AT7" s="5"/>
    </row>
    <row r="8" spans="1:48" ht="12.75" customHeight="1" x14ac:dyDescent="0.2">
      <c r="B8" s="156" t="s">
        <v>2268</v>
      </c>
      <c r="C8" s="156"/>
      <c r="D8" s="156"/>
      <c r="E8" s="156"/>
      <c r="F8" s="156"/>
      <c r="G8" s="158" t="s">
        <v>2528</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5"/>
      <c r="AT8" s="5"/>
    </row>
    <row r="9" spans="1:48" ht="12.75" customHeight="1" x14ac:dyDescent="0.2">
      <c r="B9" s="169" t="s">
        <v>2522</v>
      </c>
      <c r="C9" s="169"/>
      <c r="D9" s="169"/>
      <c r="E9" s="169"/>
      <c r="F9" s="152" t="s">
        <v>2521</v>
      </c>
      <c r="G9" s="152"/>
      <c r="H9" s="152"/>
      <c r="I9" s="152"/>
      <c r="J9" s="153" t="s">
        <v>685</v>
      </c>
      <c r="K9" s="154"/>
      <c r="L9" s="153" t="s">
        <v>685</v>
      </c>
      <c r="M9" s="154"/>
      <c r="N9" s="153" t="s">
        <v>685</v>
      </c>
      <c r="O9" s="154"/>
      <c r="P9" s="153" t="s">
        <v>685</v>
      </c>
      <c r="Q9" s="154"/>
      <c r="R9" s="153" t="s">
        <v>685</v>
      </c>
      <c r="S9" s="154"/>
      <c r="T9" s="153" t="s">
        <v>685</v>
      </c>
      <c r="U9" s="154"/>
      <c r="V9" s="195" t="s">
        <v>2240</v>
      </c>
      <c r="W9" s="198" t="s">
        <v>2255</v>
      </c>
      <c r="X9" s="183" t="s">
        <v>2526</v>
      </c>
      <c r="Y9" s="184"/>
      <c r="Z9" s="184"/>
      <c r="AA9" s="184"/>
      <c r="AB9" s="184"/>
      <c r="AC9" s="184"/>
      <c r="AD9" s="184"/>
      <c r="AE9" s="184"/>
      <c r="AF9" s="184"/>
      <c r="AG9" s="184"/>
      <c r="AH9" s="184"/>
      <c r="AI9" s="184"/>
      <c r="AJ9" s="185"/>
      <c r="AK9" s="189" t="s">
        <v>2523</v>
      </c>
      <c r="AL9" s="190"/>
      <c r="AM9" s="190"/>
      <c r="AN9" s="191"/>
      <c r="AO9" s="133" t="s">
        <v>2524</v>
      </c>
      <c r="AP9" s="134"/>
      <c r="AQ9" s="134"/>
      <c r="AR9" s="134"/>
      <c r="AS9" s="134"/>
      <c r="AT9" s="134"/>
    </row>
    <row r="10" spans="1:48" ht="12.75" customHeight="1" x14ac:dyDescent="0.2">
      <c r="B10" s="169"/>
      <c r="C10" s="169"/>
      <c r="D10" s="169"/>
      <c r="E10" s="169"/>
      <c r="F10" s="152"/>
      <c r="G10" s="152"/>
      <c r="H10" s="152"/>
      <c r="I10" s="152"/>
      <c r="J10" s="153" t="s">
        <v>2316</v>
      </c>
      <c r="K10" s="154"/>
      <c r="L10" s="201">
        <v>2020</v>
      </c>
      <c r="M10" s="201"/>
      <c r="N10" s="201">
        <v>2021</v>
      </c>
      <c r="O10" s="201"/>
      <c r="P10" s="201">
        <v>2022</v>
      </c>
      <c r="Q10" s="201"/>
      <c r="R10" s="201">
        <v>2023</v>
      </c>
      <c r="S10" s="201"/>
      <c r="T10" s="201">
        <v>2024</v>
      </c>
      <c r="U10" s="201"/>
      <c r="V10" s="196"/>
      <c r="W10" s="199"/>
      <c r="X10" s="186"/>
      <c r="Y10" s="187"/>
      <c r="Z10" s="187"/>
      <c r="AA10" s="187"/>
      <c r="AB10" s="187"/>
      <c r="AC10" s="187"/>
      <c r="AD10" s="187"/>
      <c r="AE10" s="187"/>
      <c r="AF10" s="187"/>
      <c r="AG10" s="187"/>
      <c r="AH10" s="187"/>
      <c r="AI10" s="187"/>
      <c r="AJ10" s="188"/>
      <c r="AK10" s="192"/>
      <c r="AL10" s="193"/>
      <c r="AM10" s="193"/>
      <c r="AN10" s="194"/>
      <c r="AO10" s="135"/>
      <c r="AP10" s="136"/>
      <c r="AQ10" s="136"/>
      <c r="AR10" s="136"/>
      <c r="AS10" s="136"/>
      <c r="AT10" s="136"/>
    </row>
    <row r="11" spans="1:48" s="6" customFormat="1" ht="22.5" customHeight="1" x14ac:dyDescent="0.2">
      <c r="A11" s="14"/>
      <c r="B11" s="180" t="s">
        <v>2262</v>
      </c>
      <c r="C11" s="106" t="s">
        <v>2274</v>
      </c>
      <c r="D11" s="106" t="s">
        <v>2393</v>
      </c>
      <c r="E11" s="106" t="s">
        <v>2263</v>
      </c>
      <c r="F11" s="106" t="s">
        <v>2315</v>
      </c>
      <c r="G11" s="106" t="s">
        <v>2314</v>
      </c>
      <c r="H11" s="106" t="s">
        <v>2238</v>
      </c>
      <c r="I11" s="106" t="s">
        <v>2239</v>
      </c>
      <c r="J11" s="107" t="s">
        <v>2257</v>
      </c>
      <c r="K11" s="108" t="s">
        <v>2256</v>
      </c>
      <c r="L11" s="108" t="s">
        <v>692</v>
      </c>
      <c r="M11" s="108" t="s">
        <v>2234</v>
      </c>
      <c r="N11" s="108" t="s">
        <v>692</v>
      </c>
      <c r="O11" s="108" t="s">
        <v>2234</v>
      </c>
      <c r="P11" s="108" t="s">
        <v>692</v>
      </c>
      <c r="Q11" s="108" t="s">
        <v>2234</v>
      </c>
      <c r="R11" s="108" t="s">
        <v>692</v>
      </c>
      <c r="S11" s="108" t="s">
        <v>2234</v>
      </c>
      <c r="T11" s="108" t="s">
        <v>692</v>
      </c>
      <c r="U11" s="108" t="s">
        <v>2234</v>
      </c>
      <c r="V11" s="197"/>
      <c r="W11" s="200"/>
      <c r="X11" s="109" t="s">
        <v>2241</v>
      </c>
      <c r="Y11" s="109" t="s">
        <v>2242</v>
      </c>
      <c r="Z11" s="109" t="s">
        <v>2243</v>
      </c>
      <c r="AA11" s="109" t="s">
        <v>2244</v>
      </c>
      <c r="AB11" s="109" t="s">
        <v>2245</v>
      </c>
      <c r="AC11" s="109" t="s">
        <v>2246</v>
      </c>
      <c r="AD11" s="109" t="s">
        <v>2247</v>
      </c>
      <c r="AE11" s="109" t="s">
        <v>2248</v>
      </c>
      <c r="AF11" s="109" t="s">
        <v>2249</v>
      </c>
      <c r="AG11" s="109" t="s">
        <v>2250</v>
      </c>
      <c r="AH11" s="109" t="s">
        <v>2251</v>
      </c>
      <c r="AI11" s="109" t="s">
        <v>2252</v>
      </c>
      <c r="AJ11" s="108" t="s">
        <v>2266</v>
      </c>
      <c r="AK11" s="108" t="s">
        <v>2253</v>
      </c>
      <c r="AL11" s="107" t="s">
        <v>2264</v>
      </c>
      <c r="AM11" s="107" t="s">
        <v>2267</v>
      </c>
      <c r="AN11" s="107" t="s">
        <v>2265</v>
      </c>
      <c r="AO11" s="110" t="s">
        <v>2525</v>
      </c>
      <c r="AP11" s="110" t="s">
        <v>2313</v>
      </c>
      <c r="AQ11" s="111" t="s">
        <v>2489</v>
      </c>
      <c r="AR11" s="111" t="s">
        <v>2463</v>
      </c>
      <c r="AS11" s="110" t="s">
        <v>2491</v>
      </c>
      <c r="AT11" s="110" t="s">
        <v>2490</v>
      </c>
    </row>
    <row r="12" spans="1:48" s="25" customFormat="1" ht="12.75" customHeight="1" x14ac:dyDescent="0.2">
      <c r="A12" s="15"/>
      <c r="B12" s="181"/>
      <c r="C12" s="16" t="s">
        <v>2272</v>
      </c>
      <c r="D12" s="16" t="s">
        <v>2428</v>
      </c>
      <c r="E12" s="16" t="s">
        <v>2394</v>
      </c>
      <c r="F12" s="16" t="s">
        <v>2357</v>
      </c>
      <c r="G12" s="16" t="s">
        <v>2356</v>
      </c>
      <c r="H12" s="16" t="s">
        <v>2358</v>
      </c>
      <c r="I12" s="16" t="s">
        <v>2269</v>
      </c>
      <c r="J12" s="17" t="s">
        <v>2261</v>
      </c>
      <c r="K12" s="98">
        <f>+L12+N12+P12+R12+T12</f>
        <v>146</v>
      </c>
      <c r="L12" s="18">
        <v>0</v>
      </c>
      <c r="M12" s="18">
        <v>0</v>
      </c>
      <c r="N12" s="19">
        <v>14.93</v>
      </c>
      <c r="O12" s="19">
        <v>14.93</v>
      </c>
      <c r="P12" s="19">
        <v>46</v>
      </c>
      <c r="Q12" s="19">
        <v>17.39</v>
      </c>
      <c r="R12" s="19">
        <v>57.07</v>
      </c>
      <c r="S12" s="20">
        <v>0</v>
      </c>
      <c r="T12" s="19">
        <v>28</v>
      </c>
      <c r="U12" s="20">
        <v>0</v>
      </c>
      <c r="V12" s="21">
        <f>+M12+O12+Q12</f>
        <v>32.32</v>
      </c>
      <c r="W12" s="22">
        <f>V12/146</f>
        <v>0.22136986301369863</v>
      </c>
      <c r="X12" s="125">
        <v>3.93</v>
      </c>
      <c r="Y12" s="125"/>
      <c r="Z12" s="125"/>
      <c r="AA12" s="126">
        <f>17.39-X12</f>
        <v>13.46</v>
      </c>
      <c r="AB12" s="126"/>
      <c r="AC12" s="126"/>
      <c r="AD12" s="120">
        <v>0</v>
      </c>
      <c r="AE12" s="120"/>
      <c r="AF12" s="120"/>
      <c r="AG12" s="120">
        <v>0</v>
      </c>
      <c r="AH12" s="120"/>
      <c r="AI12" s="120"/>
      <c r="AJ12" s="23">
        <f>+X12+AA12+AD12+AG12</f>
        <v>17.39</v>
      </c>
      <c r="AK12" s="24">
        <f>+AJ12/P12</f>
        <v>0.37804347826086959</v>
      </c>
      <c r="AL12" s="127" t="s">
        <v>2554</v>
      </c>
      <c r="AM12" s="131" t="s">
        <v>2464</v>
      </c>
      <c r="AN12" s="131" t="s">
        <v>2555</v>
      </c>
      <c r="AO12" s="124">
        <v>576083</v>
      </c>
      <c r="AP12" s="124">
        <v>175640</v>
      </c>
      <c r="AQ12" s="144">
        <v>1003531224934</v>
      </c>
      <c r="AR12" s="144">
        <v>733856678773</v>
      </c>
      <c r="AS12" s="137">
        <v>1008579</v>
      </c>
      <c r="AT12" s="137">
        <v>380397</v>
      </c>
    </row>
    <row r="13" spans="1:48" s="25" customFormat="1" ht="12.75" customHeight="1" x14ac:dyDescent="0.2">
      <c r="A13" s="15"/>
      <c r="B13" s="181"/>
      <c r="C13" s="16" t="s">
        <v>2272</v>
      </c>
      <c r="D13" s="16" t="s">
        <v>2428</v>
      </c>
      <c r="E13" s="16" t="s">
        <v>2394</v>
      </c>
      <c r="F13" s="16" t="s">
        <v>2480</v>
      </c>
      <c r="G13" s="16" t="s">
        <v>2356</v>
      </c>
      <c r="H13" s="16" t="s">
        <v>2479</v>
      </c>
      <c r="I13" s="16" t="s">
        <v>2269</v>
      </c>
      <c r="J13" s="17" t="s">
        <v>2261</v>
      </c>
      <c r="K13" s="98">
        <f>+L13+N13+P13+R13+T13</f>
        <v>100</v>
      </c>
      <c r="L13" s="18">
        <v>0</v>
      </c>
      <c r="M13" s="18">
        <v>0</v>
      </c>
      <c r="N13" s="19">
        <v>0</v>
      </c>
      <c r="O13" s="19">
        <v>0</v>
      </c>
      <c r="P13" s="19">
        <v>85</v>
      </c>
      <c r="Q13" s="19">
        <v>50</v>
      </c>
      <c r="R13" s="19">
        <v>15</v>
      </c>
      <c r="S13" s="20">
        <v>0</v>
      </c>
      <c r="T13" s="19">
        <v>0</v>
      </c>
      <c r="U13" s="20">
        <v>0</v>
      </c>
      <c r="V13" s="21">
        <f>+M13+O13+Q13</f>
        <v>50</v>
      </c>
      <c r="W13" s="22">
        <f>+V13/K13</f>
        <v>0.5</v>
      </c>
      <c r="X13" s="120">
        <v>0</v>
      </c>
      <c r="Y13" s="120"/>
      <c r="Z13" s="120"/>
      <c r="AA13" s="120">
        <v>50</v>
      </c>
      <c r="AB13" s="120"/>
      <c r="AC13" s="120"/>
      <c r="AD13" s="120">
        <v>0</v>
      </c>
      <c r="AE13" s="120"/>
      <c r="AF13" s="120"/>
      <c r="AG13" s="120">
        <v>0</v>
      </c>
      <c r="AH13" s="120"/>
      <c r="AI13" s="120"/>
      <c r="AJ13" s="26">
        <f>+X13+AA13+AD13+AG13</f>
        <v>50</v>
      </c>
      <c r="AK13" s="24">
        <f>+AJ13/P13</f>
        <v>0.58823529411764708</v>
      </c>
      <c r="AL13" s="128"/>
      <c r="AM13" s="131"/>
      <c r="AN13" s="131"/>
      <c r="AO13" s="124"/>
      <c r="AP13" s="124"/>
      <c r="AQ13" s="144"/>
      <c r="AR13" s="144"/>
      <c r="AS13" s="137"/>
      <c r="AT13" s="137"/>
    </row>
    <row r="14" spans="1:48" s="25" customFormat="1" ht="12.75" customHeight="1" x14ac:dyDescent="0.2">
      <c r="A14" s="15"/>
      <c r="B14" s="181"/>
      <c r="C14" s="151" t="s">
        <v>2272</v>
      </c>
      <c r="D14" s="151" t="s">
        <v>2428</v>
      </c>
      <c r="E14" s="151" t="s">
        <v>2394</v>
      </c>
      <c r="F14" s="151" t="s">
        <v>2341</v>
      </c>
      <c r="G14" s="16" t="s">
        <v>2342</v>
      </c>
      <c r="H14" s="151" t="s">
        <v>2344</v>
      </c>
      <c r="I14" s="16" t="s">
        <v>2235</v>
      </c>
      <c r="J14" s="17" t="s">
        <v>2261</v>
      </c>
      <c r="K14" s="99">
        <f>L14+N14+P14+R14+T14</f>
        <v>56</v>
      </c>
      <c r="L14" s="27">
        <v>25.16</v>
      </c>
      <c r="M14" s="18">
        <v>25.16</v>
      </c>
      <c r="N14" s="27">
        <v>16.420000000000002</v>
      </c>
      <c r="O14" s="27">
        <v>16.420000000000002</v>
      </c>
      <c r="P14" s="27">
        <v>7</v>
      </c>
      <c r="Q14" s="27">
        <v>2.19</v>
      </c>
      <c r="R14" s="27">
        <v>5.42</v>
      </c>
      <c r="S14" s="20">
        <v>0</v>
      </c>
      <c r="T14" s="27">
        <v>2</v>
      </c>
      <c r="U14" s="20">
        <v>0</v>
      </c>
      <c r="V14" s="21">
        <f>M14+O14+S14+Q14+U14</f>
        <v>43.769999999999996</v>
      </c>
      <c r="W14" s="22">
        <f>(V14/K14)</f>
        <v>0.78160714285714283</v>
      </c>
      <c r="X14" s="125">
        <v>2.1</v>
      </c>
      <c r="Y14" s="125"/>
      <c r="Z14" s="125"/>
      <c r="AA14" s="126">
        <v>0.09</v>
      </c>
      <c r="AB14" s="126"/>
      <c r="AC14" s="126"/>
      <c r="AD14" s="120">
        <v>0</v>
      </c>
      <c r="AE14" s="120"/>
      <c r="AF14" s="120"/>
      <c r="AG14" s="120">
        <v>0</v>
      </c>
      <c r="AH14" s="120"/>
      <c r="AI14" s="120"/>
      <c r="AJ14" s="23">
        <f>+X14+AA14+AD14+AG14</f>
        <v>2.19</v>
      </c>
      <c r="AK14" s="24">
        <f>AJ14/P14</f>
        <v>0.31285714285714283</v>
      </c>
      <c r="AL14" s="148" t="s">
        <v>2552</v>
      </c>
      <c r="AM14" s="131" t="s">
        <v>2518</v>
      </c>
      <c r="AN14" s="131" t="s">
        <v>2553</v>
      </c>
      <c r="AO14" s="28">
        <v>364</v>
      </c>
      <c r="AP14" s="28">
        <v>118</v>
      </c>
      <c r="AQ14" s="29">
        <v>207411000</v>
      </c>
      <c r="AR14" s="29">
        <v>207411000</v>
      </c>
      <c r="AS14" s="28">
        <v>714</v>
      </c>
      <c r="AT14" s="28">
        <v>308</v>
      </c>
    </row>
    <row r="15" spans="1:48" s="25" customFormat="1" ht="12.75" customHeight="1" x14ac:dyDescent="0.2">
      <c r="A15" s="15"/>
      <c r="B15" s="181"/>
      <c r="C15" s="151"/>
      <c r="D15" s="151"/>
      <c r="E15" s="151"/>
      <c r="F15" s="151"/>
      <c r="G15" s="16" t="s">
        <v>2342</v>
      </c>
      <c r="H15" s="151"/>
      <c r="I15" s="16" t="s">
        <v>2269</v>
      </c>
      <c r="J15" s="17" t="s">
        <v>2261</v>
      </c>
      <c r="K15" s="99">
        <f>L15+N15+P15+R15+T15</f>
        <v>224</v>
      </c>
      <c r="L15" s="27">
        <v>0</v>
      </c>
      <c r="M15" s="18">
        <v>0</v>
      </c>
      <c r="N15" s="27">
        <v>4.97</v>
      </c>
      <c r="O15" s="27">
        <v>4.97</v>
      </c>
      <c r="P15" s="27">
        <v>44.45</v>
      </c>
      <c r="Q15" s="27">
        <v>7.97</v>
      </c>
      <c r="R15" s="27">
        <v>82.28</v>
      </c>
      <c r="S15" s="20">
        <v>0</v>
      </c>
      <c r="T15" s="27">
        <v>92.3</v>
      </c>
      <c r="U15" s="20">
        <v>0</v>
      </c>
      <c r="V15" s="21">
        <f>M15+O15+S15+Q15+U15</f>
        <v>12.94</v>
      </c>
      <c r="W15" s="22">
        <f>+V15/K15</f>
        <v>5.7767857142857142E-2</v>
      </c>
      <c r="X15" s="125">
        <v>1.06</v>
      </c>
      <c r="Y15" s="125"/>
      <c r="Z15" s="125"/>
      <c r="AA15" s="126">
        <f>7.97-X15</f>
        <v>6.91</v>
      </c>
      <c r="AB15" s="126"/>
      <c r="AC15" s="126"/>
      <c r="AD15" s="120">
        <v>0</v>
      </c>
      <c r="AE15" s="120"/>
      <c r="AF15" s="120"/>
      <c r="AG15" s="120">
        <v>0</v>
      </c>
      <c r="AH15" s="120"/>
      <c r="AI15" s="120"/>
      <c r="AJ15" s="23">
        <f>+X15+AA15+AD15+AG15</f>
        <v>7.9700000000000006</v>
      </c>
      <c r="AK15" s="24">
        <f>AJ15/P15</f>
        <v>0.17930258717660294</v>
      </c>
      <c r="AL15" s="149"/>
      <c r="AM15" s="131"/>
      <c r="AN15" s="131"/>
      <c r="AO15" s="28">
        <v>25610</v>
      </c>
      <c r="AP15" s="28">
        <v>25501</v>
      </c>
      <c r="AQ15" s="30">
        <v>6999605616</v>
      </c>
      <c r="AR15" s="30">
        <v>5111893906</v>
      </c>
      <c r="AS15" s="31">
        <v>68736</v>
      </c>
      <c r="AT15" s="31">
        <v>331</v>
      </c>
    </row>
    <row r="16" spans="1:48" s="25" customFormat="1" ht="12.75" customHeight="1" x14ac:dyDescent="0.2">
      <c r="A16" s="15"/>
      <c r="B16" s="181"/>
      <c r="C16" s="151" t="s">
        <v>2272</v>
      </c>
      <c r="D16" s="151" t="s">
        <v>2428</v>
      </c>
      <c r="E16" s="151" t="s">
        <v>2394</v>
      </c>
      <c r="F16" s="16" t="s">
        <v>2449</v>
      </c>
      <c r="G16" s="16" t="s">
        <v>2360</v>
      </c>
      <c r="H16" s="16" t="s">
        <v>2448</v>
      </c>
      <c r="I16" s="16" t="s">
        <v>2269</v>
      </c>
      <c r="J16" s="17" t="s">
        <v>2261</v>
      </c>
      <c r="K16" s="100">
        <f t="shared" ref="K16:K17" si="0">+L16+N16+P16+R16+T16</f>
        <v>12</v>
      </c>
      <c r="L16" s="20">
        <v>0</v>
      </c>
      <c r="M16" s="18">
        <v>0</v>
      </c>
      <c r="N16" s="20">
        <v>0</v>
      </c>
      <c r="O16" s="20">
        <v>0</v>
      </c>
      <c r="P16" s="20">
        <v>5</v>
      </c>
      <c r="Q16" s="27">
        <v>0</v>
      </c>
      <c r="R16" s="27">
        <v>4</v>
      </c>
      <c r="S16" s="20">
        <v>0</v>
      </c>
      <c r="T16" s="27">
        <v>3</v>
      </c>
      <c r="U16" s="20">
        <v>0</v>
      </c>
      <c r="V16" s="32">
        <v>0</v>
      </c>
      <c r="W16" s="22">
        <f>IFERROR(O16/V16,0)</f>
        <v>0</v>
      </c>
      <c r="X16" s="120">
        <v>0</v>
      </c>
      <c r="Y16" s="120"/>
      <c r="Z16" s="120"/>
      <c r="AA16" s="120">
        <v>0</v>
      </c>
      <c r="AB16" s="120"/>
      <c r="AC16" s="120"/>
      <c r="AD16" s="120">
        <v>0</v>
      </c>
      <c r="AE16" s="120"/>
      <c r="AF16" s="120"/>
      <c r="AG16" s="120">
        <v>0</v>
      </c>
      <c r="AH16" s="120"/>
      <c r="AI16" s="120"/>
      <c r="AJ16" s="33">
        <f>AD16+AG16+AA16+X16</f>
        <v>0</v>
      </c>
      <c r="AK16" s="34">
        <f>IFERROR(X16/N16,0)</f>
        <v>0</v>
      </c>
      <c r="AL16" s="132" t="s">
        <v>2550</v>
      </c>
      <c r="AM16" s="131" t="s">
        <v>2519</v>
      </c>
      <c r="AN16" s="131" t="s">
        <v>2551</v>
      </c>
      <c r="AO16" s="138">
        <v>45588</v>
      </c>
      <c r="AP16" s="138">
        <v>35885</v>
      </c>
      <c r="AQ16" s="150">
        <v>132041888832</v>
      </c>
      <c r="AR16" s="150">
        <v>68914884732</v>
      </c>
      <c r="AS16" s="138">
        <v>285833</v>
      </c>
      <c r="AT16" s="138">
        <v>77262</v>
      </c>
    </row>
    <row r="17" spans="1:46" s="25" customFormat="1" ht="12.75" customHeight="1" x14ac:dyDescent="0.2">
      <c r="A17" s="15"/>
      <c r="B17" s="181"/>
      <c r="C17" s="151"/>
      <c r="D17" s="151"/>
      <c r="E17" s="151"/>
      <c r="F17" s="16" t="s">
        <v>2359</v>
      </c>
      <c r="G17" s="16" t="s">
        <v>2360</v>
      </c>
      <c r="H17" s="16" t="s">
        <v>2349</v>
      </c>
      <c r="I17" s="16" t="s">
        <v>2269</v>
      </c>
      <c r="J17" s="17" t="s">
        <v>2261</v>
      </c>
      <c r="K17" s="100">
        <f t="shared" si="0"/>
        <v>17</v>
      </c>
      <c r="L17" s="20">
        <v>0</v>
      </c>
      <c r="M17" s="18">
        <f>AD17+AG17</f>
        <v>0</v>
      </c>
      <c r="N17" s="20">
        <v>0</v>
      </c>
      <c r="O17" s="20">
        <v>0</v>
      </c>
      <c r="P17" s="20">
        <v>6</v>
      </c>
      <c r="Q17" s="27">
        <v>0</v>
      </c>
      <c r="R17" s="27">
        <v>10</v>
      </c>
      <c r="S17" s="20">
        <v>0</v>
      </c>
      <c r="T17" s="27">
        <v>1</v>
      </c>
      <c r="U17" s="20">
        <v>0</v>
      </c>
      <c r="V17" s="32">
        <v>0</v>
      </c>
      <c r="W17" s="22">
        <f>IFERROR(O17/V17,0)</f>
        <v>0</v>
      </c>
      <c r="X17" s="120">
        <v>0</v>
      </c>
      <c r="Y17" s="120"/>
      <c r="Z17" s="120"/>
      <c r="AA17" s="120">
        <v>0</v>
      </c>
      <c r="AB17" s="120"/>
      <c r="AC17" s="120"/>
      <c r="AD17" s="120">
        <v>0</v>
      </c>
      <c r="AE17" s="120"/>
      <c r="AF17" s="120"/>
      <c r="AG17" s="120">
        <v>0</v>
      </c>
      <c r="AH17" s="120"/>
      <c r="AI17" s="120"/>
      <c r="AJ17" s="33">
        <f>AD17+AG17+AA17+X17</f>
        <v>0</v>
      </c>
      <c r="AK17" s="34">
        <f>IFERROR(X17/N17,0)</f>
        <v>0</v>
      </c>
      <c r="AL17" s="132"/>
      <c r="AM17" s="131"/>
      <c r="AN17" s="131"/>
      <c r="AO17" s="138"/>
      <c r="AP17" s="138"/>
      <c r="AQ17" s="150"/>
      <c r="AR17" s="150"/>
      <c r="AS17" s="138"/>
      <c r="AT17" s="138"/>
    </row>
    <row r="18" spans="1:46" s="25" customFormat="1" ht="12.75" customHeight="1" x14ac:dyDescent="0.2">
      <c r="A18" s="15"/>
      <c r="B18" s="181"/>
      <c r="C18" s="16" t="s">
        <v>2272</v>
      </c>
      <c r="D18" s="16" t="s">
        <v>2428</v>
      </c>
      <c r="E18" s="16" t="s">
        <v>2394</v>
      </c>
      <c r="F18" s="35" t="s">
        <v>2381</v>
      </c>
      <c r="G18" s="16" t="s">
        <v>2380</v>
      </c>
      <c r="H18" s="16" t="s">
        <v>2382</v>
      </c>
      <c r="I18" s="16" t="s">
        <v>2269</v>
      </c>
      <c r="J18" s="17" t="s">
        <v>2261</v>
      </c>
      <c r="K18" s="99">
        <f>+M18+O18+P18+R18+T18</f>
        <v>360</v>
      </c>
      <c r="L18" s="27">
        <v>31.28</v>
      </c>
      <c r="M18" s="18">
        <v>14.68</v>
      </c>
      <c r="N18" s="27">
        <v>86.89</v>
      </c>
      <c r="O18" s="27">
        <v>13.52</v>
      </c>
      <c r="P18" s="27">
        <v>140.96</v>
      </c>
      <c r="Q18" s="27">
        <v>18.7</v>
      </c>
      <c r="R18" s="27">
        <v>147.18</v>
      </c>
      <c r="S18" s="20">
        <v>0</v>
      </c>
      <c r="T18" s="27">
        <v>43.66</v>
      </c>
      <c r="U18" s="20">
        <v>0</v>
      </c>
      <c r="V18" s="36">
        <f>M18+O18+S18+Q18+U18</f>
        <v>46.9</v>
      </c>
      <c r="W18" s="22">
        <f>+V18/K18</f>
        <v>0.13027777777777777</v>
      </c>
      <c r="X18" s="125">
        <v>0.68</v>
      </c>
      <c r="Y18" s="125"/>
      <c r="Z18" s="125"/>
      <c r="AA18" s="126">
        <f>18.7-X18</f>
        <v>18.02</v>
      </c>
      <c r="AB18" s="126"/>
      <c r="AC18" s="126"/>
      <c r="AD18" s="120">
        <v>0</v>
      </c>
      <c r="AE18" s="120"/>
      <c r="AF18" s="120"/>
      <c r="AG18" s="120">
        <v>0</v>
      </c>
      <c r="AH18" s="120"/>
      <c r="AI18" s="120"/>
      <c r="AJ18" s="23">
        <f>+X18+AA18+AD18+AG18</f>
        <v>18.7</v>
      </c>
      <c r="AK18" s="24">
        <f>AJ18/P18</f>
        <v>0.13266174801362088</v>
      </c>
      <c r="AL18" s="35" t="s">
        <v>2562</v>
      </c>
      <c r="AM18" s="17" t="s">
        <v>2464</v>
      </c>
      <c r="AN18" s="117" t="s">
        <v>2498</v>
      </c>
      <c r="AO18" s="28">
        <v>29975</v>
      </c>
      <c r="AP18" s="28">
        <v>29973</v>
      </c>
      <c r="AQ18" s="37">
        <v>50792480509</v>
      </c>
      <c r="AR18" s="37">
        <v>50446906656</v>
      </c>
      <c r="AS18" s="28">
        <v>50980</v>
      </c>
      <c r="AT18" s="28">
        <v>47060</v>
      </c>
    </row>
    <row r="19" spans="1:46" s="25" customFormat="1" ht="12.75" customHeight="1" x14ac:dyDescent="0.2">
      <c r="A19" s="15"/>
      <c r="B19" s="181"/>
      <c r="C19" s="16" t="s">
        <v>2271</v>
      </c>
      <c r="D19" s="16" t="s">
        <v>2428</v>
      </c>
      <c r="E19" s="16" t="s">
        <v>2394</v>
      </c>
      <c r="F19" s="16" t="s">
        <v>2361</v>
      </c>
      <c r="G19" s="16" t="s">
        <v>2362</v>
      </c>
      <c r="H19" s="16" t="s">
        <v>2363</v>
      </c>
      <c r="I19" s="16" t="s">
        <v>2235</v>
      </c>
      <c r="J19" s="17" t="s">
        <v>2258</v>
      </c>
      <c r="K19" s="99">
        <v>1</v>
      </c>
      <c r="L19" s="27">
        <v>0</v>
      </c>
      <c r="M19" s="18">
        <v>0</v>
      </c>
      <c r="N19" s="27">
        <v>1</v>
      </c>
      <c r="O19" s="27">
        <v>1</v>
      </c>
      <c r="P19" s="27">
        <v>1</v>
      </c>
      <c r="Q19" s="27">
        <v>0.57999999999999996</v>
      </c>
      <c r="R19" s="27">
        <v>1</v>
      </c>
      <c r="S19" s="27">
        <v>0</v>
      </c>
      <c r="T19" s="27">
        <v>1</v>
      </c>
      <c r="U19" s="20">
        <v>0</v>
      </c>
      <c r="V19" s="38">
        <f>+AVERAGE(O19,Q19,S19,U19)</f>
        <v>0.39500000000000002</v>
      </c>
      <c r="W19" s="22">
        <f>+AVERAGE(O19,Q19,0,0)</f>
        <v>0.39500000000000002</v>
      </c>
      <c r="X19" s="125">
        <v>0.49</v>
      </c>
      <c r="Y19" s="125"/>
      <c r="Z19" s="125"/>
      <c r="AA19" s="126">
        <f>0.58-X19</f>
        <v>8.9999999999999969E-2</v>
      </c>
      <c r="AB19" s="126"/>
      <c r="AC19" s="126"/>
      <c r="AD19" s="120">
        <v>0</v>
      </c>
      <c r="AE19" s="120"/>
      <c r="AF19" s="120"/>
      <c r="AG19" s="120">
        <v>0</v>
      </c>
      <c r="AH19" s="120"/>
      <c r="AI19" s="120"/>
      <c r="AJ19" s="23">
        <f>+X19+AA19+AD19+AG19</f>
        <v>0.57999999999999996</v>
      </c>
      <c r="AK19" s="34">
        <f>AJ19/P19</f>
        <v>0.57999999999999996</v>
      </c>
      <c r="AL19" s="35" t="s">
        <v>2563</v>
      </c>
      <c r="AM19" s="17" t="s">
        <v>2505</v>
      </c>
      <c r="AN19" s="116" t="s">
        <v>2547</v>
      </c>
      <c r="AO19" s="28">
        <v>121</v>
      </c>
      <c r="AP19" s="28">
        <v>121</v>
      </c>
      <c r="AQ19" s="29">
        <v>153000000</v>
      </c>
      <c r="AR19" s="29">
        <v>153000000</v>
      </c>
      <c r="AS19" s="28">
        <v>311</v>
      </c>
      <c r="AT19" s="28">
        <v>196</v>
      </c>
    </row>
    <row r="20" spans="1:46" s="25" customFormat="1" ht="12.75" customHeight="1" x14ac:dyDescent="0.2">
      <c r="A20" s="15"/>
      <c r="B20" s="181"/>
      <c r="C20" s="151" t="s">
        <v>2395</v>
      </c>
      <c r="D20" s="151" t="s">
        <v>2428</v>
      </c>
      <c r="E20" s="151" t="s">
        <v>2394</v>
      </c>
      <c r="F20" s="151" t="s">
        <v>2323</v>
      </c>
      <c r="G20" s="16" t="s">
        <v>2322</v>
      </c>
      <c r="H20" s="151" t="s">
        <v>2343</v>
      </c>
      <c r="I20" s="16" t="s">
        <v>2235</v>
      </c>
      <c r="J20" s="17" t="s">
        <v>2261</v>
      </c>
      <c r="K20" s="100">
        <f>+L20+N20+P20+R20+T20</f>
        <v>30</v>
      </c>
      <c r="L20" s="20">
        <v>4.99</v>
      </c>
      <c r="M20" s="18">
        <v>4.99</v>
      </c>
      <c r="N20" s="20">
        <v>3.66</v>
      </c>
      <c r="O20" s="20">
        <v>3.66</v>
      </c>
      <c r="P20" s="20">
        <v>15</v>
      </c>
      <c r="Q20" s="27">
        <v>11.53</v>
      </c>
      <c r="R20" s="20">
        <v>4</v>
      </c>
      <c r="S20" s="20">
        <v>0</v>
      </c>
      <c r="T20" s="20">
        <v>2.35</v>
      </c>
      <c r="U20" s="20">
        <v>0</v>
      </c>
      <c r="V20" s="21">
        <f>M20+O20+S20+Q20+U20</f>
        <v>20.18</v>
      </c>
      <c r="W20" s="22">
        <f>(V20/K20)</f>
        <v>0.67266666666666663</v>
      </c>
      <c r="X20" s="173">
        <v>0.08</v>
      </c>
      <c r="Y20" s="125"/>
      <c r="Z20" s="125"/>
      <c r="AA20" s="126">
        <f>11.53-X20</f>
        <v>11.45</v>
      </c>
      <c r="AB20" s="126"/>
      <c r="AC20" s="126"/>
      <c r="AD20" s="120">
        <v>0</v>
      </c>
      <c r="AE20" s="120"/>
      <c r="AF20" s="120"/>
      <c r="AG20" s="120">
        <v>0</v>
      </c>
      <c r="AH20" s="120"/>
      <c r="AI20" s="120"/>
      <c r="AJ20" s="39">
        <f>+X20+AA20+AD20+AG20</f>
        <v>11.53</v>
      </c>
      <c r="AK20" s="24">
        <f>AJ20/P20</f>
        <v>0.76866666666666661</v>
      </c>
      <c r="AL20" s="127" t="s">
        <v>2560</v>
      </c>
      <c r="AM20" s="131" t="s">
        <v>2504</v>
      </c>
      <c r="AN20" s="131" t="s">
        <v>2561</v>
      </c>
      <c r="AO20" s="40">
        <v>321</v>
      </c>
      <c r="AP20" s="40">
        <v>110</v>
      </c>
      <c r="AQ20" s="41">
        <v>707861700</v>
      </c>
      <c r="AR20" s="41">
        <v>707861700</v>
      </c>
      <c r="AS20" s="40">
        <v>335</v>
      </c>
      <c r="AT20" s="40">
        <v>257</v>
      </c>
    </row>
    <row r="21" spans="1:46" s="25" customFormat="1" ht="12.75" customHeight="1" x14ac:dyDescent="0.2">
      <c r="A21" s="15"/>
      <c r="B21" s="181"/>
      <c r="C21" s="151"/>
      <c r="D21" s="151"/>
      <c r="E21" s="151"/>
      <c r="F21" s="151"/>
      <c r="G21" s="16" t="s">
        <v>2322</v>
      </c>
      <c r="H21" s="151"/>
      <c r="I21" s="16" t="s">
        <v>2269</v>
      </c>
      <c r="J21" s="17" t="s">
        <v>2261</v>
      </c>
      <c r="K21" s="100">
        <f>+L21+N21+P21+R21+T21</f>
        <v>110</v>
      </c>
      <c r="L21" s="20">
        <v>0</v>
      </c>
      <c r="M21" s="18">
        <v>0</v>
      </c>
      <c r="N21" s="20">
        <v>11.95</v>
      </c>
      <c r="O21" s="20">
        <v>11.95</v>
      </c>
      <c r="P21" s="20">
        <v>61.02</v>
      </c>
      <c r="Q21" s="27">
        <v>1.77</v>
      </c>
      <c r="R21" s="20">
        <v>27.12</v>
      </c>
      <c r="S21" s="20">
        <v>0</v>
      </c>
      <c r="T21" s="20">
        <v>9.91</v>
      </c>
      <c r="U21" s="20">
        <v>0</v>
      </c>
      <c r="V21" s="21">
        <f>M21+O21+S21+Q21+U21</f>
        <v>13.719999999999999</v>
      </c>
      <c r="W21" s="22">
        <f>(V21/110)</f>
        <v>0.12472727272727271</v>
      </c>
      <c r="X21" s="173">
        <v>1.1200000000000001</v>
      </c>
      <c r="Y21" s="125"/>
      <c r="Z21" s="125"/>
      <c r="AA21" s="126">
        <f>1.77-X21</f>
        <v>0.64999999999999991</v>
      </c>
      <c r="AB21" s="126"/>
      <c r="AC21" s="126"/>
      <c r="AD21" s="120">
        <v>0</v>
      </c>
      <c r="AE21" s="120"/>
      <c r="AF21" s="120"/>
      <c r="AG21" s="120">
        <v>0</v>
      </c>
      <c r="AH21" s="120"/>
      <c r="AI21" s="120"/>
      <c r="AJ21" s="112">
        <f>+X21+AA21+AD21+AG21</f>
        <v>1.77</v>
      </c>
      <c r="AK21" s="24">
        <f t="shared" ref="AK21:AK22" si="1">AJ21/P21</f>
        <v>2.9006882989183871E-2</v>
      </c>
      <c r="AL21" s="145"/>
      <c r="AM21" s="131"/>
      <c r="AN21" s="131"/>
      <c r="AO21" s="40">
        <v>250</v>
      </c>
      <c r="AP21" s="40">
        <v>250</v>
      </c>
      <c r="AQ21" s="41">
        <v>57935582146</v>
      </c>
      <c r="AR21" s="41">
        <v>57935582146</v>
      </c>
      <c r="AS21" s="40">
        <v>56245</v>
      </c>
      <c r="AT21" s="40">
        <v>49907</v>
      </c>
    </row>
    <row r="22" spans="1:46" s="25" customFormat="1" ht="12.75" customHeight="1" x14ac:dyDescent="0.2">
      <c r="A22" s="15"/>
      <c r="B22" s="181"/>
      <c r="C22" s="151"/>
      <c r="D22" s="151"/>
      <c r="E22" s="151"/>
      <c r="F22" s="151"/>
      <c r="G22" s="16" t="s">
        <v>2322</v>
      </c>
      <c r="H22" s="151"/>
      <c r="I22" s="16" t="s">
        <v>2270</v>
      </c>
      <c r="J22" s="17" t="s">
        <v>2261</v>
      </c>
      <c r="K22" s="100">
        <f>+L22+N22+P22+R22+T22</f>
        <v>79</v>
      </c>
      <c r="L22" s="20">
        <v>8.73</v>
      </c>
      <c r="M22" s="18">
        <v>8.73</v>
      </c>
      <c r="N22" s="20">
        <v>27.53</v>
      </c>
      <c r="O22" s="20">
        <v>27.53</v>
      </c>
      <c r="P22" s="20">
        <v>20.3</v>
      </c>
      <c r="Q22" s="27">
        <v>10.24</v>
      </c>
      <c r="R22" s="20">
        <v>15.3</v>
      </c>
      <c r="S22" s="20">
        <v>0</v>
      </c>
      <c r="T22" s="20">
        <v>7.14</v>
      </c>
      <c r="U22" s="20">
        <v>0</v>
      </c>
      <c r="V22" s="21">
        <f>M22+O22+S22+Q22+U22</f>
        <v>46.500000000000007</v>
      </c>
      <c r="W22" s="22">
        <f>(V22/K22)</f>
        <v>0.588607594936709</v>
      </c>
      <c r="X22" s="173">
        <v>8.5</v>
      </c>
      <c r="Y22" s="125"/>
      <c r="Z22" s="125"/>
      <c r="AA22" s="126">
        <f>10.24-X22</f>
        <v>1.7400000000000002</v>
      </c>
      <c r="AB22" s="126"/>
      <c r="AC22" s="126"/>
      <c r="AD22" s="120">
        <v>0</v>
      </c>
      <c r="AE22" s="120"/>
      <c r="AF22" s="120"/>
      <c r="AG22" s="120">
        <v>0</v>
      </c>
      <c r="AH22" s="120"/>
      <c r="AI22" s="120"/>
      <c r="AJ22" s="112">
        <f t="shared" ref="AJ22" si="2">+X22+AA22+AD22+AG22</f>
        <v>10.24</v>
      </c>
      <c r="AK22" s="24">
        <f t="shared" si="1"/>
        <v>0.50443349753694577</v>
      </c>
      <c r="AL22" s="128"/>
      <c r="AM22" s="131"/>
      <c r="AN22" s="131"/>
      <c r="AO22" s="40">
        <v>323</v>
      </c>
      <c r="AP22" s="40">
        <v>303</v>
      </c>
      <c r="AQ22" s="41">
        <v>12570900327</v>
      </c>
      <c r="AR22" s="41">
        <v>12570900327</v>
      </c>
      <c r="AS22" s="40">
        <v>10926</v>
      </c>
      <c r="AT22" s="40">
        <v>9583</v>
      </c>
    </row>
    <row r="23" spans="1:46" s="25" customFormat="1" ht="12.75" customHeight="1" x14ac:dyDescent="0.2">
      <c r="A23" s="15"/>
      <c r="B23" s="181"/>
      <c r="C23" s="151" t="s">
        <v>2272</v>
      </c>
      <c r="D23" s="151" t="s">
        <v>2428</v>
      </c>
      <c r="E23" s="142" t="s">
        <v>2394</v>
      </c>
      <c r="F23" s="151" t="s">
        <v>2324</v>
      </c>
      <c r="G23" s="16" t="s">
        <v>2325</v>
      </c>
      <c r="H23" s="151" t="s">
        <v>2326</v>
      </c>
      <c r="I23" s="16" t="s">
        <v>2269</v>
      </c>
      <c r="J23" s="17" t="s">
        <v>2261</v>
      </c>
      <c r="K23" s="100">
        <f>+L23+N23+P23+R23+T23</f>
        <v>938</v>
      </c>
      <c r="L23" s="20">
        <v>11.95</v>
      </c>
      <c r="M23" s="18">
        <v>11.95</v>
      </c>
      <c r="N23" s="20">
        <v>220.51</v>
      </c>
      <c r="O23" s="20">
        <v>220.51</v>
      </c>
      <c r="P23" s="20">
        <v>234.67</v>
      </c>
      <c r="Q23" s="27">
        <v>106.63</v>
      </c>
      <c r="R23" s="20">
        <v>413.09</v>
      </c>
      <c r="S23" s="20">
        <v>0</v>
      </c>
      <c r="T23" s="20">
        <v>57.78</v>
      </c>
      <c r="U23" s="20">
        <v>0</v>
      </c>
      <c r="V23" s="36">
        <f>M23+O23+S23+Q23+U23</f>
        <v>339.09</v>
      </c>
      <c r="W23" s="22">
        <f>(V23/938)</f>
        <v>0.36150319829424304</v>
      </c>
      <c r="X23" s="125">
        <v>68.16</v>
      </c>
      <c r="Y23" s="125"/>
      <c r="Z23" s="125"/>
      <c r="AA23" s="120">
        <f>106.63-X23</f>
        <v>38.47</v>
      </c>
      <c r="AB23" s="120"/>
      <c r="AC23" s="120"/>
      <c r="AD23" s="120">
        <v>0</v>
      </c>
      <c r="AE23" s="120"/>
      <c r="AF23" s="120"/>
      <c r="AG23" s="120">
        <v>0</v>
      </c>
      <c r="AH23" s="120"/>
      <c r="AI23" s="120"/>
      <c r="AJ23" s="39">
        <f>+X23+AA23+AD23+AG23</f>
        <v>106.63</v>
      </c>
      <c r="AK23" s="24">
        <f>+AJ23/P23</f>
        <v>0.45438275024502495</v>
      </c>
      <c r="AL23" s="146" t="s">
        <v>2558</v>
      </c>
      <c r="AM23" s="127" t="s">
        <v>2464</v>
      </c>
      <c r="AN23" s="131" t="s">
        <v>2559</v>
      </c>
      <c r="AO23" s="40">
        <v>183178</v>
      </c>
      <c r="AP23" s="40">
        <v>170460</v>
      </c>
      <c r="AQ23" s="41">
        <v>274331391632</v>
      </c>
      <c r="AR23" s="41">
        <v>262468515111</v>
      </c>
      <c r="AS23" s="40">
        <v>244580</v>
      </c>
      <c r="AT23" s="40">
        <v>163014</v>
      </c>
    </row>
    <row r="24" spans="1:46" s="25" customFormat="1" ht="12.75" customHeight="1" x14ac:dyDescent="0.2">
      <c r="A24" s="15"/>
      <c r="B24" s="181"/>
      <c r="C24" s="151"/>
      <c r="D24" s="151"/>
      <c r="E24" s="143"/>
      <c r="F24" s="151"/>
      <c r="G24" s="16" t="s">
        <v>2325</v>
      </c>
      <c r="H24" s="151"/>
      <c r="I24" s="16" t="s">
        <v>2270</v>
      </c>
      <c r="J24" s="17" t="s">
        <v>2261</v>
      </c>
      <c r="K24" s="100">
        <f>+L24+N24+P24+R24+T24</f>
        <v>1474.94</v>
      </c>
      <c r="L24" s="20">
        <v>245.35</v>
      </c>
      <c r="M24" s="18">
        <v>245.35</v>
      </c>
      <c r="N24" s="20">
        <v>407.52</v>
      </c>
      <c r="O24" s="20">
        <v>407.52</v>
      </c>
      <c r="P24" s="20">
        <v>486.25</v>
      </c>
      <c r="Q24" s="27">
        <v>321.26</v>
      </c>
      <c r="R24" s="20">
        <v>211.13</v>
      </c>
      <c r="S24" s="20">
        <v>0</v>
      </c>
      <c r="T24" s="20">
        <v>124.69</v>
      </c>
      <c r="U24" s="20">
        <v>0</v>
      </c>
      <c r="V24" s="36">
        <f>M24+O24+S24+Q24+U24</f>
        <v>974.13</v>
      </c>
      <c r="W24" s="22">
        <f>(V24/K24)</f>
        <v>0.66045398456886384</v>
      </c>
      <c r="X24" s="125">
        <v>202.93</v>
      </c>
      <c r="Y24" s="125"/>
      <c r="Z24" s="125"/>
      <c r="AA24" s="126">
        <f>321.26-X24</f>
        <v>118.32999999999998</v>
      </c>
      <c r="AB24" s="126"/>
      <c r="AC24" s="126"/>
      <c r="AD24" s="120">
        <v>0</v>
      </c>
      <c r="AE24" s="120"/>
      <c r="AF24" s="120"/>
      <c r="AG24" s="120">
        <v>0</v>
      </c>
      <c r="AH24" s="120"/>
      <c r="AI24" s="120"/>
      <c r="AJ24" s="112">
        <f>+X24+AA24+AD24+AG24</f>
        <v>321.26</v>
      </c>
      <c r="AK24" s="24">
        <f>+AJ24/P24</f>
        <v>0.66068894601542416</v>
      </c>
      <c r="AL24" s="147"/>
      <c r="AM24" s="128"/>
      <c r="AN24" s="131"/>
      <c r="AO24" s="40">
        <v>45604</v>
      </c>
      <c r="AP24" s="40">
        <v>39814</v>
      </c>
      <c r="AQ24" s="41">
        <v>113290768007</v>
      </c>
      <c r="AR24" s="41">
        <v>106994330826</v>
      </c>
      <c r="AS24" s="40">
        <v>138721</v>
      </c>
      <c r="AT24" s="40">
        <v>90676</v>
      </c>
    </row>
    <row r="25" spans="1:46" s="25" customFormat="1" ht="12.75" customHeight="1" x14ac:dyDescent="0.2">
      <c r="A25" s="15"/>
      <c r="B25" s="181"/>
      <c r="C25" s="16" t="s">
        <v>2272</v>
      </c>
      <c r="D25" s="16" t="s">
        <v>2428</v>
      </c>
      <c r="E25" s="16" t="s">
        <v>2394</v>
      </c>
      <c r="F25" s="16" t="s">
        <v>2378</v>
      </c>
      <c r="G25" s="16" t="s">
        <v>2377</v>
      </c>
      <c r="H25" s="16" t="s">
        <v>2379</v>
      </c>
      <c r="I25" s="16" t="s">
        <v>2235</v>
      </c>
      <c r="J25" s="17" t="s">
        <v>2258</v>
      </c>
      <c r="K25" s="101">
        <v>50</v>
      </c>
      <c r="L25" s="27">
        <v>50</v>
      </c>
      <c r="M25" s="18">
        <v>43.85</v>
      </c>
      <c r="N25" s="27">
        <v>50</v>
      </c>
      <c r="O25" s="27">
        <v>45.6</v>
      </c>
      <c r="P25" s="27">
        <v>50</v>
      </c>
      <c r="Q25" s="27">
        <v>53.17</v>
      </c>
      <c r="R25" s="27">
        <v>50</v>
      </c>
      <c r="S25" s="20">
        <v>0</v>
      </c>
      <c r="T25" s="27">
        <v>50</v>
      </c>
      <c r="U25" s="20">
        <v>0</v>
      </c>
      <c r="V25" s="42">
        <f>+AVERAGE(M25,O25,Q25)</f>
        <v>47.54</v>
      </c>
      <c r="W25" s="22">
        <f>50/V25</f>
        <v>1.0517458981909971</v>
      </c>
      <c r="X25" s="173">
        <v>51.8</v>
      </c>
      <c r="Y25" s="125"/>
      <c r="Z25" s="125"/>
      <c r="AA25" s="126">
        <v>53.17</v>
      </c>
      <c r="AB25" s="126"/>
      <c r="AC25" s="126"/>
      <c r="AD25" s="120">
        <v>0</v>
      </c>
      <c r="AE25" s="120"/>
      <c r="AF25" s="120"/>
      <c r="AG25" s="120">
        <v>0</v>
      </c>
      <c r="AH25" s="120"/>
      <c r="AI25" s="120"/>
      <c r="AJ25" s="39">
        <f>+AA25</f>
        <v>53.17</v>
      </c>
      <c r="AK25" s="24">
        <f>+P25/AJ25</f>
        <v>0.9403799134850479</v>
      </c>
      <c r="AL25" s="35" t="s">
        <v>2541</v>
      </c>
      <c r="AM25" s="17" t="s">
        <v>2542</v>
      </c>
      <c r="AN25" s="116" t="s">
        <v>2543</v>
      </c>
      <c r="AO25" s="40">
        <v>89038</v>
      </c>
      <c r="AP25" s="40">
        <v>88330</v>
      </c>
      <c r="AQ25" s="44">
        <v>158464998049</v>
      </c>
      <c r="AR25" s="44">
        <v>156754214655</v>
      </c>
      <c r="AS25" s="40">
        <v>170704</v>
      </c>
      <c r="AT25" s="40">
        <v>103175</v>
      </c>
    </row>
    <row r="26" spans="1:46" s="25" customFormat="1" ht="12.75" customHeight="1" x14ac:dyDescent="0.2">
      <c r="A26" s="15"/>
      <c r="B26" s="181"/>
      <c r="C26" s="16" t="s">
        <v>2273</v>
      </c>
      <c r="D26" s="16" t="s">
        <v>2428</v>
      </c>
      <c r="E26" s="16" t="s">
        <v>2394</v>
      </c>
      <c r="F26" s="16" t="s">
        <v>2351</v>
      </c>
      <c r="G26" s="16" t="s">
        <v>2345</v>
      </c>
      <c r="H26" s="16" t="s">
        <v>2375</v>
      </c>
      <c r="I26" s="16" t="s">
        <v>2235</v>
      </c>
      <c r="J26" s="17" t="s">
        <v>2260</v>
      </c>
      <c r="K26" s="101">
        <v>404</v>
      </c>
      <c r="L26" s="20">
        <v>473</v>
      </c>
      <c r="M26" s="18">
        <v>371</v>
      </c>
      <c r="N26" s="20">
        <v>449</v>
      </c>
      <c r="O26" s="20">
        <v>458</v>
      </c>
      <c r="P26" s="20">
        <v>425</v>
      </c>
      <c r="Q26" s="27">
        <v>458</v>
      </c>
      <c r="R26" s="27">
        <v>405</v>
      </c>
      <c r="S26" s="20">
        <v>0</v>
      </c>
      <c r="T26" s="27">
        <v>404</v>
      </c>
      <c r="U26" s="20">
        <v>0</v>
      </c>
      <c r="V26" s="42">
        <v>404</v>
      </c>
      <c r="W26" s="22">
        <f>404/458</f>
        <v>0.88209606986899558</v>
      </c>
      <c r="X26" s="125">
        <v>458</v>
      </c>
      <c r="Y26" s="125"/>
      <c r="Z26" s="125"/>
      <c r="AA26" s="120">
        <v>0</v>
      </c>
      <c r="AB26" s="120"/>
      <c r="AC26" s="120"/>
      <c r="AD26" s="120">
        <v>0</v>
      </c>
      <c r="AE26" s="120"/>
      <c r="AF26" s="120"/>
      <c r="AG26" s="120">
        <v>0</v>
      </c>
      <c r="AH26" s="120"/>
      <c r="AI26" s="120"/>
      <c r="AJ26" s="45">
        <f>X26</f>
        <v>458</v>
      </c>
      <c r="AK26" s="24">
        <f>+P26/X26</f>
        <v>0.92794759825327511</v>
      </c>
      <c r="AL26" s="17" t="s">
        <v>2584</v>
      </c>
      <c r="AM26" s="17" t="s">
        <v>2586</v>
      </c>
      <c r="AN26" s="32" t="s">
        <v>2589</v>
      </c>
      <c r="AO26" s="124">
        <v>19877</v>
      </c>
      <c r="AP26" s="124">
        <v>15454</v>
      </c>
      <c r="AQ26" s="121">
        <v>59503141942</v>
      </c>
      <c r="AR26" s="121">
        <v>58088738158</v>
      </c>
      <c r="AS26" s="124">
        <v>96388</v>
      </c>
      <c r="AT26" s="124">
        <v>46582</v>
      </c>
    </row>
    <row r="27" spans="1:46" s="25" customFormat="1" ht="12.75" customHeight="1" x14ac:dyDescent="0.2">
      <c r="A27" s="15"/>
      <c r="B27" s="181"/>
      <c r="C27" s="16" t="s">
        <v>2273</v>
      </c>
      <c r="D27" s="16" t="s">
        <v>2428</v>
      </c>
      <c r="E27" s="16" t="s">
        <v>2394</v>
      </c>
      <c r="F27" s="16" t="s">
        <v>2488</v>
      </c>
      <c r="G27" s="16" t="s">
        <v>2345</v>
      </c>
      <c r="H27" s="16" t="s">
        <v>2478</v>
      </c>
      <c r="I27" s="16" t="s">
        <v>2235</v>
      </c>
      <c r="J27" s="17" t="s">
        <v>2260</v>
      </c>
      <c r="K27" s="101">
        <v>146</v>
      </c>
      <c r="L27" s="20">
        <v>172</v>
      </c>
      <c r="M27" s="18">
        <v>150</v>
      </c>
      <c r="N27" s="20">
        <v>163</v>
      </c>
      <c r="O27" s="20">
        <v>153</v>
      </c>
      <c r="P27" s="20">
        <v>154</v>
      </c>
      <c r="Q27" s="27">
        <v>153</v>
      </c>
      <c r="R27" s="27">
        <v>147</v>
      </c>
      <c r="S27" s="20">
        <v>0</v>
      </c>
      <c r="T27" s="27">
        <v>146</v>
      </c>
      <c r="U27" s="20">
        <v>0</v>
      </c>
      <c r="V27" s="42">
        <f>O27</f>
        <v>153</v>
      </c>
      <c r="W27" s="22">
        <f>T27/O27</f>
        <v>0.95424836601307195</v>
      </c>
      <c r="X27" s="125">
        <v>153</v>
      </c>
      <c r="Y27" s="125"/>
      <c r="Z27" s="125"/>
      <c r="AA27" s="120">
        <v>0</v>
      </c>
      <c r="AB27" s="120"/>
      <c r="AC27" s="120"/>
      <c r="AD27" s="120">
        <v>0</v>
      </c>
      <c r="AE27" s="120"/>
      <c r="AF27" s="120"/>
      <c r="AG27" s="120">
        <v>0</v>
      </c>
      <c r="AH27" s="120"/>
      <c r="AI27" s="120"/>
      <c r="AJ27" s="46">
        <f>X27</f>
        <v>153</v>
      </c>
      <c r="AK27" s="47">
        <f>P27/O27</f>
        <v>1.0065359477124183</v>
      </c>
      <c r="AL27" s="17" t="s">
        <v>2585</v>
      </c>
      <c r="AM27" s="17" t="s">
        <v>2587</v>
      </c>
      <c r="AN27" s="32" t="s">
        <v>2588</v>
      </c>
      <c r="AO27" s="124"/>
      <c r="AP27" s="124"/>
      <c r="AQ27" s="121"/>
      <c r="AR27" s="121"/>
      <c r="AS27" s="124"/>
      <c r="AT27" s="124"/>
    </row>
    <row r="28" spans="1:46" s="25" customFormat="1" ht="12.75" customHeight="1" x14ac:dyDescent="0.2">
      <c r="A28" s="15"/>
      <c r="B28" s="181"/>
      <c r="C28" s="16" t="s">
        <v>2273</v>
      </c>
      <c r="D28" s="16" t="s">
        <v>2428</v>
      </c>
      <c r="E28" s="16" t="s">
        <v>2394</v>
      </c>
      <c r="F28" s="16" t="s">
        <v>2374</v>
      </c>
      <c r="G28" s="16" t="s">
        <v>2373</v>
      </c>
      <c r="H28" s="16" t="s">
        <v>2376</v>
      </c>
      <c r="I28" s="16" t="s">
        <v>2235</v>
      </c>
      <c r="J28" s="17" t="s">
        <v>2258</v>
      </c>
      <c r="K28" s="99">
        <v>1</v>
      </c>
      <c r="L28" s="27">
        <v>1</v>
      </c>
      <c r="M28" s="18">
        <v>1</v>
      </c>
      <c r="N28" s="27">
        <v>1</v>
      </c>
      <c r="O28" s="27">
        <v>1</v>
      </c>
      <c r="P28" s="27">
        <v>1</v>
      </c>
      <c r="Q28" s="27">
        <v>0.5</v>
      </c>
      <c r="R28" s="27">
        <v>1</v>
      </c>
      <c r="S28" s="20">
        <v>0</v>
      </c>
      <c r="T28" s="27">
        <v>1</v>
      </c>
      <c r="U28" s="20">
        <v>0</v>
      </c>
      <c r="V28" s="21">
        <f>+AVERAGE(M28,O28,Q28,0,0)</f>
        <v>0.5</v>
      </c>
      <c r="W28" s="48">
        <f>+V28/K28</f>
        <v>0.5</v>
      </c>
      <c r="X28" s="125">
        <v>0.25</v>
      </c>
      <c r="Y28" s="125"/>
      <c r="Z28" s="125"/>
      <c r="AA28" s="126">
        <v>0.25</v>
      </c>
      <c r="AB28" s="126"/>
      <c r="AC28" s="126"/>
      <c r="AD28" s="120">
        <v>0</v>
      </c>
      <c r="AE28" s="120"/>
      <c r="AF28" s="120"/>
      <c r="AG28" s="120">
        <v>0</v>
      </c>
      <c r="AH28" s="120"/>
      <c r="AI28" s="120"/>
      <c r="AJ28" s="113">
        <f>+X28+AA28+AD28+AG28</f>
        <v>0.5</v>
      </c>
      <c r="AK28" s="34">
        <f>+AJ28/P28</f>
        <v>0.5</v>
      </c>
      <c r="AL28" s="17" t="s">
        <v>2544</v>
      </c>
      <c r="AM28" s="17" t="s">
        <v>2496</v>
      </c>
      <c r="AN28" s="116" t="s">
        <v>2499</v>
      </c>
      <c r="AO28" s="40">
        <v>823</v>
      </c>
      <c r="AP28" s="40">
        <v>823</v>
      </c>
      <c r="AQ28" s="44">
        <v>1378342278</v>
      </c>
      <c r="AR28" s="44">
        <v>1378342278</v>
      </c>
      <c r="AS28" s="40">
        <v>1995</v>
      </c>
      <c r="AT28" s="40">
        <v>1692</v>
      </c>
    </row>
    <row r="29" spans="1:46" s="25" customFormat="1" ht="12.75" customHeight="1" x14ac:dyDescent="0.2">
      <c r="A29" s="15"/>
      <c r="B29" s="181"/>
      <c r="C29" s="151" t="s">
        <v>2271</v>
      </c>
      <c r="D29" s="151" t="s">
        <v>2428</v>
      </c>
      <c r="E29" s="151" t="s">
        <v>2394</v>
      </c>
      <c r="F29" s="151" t="s">
        <v>2353</v>
      </c>
      <c r="G29" s="16" t="s">
        <v>2352</v>
      </c>
      <c r="H29" s="151" t="s">
        <v>2354</v>
      </c>
      <c r="I29" s="16" t="s">
        <v>2270</v>
      </c>
      <c r="J29" s="17" t="s">
        <v>2261</v>
      </c>
      <c r="K29" s="100">
        <f>+L29+N29+P29+R29+T29</f>
        <v>0.25</v>
      </c>
      <c r="L29" s="20">
        <v>0.01</v>
      </c>
      <c r="M29" s="18">
        <v>0.01</v>
      </c>
      <c r="N29" s="20">
        <v>0.04</v>
      </c>
      <c r="O29" s="20">
        <v>0.04</v>
      </c>
      <c r="P29" s="20">
        <v>0.08</v>
      </c>
      <c r="Q29" s="27">
        <v>0.06</v>
      </c>
      <c r="R29" s="27">
        <v>0.09</v>
      </c>
      <c r="S29" s="20">
        <v>0</v>
      </c>
      <c r="T29" s="27">
        <v>0.03</v>
      </c>
      <c r="U29" s="20">
        <v>0</v>
      </c>
      <c r="V29" s="36">
        <f>M29+O29+S29+Q29+U29</f>
        <v>0.11</v>
      </c>
      <c r="W29" s="22">
        <f>(V29/K29)</f>
        <v>0.44</v>
      </c>
      <c r="X29" s="125">
        <v>0.02</v>
      </c>
      <c r="Y29" s="125"/>
      <c r="Z29" s="125"/>
      <c r="AA29" s="126">
        <v>0.04</v>
      </c>
      <c r="AB29" s="126"/>
      <c r="AC29" s="126"/>
      <c r="AD29" s="120">
        <v>0</v>
      </c>
      <c r="AE29" s="120"/>
      <c r="AF29" s="120"/>
      <c r="AG29" s="120">
        <v>0</v>
      </c>
      <c r="AH29" s="120"/>
      <c r="AI29" s="120"/>
      <c r="AJ29" s="39">
        <f>+X29+AA29+AD29+AG29</f>
        <v>0.06</v>
      </c>
      <c r="AK29" s="34">
        <f>AJ29/P29</f>
        <v>0.75</v>
      </c>
      <c r="AL29" s="131" t="s">
        <v>2549</v>
      </c>
      <c r="AM29" s="131" t="s">
        <v>2519</v>
      </c>
      <c r="AN29" s="131" t="s">
        <v>2548</v>
      </c>
      <c r="AO29" s="40">
        <v>19</v>
      </c>
      <c r="AP29" s="40">
        <v>19</v>
      </c>
      <c r="AQ29" s="41">
        <v>129866666</v>
      </c>
      <c r="AR29" s="41">
        <v>129098666</v>
      </c>
      <c r="AS29" s="40">
        <v>157</v>
      </c>
      <c r="AT29" s="40">
        <v>112</v>
      </c>
    </row>
    <row r="30" spans="1:46" s="25" customFormat="1" ht="12.75" customHeight="1" x14ac:dyDescent="0.2">
      <c r="A30" s="15"/>
      <c r="B30" s="181"/>
      <c r="C30" s="151"/>
      <c r="D30" s="151"/>
      <c r="E30" s="151"/>
      <c r="F30" s="151"/>
      <c r="G30" s="16" t="s">
        <v>2352</v>
      </c>
      <c r="H30" s="151"/>
      <c r="I30" s="16" t="s">
        <v>2235</v>
      </c>
      <c r="J30" s="17" t="s">
        <v>2261</v>
      </c>
      <c r="K30" s="100">
        <f>+L30+N30+P30+R30+T30</f>
        <v>0.25</v>
      </c>
      <c r="L30" s="20">
        <v>0.05</v>
      </c>
      <c r="M30" s="18">
        <v>0.05</v>
      </c>
      <c r="N30" s="20">
        <v>0.05</v>
      </c>
      <c r="O30" s="20">
        <v>0.05</v>
      </c>
      <c r="P30" s="20">
        <v>0.05</v>
      </c>
      <c r="Q30" s="27">
        <v>0.03</v>
      </c>
      <c r="R30" s="27">
        <v>0.05</v>
      </c>
      <c r="S30" s="20">
        <v>0</v>
      </c>
      <c r="T30" s="27">
        <v>0.05</v>
      </c>
      <c r="U30" s="20">
        <v>0</v>
      </c>
      <c r="V30" s="36">
        <f t="shared" ref="V30:V33" si="3">M30+O30+S30+Q30+U30</f>
        <v>0.13</v>
      </c>
      <c r="W30" s="22">
        <f t="shared" ref="W30:W33" si="4">(V30/K30)</f>
        <v>0.52</v>
      </c>
      <c r="X30" s="125">
        <v>0.01</v>
      </c>
      <c r="Y30" s="125"/>
      <c r="Z30" s="125"/>
      <c r="AA30" s="126">
        <v>0.02</v>
      </c>
      <c r="AB30" s="126"/>
      <c r="AC30" s="126"/>
      <c r="AD30" s="120">
        <v>0</v>
      </c>
      <c r="AE30" s="120"/>
      <c r="AF30" s="120"/>
      <c r="AG30" s="120">
        <v>0</v>
      </c>
      <c r="AH30" s="120"/>
      <c r="AI30" s="120"/>
      <c r="AJ30" s="43">
        <f t="shared" ref="AJ30:AJ33" si="5">+X30+AA30+AD30+AG30</f>
        <v>0.03</v>
      </c>
      <c r="AK30" s="34">
        <f t="shared" ref="AK30:AK33" si="6">AJ30/P30</f>
        <v>0.6</v>
      </c>
      <c r="AL30" s="131"/>
      <c r="AM30" s="131"/>
      <c r="AN30" s="131"/>
      <c r="AO30" s="40">
        <v>3002</v>
      </c>
      <c r="AP30" s="40">
        <v>3002</v>
      </c>
      <c r="AQ30" s="41">
        <v>5321751009</v>
      </c>
      <c r="AR30" s="41">
        <v>5308222354</v>
      </c>
      <c r="AS30" s="40">
        <v>7095</v>
      </c>
      <c r="AT30" s="40">
        <v>3408</v>
      </c>
    </row>
    <row r="31" spans="1:46" s="25" customFormat="1" ht="12.75" customHeight="1" x14ac:dyDescent="0.2">
      <c r="A31" s="15"/>
      <c r="B31" s="181"/>
      <c r="C31" s="151"/>
      <c r="D31" s="151"/>
      <c r="E31" s="151"/>
      <c r="F31" s="151"/>
      <c r="G31" s="16" t="s">
        <v>2352</v>
      </c>
      <c r="H31" s="151"/>
      <c r="I31" s="16" t="s">
        <v>2390</v>
      </c>
      <c r="J31" s="17" t="s">
        <v>2261</v>
      </c>
      <c r="K31" s="100">
        <f>+L31+N31+P31+R31+T31</f>
        <v>0.25</v>
      </c>
      <c r="L31" s="20">
        <v>0</v>
      </c>
      <c r="M31" s="18">
        <v>0</v>
      </c>
      <c r="N31" s="20">
        <v>0</v>
      </c>
      <c r="O31" s="20">
        <v>0</v>
      </c>
      <c r="P31" s="20">
        <v>0.09</v>
      </c>
      <c r="Q31" s="27">
        <v>0.01</v>
      </c>
      <c r="R31" s="27">
        <v>0.1</v>
      </c>
      <c r="S31" s="20">
        <v>0</v>
      </c>
      <c r="T31" s="27">
        <v>0.06</v>
      </c>
      <c r="U31" s="20">
        <v>0</v>
      </c>
      <c r="V31" s="36">
        <f t="shared" si="3"/>
        <v>0.01</v>
      </c>
      <c r="W31" s="22">
        <f>(V31/K31)</f>
        <v>0.04</v>
      </c>
      <c r="X31" s="173">
        <v>0.01</v>
      </c>
      <c r="Y31" s="173"/>
      <c r="Z31" s="173"/>
      <c r="AA31" s="126">
        <v>0</v>
      </c>
      <c r="AB31" s="126"/>
      <c r="AC31" s="126"/>
      <c r="AD31" s="120">
        <v>0</v>
      </c>
      <c r="AE31" s="120"/>
      <c r="AF31" s="120"/>
      <c r="AG31" s="120">
        <v>0</v>
      </c>
      <c r="AH31" s="120"/>
      <c r="AI31" s="120"/>
      <c r="AJ31" s="43">
        <f t="shared" si="5"/>
        <v>0.01</v>
      </c>
      <c r="AK31" s="34">
        <f t="shared" si="6"/>
        <v>0.11111111111111112</v>
      </c>
      <c r="AL31" s="131"/>
      <c r="AM31" s="131"/>
      <c r="AN31" s="131"/>
      <c r="AO31" s="40">
        <v>0</v>
      </c>
      <c r="AP31" s="40">
        <v>0</v>
      </c>
      <c r="AQ31" s="41">
        <v>216009400</v>
      </c>
      <c r="AR31" s="41">
        <v>202564270</v>
      </c>
      <c r="AS31" s="40">
        <v>2341</v>
      </c>
      <c r="AT31" s="40">
        <v>1941</v>
      </c>
    </row>
    <row r="32" spans="1:46" s="25" customFormat="1" ht="12.75" customHeight="1" x14ac:dyDescent="0.2">
      <c r="A32" s="15"/>
      <c r="B32" s="181"/>
      <c r="C32" s="151"/>
      <c r="D32" s="151"/>
      <c r="E32" s="151"/>
      <c r="F32" s="151"/>
      <c r="G32" s="16" t="s">
        <v>2352</v>
      </c>
      <c r="H32" s="151"/>
      <c r="I32" s="16" t="s">
        <v>2269</v>
      </c>
      <c r="J32" s="17" t="s">
        <v>2261</v>
      </c>
      <c r="K32" s="100">
        <f>+L32+N32+P32+R32+T32</f>
        <v>0.25</v>
      </c>
      <c r="L32" s="20">
        <v>0</v>
      </c>
      <c r="M32" s="18">
        <v>0</v>
      </c>
      <c r="N32" s="20">
        <v>0</v>
      </c>
      <c r="O32" s="20">
        <v>0</v>
      </c>
      <c r="P32" s="20">
        <v>0</v>
      </c>
      <c r="Q32" s="27">
        <v>0</v>
      </c>
      <c r="R32" s="27">
        <v>0.15</v>
      </c>
      <c r="S32" s="20">
        <v>0</v>
      </c>
      <c r="T32" s="27">
        <v>0.1</v>
      </c>
      <c r="U32" s="20">
        <v>0</v>
      </c>
      <c r="V32" s="36">
        <f t="shared" si="3"/>
        <v>0</v>
      </c>
      <c r="W32" s="22">
        <f t="shared" si="4"/>
        <v>0</v>
      </c>
      <c r="X32" s="120">
        <v>0</v>
      </c>
      <c r="Y32" s="120"/>
      <c r="Z32" s="120"/>
      <c r="AA32" s="126">
        <v>0</v>
      </c>
      <c r="AB32" s="126"/>
      <c r="AC32" s="126"/>
      <c r="AD32" s="120">
        <v>0</v>
      </c>
      <c r="AE32" s="120"/>
      <c r="AF32" s="120"/>
      <c r="AG32" s="120">
        <v>0</v>
      </c>
      <c r="AH32" s="120"/>
      <c r="AI32" s="120"/>
      <c r="AJ32" s="43">
        <f t="shared" si="5"/>
        <v>0</v>
      </c>
      <c r="AK32" s="34">
        <f>IFERROR(X32/N32,0)</f>
        <v>0</v>
      </c>
      <c r="AL32" s="131"/>
      <c r="AM32" s="131"/>
      <c r="AN32" s="131"/>
      <c r="AO32" s="40">
        <v>0</v>
      </c>
      <c r="AP32" s="40">
        <v>0</v>
      </c>
      <c r="AQ32" s="44">
        <v>0</v>
      </c>
      <c r="AR32" s="44">
        <v>0</v>
      </c>
      <c r="AS32" s="40">
        <v>0</v>
      </c>
      <c r="AT32" s="40">
        <v>0</v>
      </c>
    </row>
    <row r="33" spans="1:46" s="25" customFormat="1" ht="12.75" customHeight="1" x14ac:dyDescent="0.2">
      <c r="A33" s="15"/>
      <c r="B33" s="181"/>
      <c r="C33" s="151"/>
      <c r="D33" s="151"/>
      <c r="E33" s="151"/>
      <c r="F33" s="151"/>
      <c r="G33" s="16" t="s">
        <v>2352</v>
      </c>
      <c r="H33" s="151"/>
      <c r="I33" s="16" t="s">
        <v>2389</v>
      </c>
      <c r="J33" s="17" t="s">
        <v>2261</v>
      </c>
      <c r="K33" s="100">
        <f>+L33+N33+P33+R33+T33</f>
        <v>1</v>
      </c>
      <c r="L33" s="20">
        <v>0.05</v>
      </c>
      <c r="M33" s="18">
        <v>0.05</v>
      </c>
      <c r="N33" s="20">
        <v>0.3</v>
      </c>
      <c r="O33" s="20">
        <v>0.3</v>
      </c>
      <c r="P33" s="20">
        <v>0.3</v>
      </c>
      <c r="Q33" s="27">
        <v>0.15</v>
      </c>
      <c r="R33" s="27">
        <v>0.3</v>
      </c>
      <c r="S33" s="20">
        <v>0</v>
      </c>
      <c r="T33" s="27">
        <v>0.05</v>
      </c>
      <c r="U33" s="20">
        <v>0</v>
      </c>
      <c r="V33" s="36">
        <f t="shared" si="3"/>
        <v>0.5</v>
      </c>
      <c r="W33" s="22">
        <f t="shared" si="4"/>
        <v>0.5</v>
      </c>
      <c r="X33" s="125">
        <v>0.05</v>
      </c>
      <c r="Y33" s="125"/>
      <c r="Z33" s="125"/>
      <c r="AA33" s="126">
        <v>0.1</v>
      </c>
      <c r="AB33" s="126"/>
      <c r="AC33" s="126"/>
      <c r="AD33" s="120">
        <v>0</v>
      </c>
      <c r="AE33" s="120"/>
      <c r="AF33" s="120"/>
      <c r="AG33" s="120">
        <v>0</v>
      </c>
      <c r="AH33" s="120"/>
      <c r="AI33" s="120"/>
      <c r="AJ33" s="43">
        <f t="shared" si="5"/>
        <v>0.15000000000000002</v>
      </c>
      <c r="AK33" s="34">
        <f t="shared" si="6"/>
        <v>0.50000000000000011</v>
      </c>
      <c r="AL33" s="131"/>
      <c r="AM33" s="131"/>
      <c r="AN33" s="131"/>
      <c r="AO33" s="40">
        <v>10346</v>
      </c>
      <c r="AP33" s="40">
        <v>10345</v>
      </c>
      <c r="AQ33" s="41">
        <v>26639000000</v>
      </c>
      <c r="AR33" s="41">
        <v>26629556379</v>
      </c>
      <c r="AS33" s="40">
        <v>36501</v>
      </c>
      <c r="AT33" s="40">
        <v>33807</v>
      </c>
    </row>
    <row r="34" spans="1:46" s="25" customFormat="1" ht="12.75" customHeight="1" x14ac:dyDescent="0.2">
      <c r="A34" s="15"/>
      <c r="B34" s="181"/>
      <c r="C34" s="16" t="s">
        <v>2396</v>
      </c>
      <c r="D34" s="16" t="s">
        <v>2428</v>
      </c>
      <c r="E34" s="16" t="s">
        <v>2394</v>
      </c>
      <c r="F34" s="16" t="s">
        <v>2365</v>
      </c>
      <c r="G34" s="16" t="s">
        <v>2364</v>
      </c>
      <c r="H34" s="16" t="s">
        <v>2366</v>
      </c>
      <c r="I34" s="16" t="s">
        <v>2235</v>
      </c>
      <c r="J34" s="17" t="s">
        <v>2258</v>
      </c>
      <c r="K34" s="101">
        <v>1</v>
      </c>
      <c r="L34" s="27">
        <v>0</v>
      </c>
      <c r="M34" s="18">
        <v>0</v>
      </c>
      <c r="N34" s="27">
        <v>1</v>
      </c>
      <c r="O34" s="27">
        <v>1</v>
      </c>
      <c r="P34" s="27">
        <v>1</v>
      </c>
      <c r="Q34" s="27">
        <v>0.76</v>
      </c>
      <c r="R34" s="27">
        <v>1</v>
      </c>
      <c r="S34" s="20">
        <v>0</v>
      </c>
      <c r="T34" s="27">
        <v>1</v>
      </c>
      <c r="U34" s="27">
        <v>0</v>
      </c>
      <c r="V34" s="38">
        <f>+AVERAGE(O34,Q34,S34,U34)</f>
        <v>0.44</v>
      </c>
      <c r="W34" s="22">
        <f>+AVERAGE(O34,Q34,0,0)</f>
        <v>0.44</v>
      </c>
      <c r="X34" s="125">
        <v>0.49</v>
      </c>
      <c r="Y34" s="125"/>
      <c r="Z34" s="125"/>
      <c r="AA34" s="126">
        <f>0.76-X34</f>
        <v>0.27</v>
      </c>
      <c r="AB34" s="126"/>
      <c r="AC34" s="126"/>
      <c r="AD34" s="120">
        <v>0</v>
      </c>
      <c r="AE34" s="120"/>
      <c r="AF34" s="120"/>
      <c r="AG34" s="120">
        <v>0</v>
      </c>
      <c r="AH34" s="120"/>
      <c r="AI34" s="120"/>
      <c r="AJ34" s="39">
        <f>+X34+AA34+AD34+AG34</f>
        <v>0.76</v>
      </c>
      <c r="AK34" s="24">
        <f>+AJ34/P34</f>
        <v>0.76</v>
      </c>
      <c r="AL34" s="17" t="s">
        <v>2564</v>
      </c>
      <c r="AM34" s="17" t="s">
        <v>2504</v>
      </c>
      <c r="AN34" s="116" t="s">
        <v>2546</v>
      </c>
      <c r="AO34" s="40">
        <v>0</v>
      </c>
      <c r="AP34" s="40">
        <v>0</v>
      </c>
      <c r="AQ34" s="44">
        <v>317390184</v>
      </c>
      <c r="AR34" s="44">
        <v>317390184</v>
      </c>
      <c r="AS34" s="40">
        <v>219</v>
      </c>
      <c r="AT34" s="40">
        <v>219</v>
      </c>
    </row>
    <row r="35" spans="1:46" s="25" customFormat="1" ht="12.75" customHeight="1" x14ac:dyDescent="0.2">
      <c r="A35" s="15"/>
      <c r="B35" s="181"/>
      <c r="C35" s="16" t="s">
        <v>2271</v>
      </c>
      <c r="D35" s="16" t="s">
        <v>2428</v>
      </c>
      <c r="E35" s="16" t="s">
        <v>2394</v>
      </c>
      <c r="F35" s="16" t="s">
        <v>2368</v>
      </c>
      <c r="G35" s="16" t="s">
        <v>2367</v>
      </c>
      <c r="H35" s="16" t="s">
        <v>2369</v>
      </c>
      <c r="I35" s="16" t="s">
        <v>2236</v>
      </c>
      <c r="J35" s="17" t="s">
        <v>2260</v>
      </c>
      <c r="K35" s="101">
        <v>21.21</v>
      </c>
      <c r="L35" s="18">
        <v>23.56</v>
      </c>
      <c r="M35" s="18">
        <v>23.56</v>
      </c>
      <c r="N35" s="27">
        <v>23.55</v>
      </c>
      <c r="O35" s="27">
        <v>23.55</v>
      </c>
      <c r="P35" s="27">
        <v>23.54</v>
      </c>
      <c r="Q35" s="27">
        <v>23.55</v>
      </c>
      <c r="R35" s="27">
        <v>20.22</v>
      </c>
      <c r="S35" s="20">
        <v>0</v>
      </c>
      <c r="T35" s="27">
        <v>21.21</v>
      </c>
      <c r="U35" s="20">
        <v>0</v>
      </c>
      <c r="V35" s="42">
        <f>+Q35</f>
        <v>23.55</v>
      </c>
      <c r="W35" s="22">
        <f>+K35/Q35</f>
        <v>0.90063694267515926</v>
      </c>
      <c r="X35" s="125">
        <v>23.55</v>
      </c>
      <c r="Y35" s="125"/>
      <c r="Z35" s="125"/>
      <c r="AA35" s="126">
        <v>23.55</v>
      </c>
      <c r="AB35" s="126"/>
      <c r="AC35" s="126"/>
      <c r="AD35" s="120">
        <v>0</v>
      </c>
      <c r="AE35" s="120"/>
      <c r="AF35" s="120"/>
      <c r="AG35" s="120">
        <v>0</v>
      </c>
      <c r="AH35" s="120"/>
      <c r="AI35" s="120"/>
      <c r="AJ35" s="39">
        <f>+AA35</f>
        <v>23.55</v>
      </c>
      <c r="AK35" s="24">
        <f>+P35/AJ35</f>
        <v>0.99957537154989373</v>
      </c>
      <c r="AL35" s="17" t="s">
        <v>2565</v>
      </c>
      <c r="AM35" s="17" t="s">
        <v>2503</v>
      </c>
      <c r="AN35" s="116" t="s">
        <v>2545</v>
      </c>
      <c r="AO35" s="40">
        <v>1437</v>
      </c>
      <c r="AP35" s="40">
        <v>1321</v>
      </c>
      <c r="AQ35" s="44">
        <v>2758275200</v>
      </c>
      <c r="AR35" s="44">
        <v>2700192005</v>
      </c>
      <c r="AS35" s="40">
        <v>3371</v>
      </c>
      <c r="AT35" s="40">
        <v>2894</v>
      </c>
    </row>
    <row r="36" spans="1:46" s="25" customFormat="1" ht="12.75" customHeight="1" x14ac:dyDescent="0.2">
      <c r="A36" s="15"/>
      <c r="B36" s="181"/>
      <c r="C36" s="151" t="s">
        <v>2271</v>
      </c>
      <c r="D36" s="151" t="s">
        <v>2428</v>
      </c>
      <c r="E36" s="151" t="s">
        <v>2394</v>
      </c>
      <c r="F36" s="16" t="s">
        <v>2444</v>
      </c>
      <c r="G36" s="16" t="s">
        <v>2321</v>
      </c>
      <c r="H36" s="16" t="s">
        <v>2445</v>
      </c>
      <c r="I36" s="16" t="s">
        <v>2235</v>
      </c>
      <c r="J36" s="17" t="s">
        <v>2261</v>
      </c>
      <c r="K36" s="102">
        <v>100</v>
      </c>
      <c r="L36" s="18">
        <v>5</v>
      </c>
      <c r="M36" s="18">
        <v>5</v>
      </c>
      <c r="N36" s="20">
        <v>30</v>
      </c>
      <c r="O36" s="20">
        <v>30</v>
      </c>
      <c r="P36" s="20">
        <v>30</v>
      </c>
      <c r="Q36" s="27">
        <v>21.05</v>
      </c>
      <c r="R36" s="27">
        <v>30</v>
      </c>
      <c r="S36" s="20">
        <v>0</v>
      </c>
      <c r="T36" s="27">
        <v>5</v>
      </c>
      <c r="U36" s="20">
        <v>0</v>
      </c>
      <c r="V36" s="42">
        <f>M36+O36+Q36</f>
        <v>56.05</v>
      </c>
      <c r="W36" s="49">
        <f>+V36/K36</f>
        <v>0.5605</v>
      </c>
      <c r="X36" s="125">
        <v>15.75</v>
      </c>
      <c r="Y36" s="125"/>
      <c r="Z36" s="125"/>
      <c r="AA36" s="126">
        <v>21.05</v>
      </c>
      <c r="AB36" s="126"/>
      <c r="AC36" s="126"/>
      <c r="AD36" s="120">
        <v>0</v>
      </c>
      <c r="AE36" s="120"/>
      <c r="AF36" s="120"/>
      <c r="AG36" s="120">
        <v>0</v>
      </c>
      <c r="AH36" s="120"/>
      <c r="AI36" s="120"/>
      <c r="AJ36" s="39">
        <f>MAX(X36:AI36)</f>
        <v>21.05</v>
      </c>
      <c r="AK36" s="24">
        <f>AJ36/N36</f>
        <v>0.70166666666666666</v>
      </c>
      <c r="AL36" s="203" t="s">
        <v>2593</v>
      </c>
      <c r="AM36" s="131" t="s">
        <v>2496</v>
      </c>
      <c r="AN36" s="131" t="s">
        <v>2527</v>
      </c>
      <c r="AO36" s="40">
        <v>282</v>
      </c>
      <c r="AP36" s="40">
        <v>282</v>
      </c>
      <c r="AQ36" s="41">
        <v>1201581805</v>
      </c>
      <c r="AR36" s="41">
        <v>1201581805</v>
      </c>
      <c r="AS36" s="40">
        <v>1262</v>
      </c>
      <c r="AT36" s="40">
        <v>1108</v>
      </c>
    </row>
    <row r="37" spans="1:46" s="25" customFormat="1" ht="12.75" customHeight="1" x14ac:dyDescent="0.2">
      <c r="A37" s="15"/>
      <c r="B37" s="181"/>
      <c r="C37" s="151"/>
      <c r="D37" s="151"/>
      <c r="E37" s="151"/>
      <c r="F37" s="16" t="s">
        <v>2320</v>
      </c>
      <c r="G37" s="16" t="s">
        <v>2321</v>
      </c>
      <c r="H37" s="16" t="s">
        <v>2355</v>
      </c>
      <c r="I37" s="16" t="s">
        <v>2236</v>
      </c>
      <c r="J37" s="17" t="s">
        <v>2259</v>
      </c>
      <c r="K37" s="102">
        <v>82.5</v>
      </c>
      <c r="L37" s="20">
        <v>79</v>
      </c>
      <c r="M37" s="18">
        <v>78.959999999999994</v>
      </c>
      <c r="N37" s="20">
        <v>79.3</v>
      </c>
      <c r="O37" s="20">
        <v>88.05</v>
      </c>
      <c r="P37" s="20">
        <v>79.5</v>
      </c>
      <c r="Q37" s="27">
        <v>88.72</v>
      </c>
      <c r="R37" s="27">
        <v>80.5</v>
      </c>
      <c r="S37" s="20">
        <v>0</v>
      </c>
      <c r="T37" s="27">
        <v>82.5</v>
      </c>
      <c r="U37" s="20">
        <v>0</v>
      </c>
      <c r="V37" s="42">
        <f>Q37</f>
        <v>88.72</v>
      </c>
      <c r="W37" s="22">
        <f>(Q37)/T37</f>
        <v>1.0753939393939393</v>
      </c>
      <c r="X37" s="125">
        <v>88.83</v>
      </c>
      <c r="Y37" s="125"/>
      <c r="Z37" s="125"/>
      <c r="AA37" s="126">
        <v>88.72</v>
      </c>
      <c r="AB37" s="126"/>
      <c r="AC37" s="126"/>
      <c r="AD37" s="120">
        <v>0</v>
      </c>
      <c r="AE37" s="120"/>
      <c r="AF37" s="120"/>
      <c r="AG37" s="120">
        <v>0</v>
      </c>
      <c r="AH37" s="120"/>
      <c r="AI37" s="120"/>
      <c r="AJ37" s="39">
        <f>AA37</f>
        <v>88.72</v>
      </c>
      <c r="AK37" s="24">
        <f>AJ37/P37</f>
        <v>1.1159748427672955</v>
      </c>
      <c r="AL37" s="202" t="s">
        <v>2592</v>
      </c>
      <c r="AM37" s="131"/>
      <c r="AN37" s="131"/>
      <c r="AO37" s="40">
        <v>8998</v>
      </c>
      <c r="AP37" s="40">
        <v>8336</v>
      </c>
      <c r="AQ37" s="41">
        <v>16864096176</v>
      </c>
      <c r="AR37" s="41">
        <v>16757675899</v>
      </c>
      <c r="AS37" s="40">
        <v>31792</v>
      </c>
      <c r="AT37" s="40">
        <v>20118</v>
      </c>
    </row>
    <row r="38" spans="1:46" s="25" customFormat="1" ht="12.75" customHeight="1" x14ac:dyDescent="0.2">
      <c r="A38" s="15"/>
      <c r="B38" s="181"/>
      <c r="C38" s="16" t="s">
        <v>2271</v>
      </c>
      <c r="D38" s="16" t="s">
        <v>2428</v>
      </c>
      <c r="E38" s="16" t="s">
        <v>2394</v>
      </c>
      <c r="F38" s="16" t="s">
        <v>2387</v>
      </c>
      <c r="G38" s="16" t="s">
        <v>2386</v>
      </c>
      <c r="H38" s="16" t="s">
        <v>2388</v>
      </c>
      <c r="I38" s="16" t="s">
        <v>2236</v>
      </c>
      <c r="J38" s="17" t="s">
        <v>2260</v>
      </c>
      <c r="K38" s="102">
        <v>2</v>
      </c>
      <c r="L38" s="20">
        <v>15.35</v>
      </c>
      <c r="M38" s="18">
        <v>15.36</v>
      </c>
      <c r="N38" s="20">
        <v>15.34</v>
      </c>
      <c r="O38" s="18">
        <v>9.9700000000000006</v>
      </c>
      <c r="P38" s="20">
        <v>15.33</v>
      </c>
      <c r="Q38" s="20">
        <v>15.36</v>
      </c>
      <c r="R38" s="20">
        <v>13.37</v>
      </c>
      <c r="S38" s="20">
        <v>0</v>
      </c>
      <c r="T38" s="20">
        <v>13.36</v>
      </c>
      <c r="U38" s="20">
        <v>0</v>
      </c>
      <c r="V38" s="50">
        <f>+Q38</f>
        <v>15.36</v>
      </c>
      <c r="W38" s="22">
        <f>13.36/Q38</f>
        <v>0.86979166666666663</v>
      </c>
      <c r="X38" s="182">
        <v>9.9700000000000006</v>
      </c>
      <c r="Y38" s="182"/>
      <c r="Z38" s="182"/>
      <c r="AA38" s="126">
        <v>15.36</v>
      </c>
      <c r="AB38" s="126"/>
      <c r="AC38" s="126"/>
      <c r="AD38" s="120">
        <v>0</v>
      </c>
      <c r="AE38" s="120"/>
      <c r="AF38" s="120"/>
      <c r="AG38" s="120">
        <v>0</v>
      </c>
      <c r="AH38" s="120"/>
      <c r="AI38" s="120"/>
      <c r="AJ38" s="39">
        <f>+AA38</f>
        <v>15.36</v>
      </c>
      <c r="AK38" s="24">
        <f>+P38/AJ38</f>
        <v>0.998046875</v>
      </c>
      <c r="AL38" s="17" t="s">
        <v>2566</v>
      </c>
      <c r="AM38" s="17" t="s">
        <v>2534</v>
      </c>
      <c r="AN38" s="116" t="s">
        <v>2535</v>
      </c>
      <c r="AO38" s="40">
        <v>9219</v>
      </c>
      <c r="AP38" s="40">
        <v>9219</v>
      </c>
      <c r="AQ38" s="44">
        <v>14049436000</v>
      </c>
      <c r="AR38" s="44">
        <v>14046951937</v>
      </c>
      <c r="AS38" s="40">
        <v>16412</v>
      </c>
      <c r="AT38" s="40">
        <v>12171</v>
      </c>
    </row>
    <row r="39" spans="1:46" s="25" customFormat="1" ht="12.75" customHeight="1" x14ac:dyDescent="0.2">
      <c r="A39" s="15"/>
      <c r="B39" s="181"/>
      <c r="C39" s="151" t="s">
        <v>2271</v>
      </c>
      <c r="D39" s="151" t="s">
        <v>2428</v>
      </c>
      <c r="E39" s="151" t="s">
        <v>2394</v>
      </c>
      <c r="F39" s="35" t="s">
        <v>2442</v>
      </c>
      <c r="G39" s="16" t="s">
        <v>2317</v>
      </c>
      <c r="H39" s="16" t="s">
        <v>2443</v>
      </c>
      <c r="I39" s="16" t="s">
        <v>2235</v>
      </c>
      <c r="J39" s="17" t="s">
        <v>2261</v>
      </c>
      <c r="K39" s="102">
        <v>100</v>
      </c>
      <c r="L39" s="20">
        <v>5</v>
      </c>
      <c r="M39" s="18">
        <v>5</v>
      </c>
      <c r="N39" s="20">
        <v>30</v>
      </c>
      <c r="O39" s="20">
        <v>30</v>
      </c>
      <c r="P39" s="20">
        <v>30</v>
      </c>
      <c r="Q39" s="20">
        <v>9.25</v>
      </c>
      <c r="R39" s="20">
        <v>30</v>
      </c>
      <c r="S39" s="20">
        <v>0</v>
      </c>
      <c r="T39" s="20">
        <v>5</v>
      </c>
      <c r="U39" s="20">
        <v>0</v>
      </c>
      <c r="V39" s="50">
        <f>+M39+O39+Q39</f>
        <v>44.25</v>
      </c>
      <c r="W39" s="22">
        <f>+V39/K39</f>
        <v>0.4425</v>
      </c>
      <c r="X39" s="174">
        <v>7.75</v>
      </c>
      <c r="Y39" s="174"/>
      <c r="Z39" s="174"/>
      <c r="AA39" s="126">
        <v>9.25</v>
      </c>
      <c r="AB39" s="126"/>
      <c r="AC39" s="126"/>
      <c r="AD39" s="120">
        <v>0</v>
      </c>
      <c r="AE39" s="120"/>
      <c r="AF39" s="120"/>
      <c r="AG39" s="120">
        <v>0</v>
      </c>
      <c r="AH39" s="120"/>
      <c r="AI39" s="120"/>
      <c r="AJ39" s="51">
        <f>MAX(X39:AI39)</f>
        <v>9.25</v>
      </c>
      <c r="AK39" s="24">
        <f>+AJ39/N39</f>
        <v>0.30833333333333335</v>
      </c>
      <c r="AL39" s="118" t="s">
        <v>2590</v>
      </c>
      <c r="AM39" s="131" t="s">
        <v>2513</v>
      </c>
      <c r="AN39" s="131" t="s">
        <v>2514</v>
      </c>
      <c r="AO39" s="40">
        <v>68</v>
      </c>
      <c r="AP39" s="40">
        <v>68</v>
      </c>
      <c r="AQ39" s="41">
        <v>3639934366</v>
      </c>
      <c r="AR39" s="41">
        <v>3630067523</v>
      </c>
      <c r="AS39" s="40">
        <v>2311</v>
      </c>
      <c r="AT39" s="40">
        <v>1175</v>
      </c>
    </row>
    <row r="40" spans="1:46" s="25" customFormat="1" ht="12.75" customHeight="1" x14ac:dyDescent="0.2">
      <c r="A40" s="15"/>
      <c r="B40" s="181"/>
      <c r="C40" s="151"/>
      <c r="D40" s="151"/>
      <c r="E40" s="151"/>
      <c r="F40" s="16" t="s">
        <v>2319</v>
      </c>
      <c r="G40" s="16" t="s">
        <v>2317</v>
      </c>
      <c r="H40" s="16" t="s">
        <v>2318</v>
      </c>
      <c r="I40" s="16" t="s">
        <v>2236</v>
      </c>
      <c r="J40" s="17" t="s">
        <v>2259</v>
      </c>
      <c r="K40" s="102">
        <v>166954</v>
      </c>
      <c r="L40" s="20">
        <v>66781</v>
      </c>
      <c r="M40" s="52">
        <v>45078</v>
      </c>
      <c r="N40" s="20">
        <v>127700</v>
      </c>
      <c r="O40" s="20">
        <v>130485</v>
      </c>
      <c r="P40" s="20">
        <v>166954</v>
      </c>
      <c r="Q40" s="20">
        <v>163435</v>
      </c>
      <c r="R40" s="20">
        <v>166954</v>
      </c>
      <c r="S40" s="20">
        <v>0</v>
      </c>
      <c r="T40" s="20">
        <v>166954</v>
      </c>
      <c r="U40" s="20">
        <v>0</v>
      </c>
      <c r="V40" s="50">
        <f>+Q40</f>
        <v>163435</v>
      </c>
      <c r="W40" s="22">
        <f>+V40/K40</f>
        <v>0.97892233788947858</v>
      </c>
      <c r="X40" s="174">
        <v>148614</v>
      </c>
      <c r="Y40" s="174"/>
      <c r="Z40" s="174"/>
      <c r="AA40" s="120">
        <v>163435</v>
      </c>
      <c r="AB40" s="120"/>
      <c r="AC40" s="120"/>
      <c r="AD40" s="120">
        <v>0</v>
      </c>
      <c r="AE40" s="120"/>
      <c r="AF40" s="120"/>
      <c r="AG40" s="120">
        <v>0</v>
      </c>
      <c r="AH40" s="120"/>
      <c r="AI40" s="120"/>
      <c r="AJ40" s="53">
        <f>MAX(X40:AI40)</f>
        <v>163435</v>
      </c>
      <c r="AK40" s="24">
        <f>+AJ40/P40</f>
        <v>0.97892233788947858</v>
      </c>
      <c r="AL40" s="119" t="s">
        <v>2591</v>
      </c>
      <c r="AM40" s="131"/>
      <c r="AN40" s="131"/>
      <c r="AO40" s="40">
        <v>1030671</v>
      </c>
      <c r="AP40" s="40">
        <v>1026879</v>
      </c>
      <c r="AQ40" s="41">
        <v>2922611642847</v>
      </c>
      <c r="AR40" s="41">
        <v>2728214536872</v>
      </c>
      <c r="AS40" s="40">
        <v>2309097</v>
      </c>
      <c r="AT40" s="40">
        <v>1684730</v>
      </c>
    </row>
    <row r="41" spans="1:46" s="25" customFormat="1" ht="12.75" customHeight="1" x14ac:dyDescent="0.2">
      <c r="A41" s="15"/>
      <c r="B41" s="181"/>
      <c r="C41" s="151" t="s">
        <v>2272</v>
      </c>
      <c r="D41" s="151" t="s">
        <v>2428</v>
      </c>
      <c r="E41" s="151" t="s">
        <v>2394</v>
      </c>
      <c r="F41" s="16" t="s">
        <v>2446</v>
      </c>
      <c r="G41" s="16" t="s">
        <v>2347</v>
      </c>
      <c r="H41" s="16" t="s">
        <v>2447</v>
      </c>
      <c r="I41" s="16" t="s">
        <v>2269</v>
      </c>
      <c r="J41" s="17" t="s">
        <v>2259</v>
      </c>
      <c r="K41" s="100">
        <f>+T41</f>
        <v>60</v>
      </c>
      <c r="L41" s="20">
        <v>0</v>
      </c>
      <c r="M41" s="18">
        <v>0</v>
      </c>
      <c r="N41" s="20">
        <v>0</v>
      </c>
      <c r="O41" s="20">
        <v>0</v>
      </c>
      <c r="P41" s="20">
        <v>30</v>
      </c>
      <c r="Q41" s="20"/>
      <c r="R41" s="20">
        <v>50</v>
      </c>
      <c r="S41" s="20">
        <v>0</v>
      </c>
      <c r="T41" s="20">
        <v>60</v>
      </c>
      <c r="U41" s="20">
        <v>0</v>
      </c>
      <c r="V41" s="50">
        <v>0</v>
      </c>
      <c r="W41" s="48">
        <v>0</v>
      </c>
      <c r="X41" s="120">
        <v>0</v>
      </c>
      <c r="Y41" s="120"/>
      <c r="Z41" s="120"/>
      <c r="AA41" s="120">
        <v>0</v>
      </c>
      <c r="AB41" s="120"/>
      <c r="AC41" s="120"/>
      <c r="AD41" s="120">
        <v>0</v>
      </c>
      <c r="AE41" s="120"/>
      <c r="AF41" s="120"/>
      <c r="AG41" s="120">
        <v>0</v>
      </c>
      <c r="AH41" s="120"/>
      <c r="AI41" s="120"/>
      <c r="AJ41" s="26">
        <v>0</v>
      </c>
      <c r="AK41" s="26">
        <v>0</v>
      </c>
      <c r="AL41" s="131" t="s">
        <v>2594</v>
      </c>
      <c r="AM41" s="131" t="s">
        <v>2515</v>
      </c>
      <c r="AN41" s="131" t="s">
        <v>2516</v>
      </c>
      <c r="AO41" s="124">
        <v>9295</v>
      </c>
      <c r="AP41" s="124">
        <v>8898</v>
      </c>
      <c r="AQ41" s="121">
        <v>3066203769</v>
      </c>
      <c r="AR41" s="121">
        <v>3066203769</v>
      </c>
      <c r="AS41" s="124">
        <v>175503</v>
      </c>
      <c r="AT41" s="124">
        <v>126</v>
      </c>
    </row>
    <row r="42" spans="1:46" s="25" customFormat="1" ht="12.75" customHeight="1" x14ac:dyDescent="0.2">
      <c r="A42" s="15"/>
      <c r="B42" s="181"/>
      <c r="C42" s="151"/>
      <c r="D42" s="151"/>
      <c r="E42" s="151"/>
      <c r="F42" s="16" t="s">
        <v>2346</v>
      </c>
      <c r="G42" s="16" t="s">
        <v>2347</v>
      </c>
      <c r="H42" s="16" t="s">
        <v>2348</v>
      </c>
      <c r="I42" s="16" t="s">
        <v>2269</v>
      </c>
      <c r="J42" s="17" t="s">
        <v>2261</v>
      </c>
      <c r="K42" s="100">
        <f>+L42+N42+P42+R42+T42</f>
        <v>2</v>
      </c>
      <c r="L42" s="20">
        <v>0</v>
      </c>
      <c r="M42" s="18">
        <f t="shared" ref="M42" si="7">AD42+AG42</f>
        <v>0</v>
      </c>
      <c r="N42" s="20">
        <v>2</v>
      </c>
      <c r="O42" s="20">
        <v>0</v>
      </c>
      <c r="P42" s="20">
        <v>0</v>
      </c>
      <c r="Q42" s="20">
        <v>0</v>
      </c>
      <c r="R42" s="20">
        <v>0</v>
      </c>
      <c r="S42" s="20">
        <v>0</v>
      </c>
      <c r="T42" s="20">
        <v>0</v>
      </c>
      <c r="U42" s="20">
        <v>0</v>
      </c>
      <c r="V42" s="32">
        <v>0</v>
      </c>
      <c r="W42" s="22">
        <f>IFERROR(O42/V42,0)</f>
        <v>0</v>
      </c>
      <c r="X42" s="120">
        <v>0</v>
      </c>
      <c r="Y42" s="120"/>
      <c r="Z42" s="120"/>
      <c r="AA42" s="120">
        <v>0</v>
      </c>
      <c r="AB42" s="120"/>
      <c r="AC42" s="120"/>
      <c r="AD42" s="120">
        <v>0</v>
      </c>
      <c r="AE42" s="120"/>
      <c r="AF42" s="120"/>
      <c r="AG42" s="120">
        <v>0</v>
      </c>
      <c r="AH42" s="120"/>
      <c r="AI42" s="120"/>
      <c r="AJ42" s="26">
        <v>0</v>
      </c>
      <c r="AK42" s="26">
        <v>0</v>
      </c>
      <c r="AL42" s="131"/>
      <c r="AM42" s="131"/>
      <c r="AN42" s="131"/>
      <c r="AO42" s="124"/>
      <c r="AP42" s="124"/>
      <c r="AQ42" s="121"/>
      <c r="AR42" s="121"/>
      <c r="AS42" s="124"/>
      <c r="AT42" s="124"/>
    </row>
    <row r="43" spans="1:46" s="25" customFormat="1" ht="12.75" customHeight="1" x14ac:dyDescent="0.2">
      <c r="A43" s="15"/>
      <c r="B43" s="181"/>
      <c r="C43" s="16" t="s">
        <v>2412</v>
      </c>
      <c r="D43" s="16" t="s">
        <v>2428</v>
      </c>
      <c r="E43" s="16" t="s">
        <v>2413</v>
      </c>
      <c r="F43" s="16" t="s">
        <v>2416</v>
      </c>
      <c r="G43" s="16" t="s">
        <v>2414</v>
      </c>
      <c r="H43" s="16" t="s">
        <v>2415</v>
      </c>
      <c r="I43" s="16" t="s">
        <v>2235</v>
      </c>
      <c r="J43" s="17" t="s">
        <v>2261</v>
      </c>
      <c r="K43" s="100">
        <f>+L43+N43+P43+R43+T43</f>
        <v>364000</v>
      </c>
      <c r="L43" s="20">
        <v>2900</v>
      </c>
      <c r="M43" s="18">
        <v>2935</v>
      </c>
      <c r="N43" s="20">
        <v>67132</v>
      </c>
      <c r="O43" s="20">
        <v>67132</v>
      </c>
      <c r="P43" s="20">
        <v>110863</v>
      </c>
      <c r="Q43" s="20">
        <v>79078</v>
      </c>
      <c r="R43" s="20">
        <v>115550</v>
      </c>
      <c r="S43" s="20">
        <v>0</v>
      </c>
      <c r="T43" s="20">
        <v>67555</v>
      </c>
      <c r="U43" s="20">
        <v>0</v>
      </c>
      <c r="V43" s="50">
        <f>+M43+O43+Q43</f>
        <v>149145</v>
      </c>
      <c r="W43" s="22">
        <f t="shared" ref="W43:W61" si="8">+V43/K43</f>
        <v>0.409739010989011</v>
      </c>
      <c r="X43" s="174">
        <v>44807</v>
      </c>
      <c r="Y43" s="174"/>
      <c r="Z43" s="174"/>
      <c r="AA43" s="120">
        <f>79078-X43</f>
        <v>34271</v>
      </c>
      <c r="AB43" s="120"/>
      <c r="AC43" s="120"/>
      <c r="AD43" s="120">
        <v>0</v>
      </c>
      <c r="AE43" s="120"/>
      <c r="AF43" s="120"/>
      <c r="AG43" s="120">
        <v>0</v>
      </c>
      <c r="AH43" s="120"/>
      <c r="AI43" s="120"/>
      <c r="AJ43" s="39">
        <f>+X43+AA43+AD43+AG43</f>
        <v>79078</v>
      </c>
      <c r="AK43" s="24">
        <f>+AJ43/P43</f>
        <v>0.71329478725995143</v>
      </c>
      <c r="AL43" s="17" t="s">
        <v>2556</v>
      </c>
      <c r="AM43" s="17" t="s">
        <v>2557</v>
      </c>
      <c r="AN43" s="116" t="s">
        <v>2517</v>
      </c>
      <c r="AO43" s="40">
        <v>631</v>
      </c>
      <c r="AP43" s="40">
        <v>298</v>
      </c>
      <c r="AQ43" s="41">
        <v>13089983885</v>
      </c>
      <c r="AR43" s="41">
        <v>13084853885</v>
      </c>
      <c r="AS43" s="40">
        <v>6293</v>
      </c>
      <c r="AT43" s="40">
        <v>1869</v>
      </c>
    </row>
    <row r="44" spans="1:46" s="25" customFormat="1" ht="12.75" customHeight="1" x14ac:dyDescent="0.2">
      <c r="A44" s="15"/>
      <c r="B44" s="181"/>
      <c r="C44" s="151" t="s">
        <v>2396</v>
      </c>
      <c r="D44" s="151" t="s">
        <v>2428</v>
      </c>
      <c r="E44" s="151" t="s">
        <v>2394</v>
      </c>
      <c r="F44" s="16" t="s">
        <v>2338</v>
      </c>
      <c r="G44" s="16" t="s">
        <v>2339</v>
      </c>
      <c r="H44" s="16" t="s">
        <v>2340</v>
      </c>
      <c r="I44" s="16" t="s">
        <v>2269</v>
      </c>
      <c r="J44" s="17" t="s">
        <v>2261</v>
      </c>
      <c r="K44" s="100">
        <f>+L44+N44+P44+R44+T44</f>
        <v>20.009999999999998</v>
      </c>
      <c r="L44" s="20">
        <v>0</v>
      </c>
      <c r="M44" s="18">
        <f t="shared" ref="M44:M62" si="9">AD44+AG44</f>
        <v>0</v>
      </c>
      <c r="N44" s="20">
        <v>0.01</v>
      </c>
      <c r="O44" s="20">
        <v>0</v>
      </c>
      <c r="P44" s="20">
        <v>1</v>
      </c>
      <c r="Q44" s="20">
        <v>0</v>
      </c>
      <c r="R44" s="20">
        <v>12</v>
      </c>
      <c r="S44" s="20">
        <v>0</v>
      </c>
      <c r="T44" s="20">
        <v>7</v>
      </c>
      <c r="U44" s="20">
        <v>0</v>
      </c>
      <c r="V44" s="50">
        <f>+M44+O44+Q44</f>
        <v>0</v>
      </c>
      <c r="W44" s="22">
        <f t="shared" si="8"/>
        <v>0</v>
      </c>
      <c r="X44" s="174">
        <v>0</v>
      </c>
      <c r="Y44" s="174"/>
      <c r="Z44" s="174"/>
      <c r="AA44" s="120">
        <v>0</v>
      </c>
      <c r="AB44" s="120"/>
      <c r="AC44" s="120"/>
      <c r="AD44" s="120">
        <v>0</v>
      </c>
      <c r="AE44" s="120"/>
      <c r="AF44" s="120"/>
      <c r="AG44" s="120">
        <v>0</v>
      </c>
      <c r="AH44" s="120"/>
      <c r="AI44" s="120"/>
      <c r="AJ44" s="39">
        <f>+AA44</f>
        <v>0</v>
      </c>
      <c r="AK44" s="34">
        <v>0</v>
      </c>
      <c r="AL44" s="127" t="s">
        <v>2567</v>
      </c>
      <c r="AM44" s="127" t="s">
        <v>2464</v>
      </c>
      <c r="AN44" s="131" t="s">
        <v>2536</v>
      </c>
      <c r="AO44" s="40">
        <v>0</v>
      </c>
      <c r="AP44" s="40">
        <v>0</v>
      </c>
      <c r="AQ44" s="44">
        <v>0</v>
      </c>
      <c r="AR44" s="44">
        <v>0</v>
      </c>
      <c r="AS44" s="40">
        <v>0</v>
      </c>
      <c r="AT44" s="40">
        <v>0</v>
      </c>
    </row>
    <row r="45" spans="1:46" s="25" customFormat="1" ht="12.75" customHeight="1" x14ac:dyDescent="0.2">
      <c r="A45" s="15"/>
      <c r="B45" s="181"/>
      <c r="C45" s="151"/>
      <c r="D45" s="151"/>
      <c r="E45" s="151"/>
      <c r="F45" s="16" t="s">
        <v>2455</v>
      </c>
      <c r="G45" s="16" t="s">
        <v>2339</v>
      </c>
      <c r="H45" s="16" t="s">
        <v>2418</v>
      </c>
      <c r="I45" s="16" t="s">
        <v>2236</v>
      </c>
      <c r="J45" s="17" t="s">
        <v>2258</v>
      </c>
      <c r="K45" s="102">
        <v>100</v>
      </c>
      <c r="L45" s="20">
        <v>100</v>
      </c>
      <c r="M45" s="18">
        <v>100</v>
      </c>
      <c r="N45" s="20">
        <v>100</v>
      </c>
      <c r="O45" s="20">
        <v>100</v>
      </c>
      <c r="P45" s="20">
        <v>100</v>
      </c>
      <c r="Q45" s="20">
        <v>50</v>
      </c>
      <c r="R45" s="20">
        <v>100</v>
      </c>
      <c r="S45" s="20">
        <v>0</v>
      </c>
      <c r="T45" s="20">
        <v>100</v>
      </c>
      <c r="U45" s="20">
        <v>0</v>
      </c>
      <c r="V45" s="21">
        <f>+AVERAGE(M45,O45,Q45,S45,U45)</f>
        <v>50</v>
      </c>
      <c r="W45" s="48">
        <f t="shared" si="8"/>
        <v>0.5</v>
      </c>
      <c r="X45" s="174">
        <v>25</v>
      </c>
      <c r="Y45" s="174"/>
      <c r="Z45" s="174"/>
      <c r="AA45" s="120">
        <v>25</v>
      </c>
      <c r="AB45" s="120"/>
      <c r="AC45" s="120"/>
      <c r="AD45" s="120">
        <v>0</v>
      </c>
      <c r="AE45" s="120"/>
      <c r="AF45" s="120"/>
      <c r="AG45" s="120">
        <v>0</v>
      </c>
      <c r="AH45" s="120"/>
      <c r="AI45" s="120"/>
      <c r="AJ45" s="39">
        <f t="shared" ref="AJ45:AJ61" si="10">+X45+AA45+AD45+AG45</f>
        <v>50</v>
      </c>
      <c r="AK45" s="24">
        <f t="shared" ref="AK45:AK50" si="11">+AJ45/P45</f>
        <v>0.5</v>
      </c>
      <c r="AL45" s="128"/>
      <c r="AM45" s="128"/>
      <c r="AN45" s="131"/>
      <c r="AO45" s="40">
        <v>398</v>
      </c>
      <c r="AP45" s="40">
        <v>299</v>
      </c>
      <c r="AQ45" s="44">
        <v>25951236476</v>
      </c>
      <c r="AR45" s="44">
        <v>16017102861</v>
      </c>
      <c r="AS45" s="40">
        <v>388282</v>
      </c>
      <c r="AT45" s="40">
        <v>15823</v>
      </c>
    </row>
    <row r="46" spans="1:46" s="25" customFormat="1" ht="12.75" customHeight="1" x14ac:dyDescent="0.2">
      <c r="A46" s="15"/>
      <c r="B46" s="181"/>
      <c r="C46" s="151" t="s">
        <v>2272</v>
      </c>
      <c r="D46" s="151" t="s">
        <v>2428</v>
      </c>
      <c r="E46" s="151" t="s">
        <v>2394</v>
      </c>
      <c r="F46" s="16" t="s">
        <v>2334</v>
      </c>
      <c r="G46" s="16" t="s">
        <v>2335</v>
      </c>
      <c r="H46" s="16" t="s">
        <v>2336</v>
      </c>
      <c r="I46" s="16" t="s">
        <v>2417</v>
      </c>
      <c r="J46" s="17" t="s">
        <v>2261</v>
      </c>
      <c r="K46" s="100">
        <f>+M46+O46+P46+R46+T46</f>
        <v>29.6</v>
      </c>
      <c r="L46" s="20">
        <v>1</v>
      </c>
      <c r="M46" s="18">
        <f t="shared" si="9"/>
        <v>0</v>
      </c>
      <c r="N46" s="20">
        <v>0.01</v>
      </c>
      <c r="O46" s="20">
        <v>0</v>
      </c>
      <c r="P46" s="20">
        <v>2</v>
      </c>
      <c r="Q46" s="20">
        <v>1.1399999999999999</v>
      </c>
      <c r="R46" s="20">
        <v>20.010000000000002</v>
      </c>
      <c r="S46" s="20">
        <v>0</v>
      </c>
      <c r="T46" s="20">
        <v>7.59</v>
      </c>
      <c r="U46" s="20">
        <v>0</v>
      </c>
      <c r="V46" s="50">
        <f>+M46+O46+Q46+S46+U46</f>
        <v>1.1399999999999999</v>
      </c>
      <c r="W46" s="22">
        <f>+V46/K46</f>
        <v>3.8513513513513509E-2</v>
      </c>
      <c r="X46" s="126">
        <v>0.85</v>
      </c>
      <c r="Y46" s="126"/>
      <c r="Z46" s="126"/>
      <c r="AA46" s="126">
        <f>1.14-X46</f>
        <v>0.28999999999999992</v>
      </c>
      <c r="AB46" s="126"/>
      <c r="AC46" s="126"/>
      <c r="AD46" s="120">
        <v>0</v>
      </c>
      <c r="AE46" s="120"/>
      <c r="AF46" s="120"/>
      <c r="AG46" s="120">
        <v>0</v>
      </c>
      <c r="AH46" s="120"/>
      <c r="AI46" s="120"/>
      <c r="AJ46" s="54">
        <f t="shared" si="10"/>
        <v>1.1399999999999999</v>
      </c>
      <c r="AK46" s="55">
        <f t="shared" si="11"/>
        <v>0.56999999999999995</v>
      </c>
      <c r="AL46" s="131" t="s">
        <v>2568</v>
      </c>
      <c r="AM46" s="131" t="s">
        <v>2493</v>
      </c>
      <c r="AN46" s="131" t="s">
        <v>2537</v>
      </c>
      <c r="AO46" s="124">
        <v>47585</v>
      </c>
      <c r="AP46" s="124">
        <v>8400</v>
      </c>
      <c r="AQ46" s="123">
        <v>65113629417</v>
      </c>
      <c r="AR46" s="123">
        <v>53824445627</v>
      </c>
      <c r="AS46" s="124">
        <v>29627</v>
      </c>
      <c r="AT46" s="124">
        <v>9077</v>
      </c>
    </row>
    <row r="47" spans="1:46" s="25" customFormat="1" ht="12.75" customHeight="1" x14ac:dyDescent="0.2">
      <c r="A47" s="15"/>
      <c r="B47" s="181"/>
      <c r="C47" s="151"/>
      <c r="D47" s="151"/>
      <c r="E47" s="151"/>
      <c r="F47" s="16" t="s">
        <v>2472</v>
      </c>
      <c r="G47" s="16" t="s">
        <v>2335</v>
      </c>
      <c r="H47" s="16" t="s">
        <v>2473</v>
      </c>
      <c r="I47" s="16" t="s">
        <v>2417</v>
      </c>
      <c r="J47" s="17" t="s">
        <v>2261</v>
      </c>
      <c r="K47" s="100">
        <f>+L47+N47+P47+R47+T47</f>
        <v>80</v>
      </c>
      <c r="L47" s="20">
        <v>0</v>
      </c>
      <c r="M47" s="18">
        <v>0</v>
      </c>
      <c r="N47" s="20">
        <v>4</v>
      </c>
      <c r="O47" s="20">
        <v>4</v>
      </c>
      <c r="P47" s="20">
        <v>15</v>
      </c>
      <c r="Q47" s="20">
        <v>7.7</v>
      </c>
      <c r="R47" s="20">
        <v>31</v>
      </c>
      <c r="S47" s="20">
        <v>0</v>
      </c>
      <c r="T47" s="20">
        <v>30</v>
      </c>
      <c r="U47" s="20">
        <v>0</v>
      </c>
      <c r="V47" s="50">
        <f>+M47+O47+Q47+S47+U47</f>
        <v>11.7</v>
      </c>
      <c r="W47" s="49">
        <f>+V47/K47</f>
        <v>0.14624999999999999</v>
      </c>
      <c r="X47" s="126">
        <v>2.62</v>
      </c>
      <c r="Y47" s="126"/>
      <c r="Z47" s="126"/>
      <c r="AA47" s="126">
        <f>7.7-X47</f>
        <v>5.08</v>
      </c>
      <c r="AB47" s="126"/>
      <c r="AC47" s="126"/>
      <c r="AD47" s="120">
        <v>0</v>
      </c>
      <c r="AE47" s="120"/>
      <c r="AF47" s="120"/>
      <c r="AG47" s="120">
        <v>0</v>
      </c>
      <c r="AH47" s="120"/>
      <c r="AI47" s="120"/>
      <c r="AJ47" s="54">
        <f t="shared" si="10"/>
        <v>7.7</v>
      </c>
      <c r="AK47" s="55">
        <f t="shared" si="11"/>
        <v>0.51333333333333331</v>
      </c>
      <c r="AL47" s="131"/>
      <c r="AM47" s="131"/>
      <c r="AN47" s="131"/>
      <c r="AO47" s="124"/>
      <c r="AP47" s="124"/>
      <c r="AQ47" s="123"/>
      <c r="AR47" s="123"/>
      <c r="AS47" s="124"/>
      <c r="AT47" s="124"/>
    </row>
    <row r="48" spans="1:46" s="25" customFormat="1" ht="12.75" customHeight="1" x14ac:dyDescent="0.2">
      <c r="A48" s="15"/>
      <c r="B48" s="181"/>
      <c r="C48" s="151"/>
      <c r="D48" s="151"/>
      <c r="E48" s="151"/>
      <c r="F48" s="16" t="s">
        <v>2474</v>
      </c>
      <c r="G48" s="16" t="s">
        <v>2335</v>
      </c>
      <c r="H48" s="16" t="s">
        <v>2473</v>
      </c>
      <c r="I48" s="16" t="s">
        <v>2417</v>
      </c>
      <c r="J48" s="17" t="s">
        <v>2261</v>
      </c>
      <c r="K48" s="100">
        <v>100</v>
      </c>
      <c r="L48" s="20">
        <v>0</v>
      </c>
      <c r="M48" s="18">
        <v>0</v>
      </c>
      <c r="N48" s="20">
        <v>17.739999999999998</v>
      </c>
      <c r="O48" s="20">
        <v>17.739999999999998</v>
      </c>
      <c r="P48" s="20">
        <v>62.26</v>
      </c>
      <c r="Q48" s="20">
        <v>28</v>
      </c>
      <c r="R48" s="20">
        <v>20</v>
      </c>
      <c r="S48" s="20">
        <v>0</v>
      </c>
      <c r="T48" s="20">
        <v>0</v>
      </c>
      <c r="U48" s="20">
        <v>0</v>
      </c>
      <c r="V48" s="50">
        <f>+M48+O48+Q48+S48+U48</f>
        <v>45.739999999999995</v>
      </c>
      <c r="W48" s="49">
        <f>+V48/K48</f>
        <v>0.45739999999999997</v>
      </c>
      <c r="X48" s="126">
        <v>3.11</v>
      </c>
      <c r="Y48" s="126"/>
      <c r="Z48" s="126"/>
      <c r="AA48" s="126">
        <f>28-X48</f>
        <v>24.89</v>
      </c>
      <c r="AB48" s="126"/>
      <c r="AC48" s="126"/>
      <c r="AD48" s="120">
        <v>0</v>
      </c>
      <c r="AE48" s="120"/>
      <c r="AF48" s="120"/>
      <c r="AG48" s="120">
        <v>0</v>
      </c>
      <c r="AH48" s="120"/>
      <c r="AI48" s="120"/>
      <c r="AJ48" s="54">
        <f t="shared" si="10"/>
        <v>28</v>
      </c>
      <c r="AK48" s="55">
        <f t="shared" si="11"/>
        <v>0.44972695149373598</v>
      </c>
      <c r="AL48" s="131"/>
      <c r="AM48" s="131"/>
      <c r="AN48" s="131"/>
      <c r="AO48" s="124"/>
      <c r="AP48" s="124"/>
      <c r="AQ48" s="123"/>
      <c r="AR48" s="123"/>
      <c r="AS48" s="124"/>
      <c r="AT48" s="124"/>
    </row>
    <row r="49" spans="1:46" s="25" customFormat="1" ht="12.75" customHeight="1" x14ac:dyDescent="0.2">
      <c r="A49" s="15"/>
      <c r="B49" s="181"/>
      <c r="C49" s="151"/>
      <c r="D49" s="151"/>
      <c r="E49" s="151"/>
      <c r="F49" s="16" t="s">
        <v>2475</v>
      </c>
      <c r="G49" s="16" t="s">
        <v>2335</v>
      </c>
      <c r="H49" s="16" t="s">
        <v>2473</v>
      </c>
      <c r="I49" s="16" t="s">
        <v>2417</v>
      </c>
      <c r="J49" s="17" t="s">
        <v>2261</v>
      </c>
      <c r="K49" s="100">
        <f>+L49+N49+P49+R49+T49</f>
        <v>100.00000000000001</v>
      </c>
      <c r="L49" s="20">
        <v>0</v>
      </c>
      <c r="M49" s="18">
        <v>0</v>
      </c>
      <c r="N49" s="20">
        <v>1.7</v>
      </c>
      <c r="O49" s="20">
        <v>1.7</v>
      </c>
      <c r="P49" s="20">
        <v>33.1</v>
      </c>
      <c r="Q49" s="20">
        <v>11</v>
      </c>
      <c r="R49" s="20">
        <v>41</v>
      </c>
      <c r="S49" s="20">
        <v>0</v>
      </c>
      <c r="T49" s="20">
        <v>24.2</v>
      </c>
      <c r="U49" s="20">
        <v>0</v>
      </c>
      <c r="V49" s="50">
        <f>+M49+O49+Q49+S49+U49</f>
        <v>12.7</v>
      </c>
      <c r="W49" s="49">
        <f>+V49/K49</f>
        <v>0.12699999999999997</v>
      </c>
      <c r="X49" s="126">
        <v>6.8</v>
      </c>
      <c r="Y49" s="126"/>
      <c r="Z49" s="126"/>
      <c r="AA49" s="126">
        <f>11-X49</f>
        <v>4.2</v>
      </c>
      <c r="AB49" s="126"/>
      <c r="AC49" s="126"/>
      <c r="AD49" s="120">
        <v>0</v>
      </c>
      <c r="AE49" s="120"/>
      <c r="AF49" s="120"/>
      <c r="AG49" s="120">
        <v>0</v>
      </c>
      <c r="AH49" s="120"/>
      <c r="AI49" s="120"/>
      <c r="AJ49" s="54">
        <f t="shared" si="10"/>
        <v>11</v>
      </c>
      <c r="AK49" s="55">
        <f t="shared" si="11"/>
        <v>0.33232628398791542</v>
      </c>
      <c r="AL49" s="131"/>
      <c r="AM49" s="131"/>
      <c r="AN49" s="131"/>
      <c r="AO49" s="124"/>
      <c r="AP49" s="124"/>
      <c r="AQ49" s="123"/>
      <c r="AR49" s="123"/>
      <c r="AS49" s="124"/>
      <c r="AT49" s="124"/>
    </row>
    <row r="50" spans="1:46" s="25" customFormat="1" ht="12.75" customHeight="1" x14ac:dyDescent="0.2">
      <c r="A50" s="15"/>
      <c r="B50" s="181"/>
      <c r="C50" s="151"/>
      <c r="D50" s="151"/>
      <c r="E50" s="151"/>
      <c r="F50" s="16" t="s">
        <v>2454</v>
      </c>
      <c r="G50" s="16" t="s">
        <v>2335</v>
      </c>
      <c r="H50" s="16" t="s">
        <v>2419</v>
      </c>
      <c r="I50" s="16" t="s">
        <v>2236</v>
      </c>
      <c r="J50" s="17" t="s">
        <v>2258</v>
      </c>
      <c r="K50" s="102">
        <v>100</v>
      </c>
      <c r="L50" s="20">
        <v>100</v>
      </c>
      <c r="M50" s="18">
        <v>100</v>
      </c>
      <c r="N50" s="20">
        <v>100</v>
      </c>
      <c r="O50" s="20">
        <v>100</v>
      </c>
      <c r="P50" s="20">
        <v>100</v>
      </c>
      <c r="Q50" s="20">
        <v>50</v>
      </c>
      <c r="R50" s="20">
        <v>100</v>
      </c>
      <c r="S50" s="20">
        <v>0</v>
      </c>
      <c r="T50" s="20">
        <v>100</v>
      </c>
      <c r="U50" s="20">
        <v>0</v>
      </c>
      <c r="V50" s="21">
        <f>+AVERAGE(M50,O50,Q50,0,0)</f>
        <v>50</v>
      </c>
      <c r="W50" s="48">
        <f t="shared" si="8"/>
        <v>0.5</v>
      </c>
      <c r="X50" s="174">
        <v>25</v>
      </c>
      <c r="Y50" s="174"/>
      <c r="Z50" s="174"/>
      <c r="AA50" s="120">
        <v>25</v>
      </c>
      <c r="AB50" s="120"/>
      <c r="AC50" s="120"/>
      <c r="AD50" s="120">
        <v>0</v>
      </c>
      <c r="AE50" s="120"/>
      <c r="AF50" s="120"/>
      <c r="AG50" s="120">
        <v>0</v>
      </c>
      <c r="AH50" s="120"/>
      <c r="AI50" s="120"/>
      <c r="AJ50" s="39">
        <f t="shared" si="10"/>
        <v>50</v>
      </c>
      <c r="AK50" s="55">
        <f t="shared" si="11"/>
        <v>0.5</v>
      </c>
      <c r="AL50" s="131"/>
      <c r="AM50" s="131"/>
      <c r="AN50" s="131"/>
      <c r="AO50" s="40">
        <v>644723</v>
      </c>
      <c r="AP50" s="40">
        <v>394467</v>
      </c>
      <c r="AQ50" s="44">
        <v>855361828169</v>
      </c>
      <c r="AR50" s="44">
        <v>724052670649</v>
      </c>
      <c r="AS50" s="40">
        <v>2632182</v>
      </c>
      <c r="AT50" s="40">
        <v>2011517</v>
      </c>
    </row>
    <row r="51" spans="1:46" s="25" customFormat="1" ht="12.75" customHeight="1" x14ac:dyDescent="0.2">
      <c r="A51" s="15"/>
      <c r="B51" s="181"/>
      <c r="C51" s="16" t="s">
        <v>2272</v>
      </c>
      <c r="D51" s="16" t="s">
        <v>2428</v>
      </c>
      <c r="E51" s="16" t="s">
        <v>2394</v>
      </c>
      <c r="F51" s="16" t="s">
        <v>2371</v>
      </c>
      <c r="G51" s="16" t="s">
        <v>2370</v>
      </c>
      <c r="H51" s="16" t="s">
        <v>2372</v>
      </c>
      <c r="I51" s="16" t="s">
        <v>2269</v>
      </c>
      <c r="J51" s="35" t="s">
        <v>2261</v>
      </c>
      <c r="K51" s="100">
        <f>+L51+N51+P51+R51+T51</f>
        <v>5001</v>
      </c>
      <c r="L51" s="56">
        <v>0</v>
      </c>
      <c r="M51" s="18">
        <v>0</v>
      </c>
      <c r="N51" s="20">
        <v>1614</v>
      </c>
      <c r="O51" s="20">
        <v>1613</v>
      </c>
      <c r="P51" s="20">
        <v>626</v>
      </c>
      <c r="Q51" s="20">
        <v>90</v>
      </c>
      <c r="R51" s="20">
        <v>1407</v>
      </c>
      <c r="S51" s="20">
        <v>0</v>
      </c>
      <c r="T51" s="20">
        <v>1354</v>
      </c>
      <c r="U51" s="20">
        <v>0</v>
      </c>
      <c r="V51" s="36">
        <f>+M51+O51+Q51+S51+U51</f>
        <v>1703</v>
      </c>
      <c r="W51" s="22">
        <f t="shared" si="8"/>
        <v>0.34053189362127573</v>
      </c>
      <c r="X51" s="174">
        <v>72</v>
      </c>
      <c r="Y51" s="174"/>
      <c r="Z51" s="174"/>
      <c r="AA51" s="120">
        <v>18</v>
      </c>
      <c r="AB51" s="120"/>
      <c r="AC51" s="120"/>
      <c r="AD51" s="120">
        <v>0</v>
      </c>
      <c r="AE51" s="120"/>
      <c r="AF51" s="120"/>
      <c r="AG51" s="120">
        <v>0</v>
      </c>
      <c r="AH51" s="120"/>
      <c r="AI51" s="120"/>
      <c r="AJ51" s="39">
        <f t="shared" si="10"/>
        <v>90</v>
      </c>
      <c r="AK51" s="24">
        <f t="shared" ref="AK51:AK61" si="12">+AJ51/P51</f>
        <v>0.14376996805111822</v>
      </c>
      <c r="AL51" s="131" t="s">
        <v>2569</v>
      </c>
      <c r="AM51" s="131" t="s">
        <v>2500</v>
      </c>
      <c r="AN51" s="131" t="s">
        <v>2501</v>
      </c>
      <c r="AO51" s="40">
        <v>0</v>
      </c>
      <c r="AP51" s="40">
        <v>0</v>
      </c>
      <c r="AQ51" s="40">
        <v>0</v>
      </c>
      <c r="AR51" s="40">
        <v>0</v>
      </c>
      <c r="AS51" s="40">
        <v>4465</v>
      </c>
      <c r="AT51" s="40">
        <v>0</v>
      </c>
    </row>
    <row r="52" spans="1:46" s="25" customFormat="1" ht="12.75" customHeight="1" x14ac:dyDescent="0.2">
      <c r="A52" s="15"/>
      <c r="B52" s="181"/>
      <c r="C52" s="16" t="s">
        <v>2272</v>
      </c>
      <c r="D52" s="16" t="s">
        <v>2428</v>
      </c>
      <c r="E52" s="16" t="s">
        <v>2394</v>
      </c>
      <c r="F52" s="16" t="s">
        <v>2481</v>
      </c>
      <c r="G52" s="16" t="s">
        <v>2370</v>
      </c>
      <c r="H52" s="16" t="s">
        <v>2482</v>
      </c>
      <c r="I52" s="16" t="s">
        <v>2235</v>
      </c>
      <c r="J52" s="35" t="s">
        <v>2261</v>
      </c>
      <c r="K52" s="100">
        <f>+L52+N52+P52+R52+T52</f>
        <v>33646</v>
      </c>
      <c r="L52" s="56">
        <v>0</v>
      </c>
      <c r="M52" s="18">
        <v>0</v>
      </c>
      <c r="N52" s="20">
        <v>19266</v>
      </c>
      <c r="O52" s="20">
        <v>19266</v>
      </c>
      <c r="P52" s="20">
        <v>9000</v>
      </c>
      <c r="Q52" s="20">
        <v>3267</v>
      </c>
      <c r="R52" s="20">
        <v>5000</v>
      </c>
      <c r="S52" s="20">
        <v>0</v>
      </c>
      <c r="T52" s="20">
        <v>380</v>
      </c>
      <c r="U52" s="20">
        <v>0</v>
      </c>
      <c r="V52" s="36">
        <f>+M52+O52+Q52+S52+U52</f>
        <v>22533</v>
      </c>
      <c r="W52" s="22">
        <f t="shared" si="8"/>
        <v>0.66970813766866788</v>
      </c>
      <c r="X52" s="174">
        <v>1475</v>
      </c>
      <c r="Y52" s="174"/>
      <c r="Z52" s="174"/>
      <c r="AA52" s="120">
        <f>3267-X52</f>
        <v>1792</v>
      </c>
      <c r="AB52" s="120"/>
      <c r="AC52" s="120"/>
      <c r="AD52" s="120">
        <v>0</v>
      </c>
      <c r="AE52" s="120"/>
      <c r="AF52" s="120"/>
      <c r="AG52" s="120">
        <v>0</v>
      </c>
      <c r="AH52" s="120"/>
      <c r="AI52" s="120"/>
      <c r="AJ52" s="39">
        <f t="shared" si="10"/>
        <v>3267</v>
      </c>
      <c r="AK52" s="24">
        <f t="shared" si="12"/>
        <v>0.36299999999999999</v>
      </c>
      <c r="AL52" s="131"/>
      <c r="AM52" s="131"/>
      <c r="AN52" s="131"/>
      <c r="AO52" s="40">
        <v>0</v>
      </c>
      <c r="AP52" s="40">
        <v>0</v>
      </c>
      <c r="AQ52" s="40">
        <v>0</v>
      </c>
      <c r="AR52" s="40">
        <v>0</v>
      </c>
      <c r="AS52" s="40">
        <v>0</v>
      </c>
      <c r="AT52" s="40">
        <v>0</v>
      </c>
    </row>
    <row r="53" spans="1:46" s="25" customFormat="1" ht="12.75" customHeight="1" x14ac:dyDescent="0.2">
      <c r="A53" s="15"/>
      <c r="B53" s="181"/>
      <c r="C53" s="16" t="s">
        <v>2272</v>
      </c>
      <c r="D53" s="16" t="s">
        <v>2428</v>
      </c>
      <c r="E53" s="16" t="s">
        <v>2394</v>
      </c>
      <c r="F53" s="16" t="s">
        <v>2484</v>
      </c>
      <c r="G53" s="16" t="s">
        <v>2370</v>
      </c>
      <c r="H53" s="16" t="s">
        <v>2483</v>
      </c>
      <c r="I53" s="16" t="s">
        <v>2235</v>
      </c>
      <c r="J53" s="35" t="s">
        <v>2261</v>
      </c>
      <c r="K53" s="100">
        <v>100</v>
      </c>
      <c r="L53" s="56">
        <v>0</v>
      </c>
      <c r="M53" s="18">
        <v>0</v>
      </c>
      <c r="N53" s="20">
        <v>36</v>
      </c>
      <c r="O53" s="20">
        <v>36</v>
      </c>
      <c r="P53" s="20">
        <v>32</v>
      </c>
      <c r="Q53" s="20">
        <v>17</v>
      </c>
      <c r="R53" s="20">
        <v>32</v>
      </c>
      <c r="S53" s="20">
        <v>0</v>
      </c>
      <c r="T53" s="20">
        <v>0</v>
      </c>
      <c r="U53" s="20">
        <v>0</v>
      </c>
      <c r="V53" s="36">
        <f>+M53+O53+Q53+S53+U53</f>
        <v>53</v>
      </c>
      <c r="W53" s="22">
        <f t="shared" si="8"/>
        <v>0.53</v>
      </c>
      <c r="X53" s="174">
        <v>8.5</v>
      </c>
      <c r="Y53" s="174"/>
      <c r="Z53" s="174"/>
      <c r="AA53" s="120">
        <f>17-X53</f>
        <v>8.5</v>
      </c>
      <c r="AB53" s="120"/>
      <c r="AC53" s="120"/>
      <c r="AD53" s="120">
        <v>0</v>
      </c>
      <c r="AE53" s="120"/>
      <c r="AF53" s="120"/>
      <c r="AG53" s="120">
        <v>0</v>
      </c>
      <c r="AH53" s="120"/>
      <c r="AI53" s="120"/>
      <c r="AJ53" s="57">
        <f t="shared" si="10"/>
        <v>17</v>
      </c>
      <c r="AK53" s="24">
        <f t="shared" si="12"/>
        <v>0.53125</v>
      </c>
      <c r="AL53" s="131"/>
      <c r="AM53" s="131"/>
      <c r="AN53" s="131"/>
      <c r="AO53" s="40">
        <v>0</v>
      </c>
      <c r="AP53" s="40">
        <v>0</v>
      </c>
      <c r="AQ53" s="40">
        <v>0</v>
      </c>
      <c r="AR53" s="40">
        <v>0</v>
      </c>
      <c r="AS53" s="40">
        <v>0</v>
      </c>
      <c r="AT53" s="40">
        <v>0</v>
      </c>
    </row>
    <row r="54" spans="1:46" s="25" customFormat="1" ht="12.75" customHeight="1" x14ac:dyDescent="0.2">
      <c r="A54" s="15"/>
      <c r="B54" s="181"/>
      <c r="C54" s="151" t="s">
        <v>2272</v>
      </c>
      <c r="D54" s="151" t="s">
        <v>2428</v>
      </c>
      <c r="E54" s="151" t="s">
        <v>2394</v>
      </c>
      <c r="F54" s="16" t="s">
        <v>2329</v>
      </c>
      <c r="G54" s="16" t="s">
        <v>2330</v>
      </c>
      <c r="H54" s="16" t="s">
        <v>2420</v>
      </c>
      <c r="I54" s="16" t="s">
        <v>2421</v>
      </c>
      <c r="J54" s="17" t="s">
        <v>2261</v>
      </c>
      <c r="K54" s="100">
        <f>+L54+N54+P54+R54+T54</f>
        <v>6</v>
      </c>
      <c r="L54" s="20">
        <v>0</v>
      </c>
      <c r="M54" s="18">
        <v>0</v>
      </c>
      <c r="N54" s="20">
        <v>3</v>
      </c>
      <c r="O54" s="20">
        <v>3</v>
      </c>
      <c r="P54" s="20">
        <v>3</v>
      </c>
      <c r="Q54" s="20">
        <v>0</v>
      </c>
      <c r="R54" s="20">
        <v>0</v>
      </c>
      <c r="S54" s="20">
        <v>0</v>
      </c>
      <c r="T54" s="20">
        <v>0</v>
      </c>
      <c r="U54" s="20">
        <v>0</v>
      </c>
      <c r="V54" s="21">
        <f>+M54+O54+Q54+S54+U54</f>
        <v>3</v>
      </c>
      <c r="W54" s="48">
        <f>+V54/K54</f>
        <v>0.5</v>
      </c>
      <c r="X54" s="174">
        <v>0</v>
      </c>
      <c r="Y54" s="174"/>
      <c r="Z54" s="174"/>
      <c r="AA54" s="120">
        <v>0</v>
      </c>
      <c r="AB54" s="120"/>
      <c r="AC54" s="120"/>
      <c r="AD54" s="120">
        <v>0</v>
      </c>
      <c r="AE54" s="120"/>
      <c r="AF54" s="120"/>
      <c r="AG54" s="120">
        <v>0</v>
      </c>
      <c r="AH54" s="120"/>
      <c r="AI54" s="120"/>
      <c r="AJ54" s="39">
        <f t="shared" si="10"/>
        <v>0</v>
      </c>
      <c r="AK54" s="34">
        <f t="shared" si="12"/>
        <v>0</v>
      </c>
      <c r="AL54" s="131" t="s">
        <v>2570</v>
      </c>
      <c r="AM54" s="131" t="s">
        <v>2493</v>
      </c>
      <c r="AN54" s="131" t="s">
        <v>2494</v>
      </c>
      <c r="AO54" s="124">
        <v>203</v>
      </c>
      <c r="AP54" s="124">
        <v>0</v>
      </c>
      <c r="AQ54" s="123">
        <v>82377665</v>
      </c>
      <c r="AR54" s="123">
        <v>82377665</v>
      </c>
      <c r="AS54" s="124">
        <v>0</v>
      </c>
      <c r="AT54" s="124">
        <v>0</v>
      </c>
    </row>
    <row r="55" spans="1:46" s="25" customFormat="1" ht="12.75" customHeight="1" x14ac:dyDescent="0.2">
      <c r="A55" s="15"/>
      <c r="B55" s="181"/>
      <c r="C55" s="151"/>
      <c r="D55" s="151"/>
      <c r="E55" s="151"/>
      <c r="F55" s="16" t="s">
        <v>2451</v>
      </c>
      <c r="G55" s="16" t="s">
        <v>2330</v>
      </c>
      <c r="H55" s="16" t="s">
        <v>2452</v>
      </c>
      <c r="I55" s="16" t="s">
        <v>2421</v>
      </c>
      <c r="J55" s="17" t="s">
        <v>2453</v>
      </c>
      <c r="K55" s="100">
        <f>+L55+N55+P55+R55+T55</f>
        <v>6</v>
      </c>
      <c r="L55" s="20">
        <v>0</v>
      </c>
      <c r="M55" s="18">
        <v>0</v>
      </c>
      <c r="N55" s="20">
        <v>3</v>
      </c>
      <c r="O55" s="20">
        <v>3</v>
      </c>
      <c r="P55" s="20">
        <v>3</v>
      </c>
      <c r="Q55" s="20">
        <v>0</v>
      </c>
      <c r="R55" s="20">
        <v>0</v>
      </c>
      <c r="S55" s="20">
        <v>0</v>
      </c>
      <c r="T55" s="20">
        <v>0</v>
      </c>
      <c r="U55" s="20">
        <v>0</v>
      </c>
      <c r="V55" s="21">
        <f>+M55+O55+Q55+S55+U55</f>
        <v>3</v>
      </c>
      <c r="W55" s="48">
        <f>+V55/K55</f>
        <v>0.5</v>
      </c>
      <c r="X55" s="174">
        <v>0</v>
      </c>
      <c r="Y55" s="174"/>
      <c r="Z55" s="174"/>
      <c r="AA55" s="120">
        <v>0</v>
      </c>
      <c r="AB55" s="120"/>
      <c r="AC55" s="120"/>
      <c r="AD55" s="120">
        <v>0</v>
      </c>
      <c r="AE55" s="120"/>
      <c r="AF55" s="120"/>
      <c r="AG55" s="120">
        <v>0</v>
      </c>
      <c r="AH55" s="120"/>
      <c r="AI55" s="120"/>
      <c r="AJ55" s="39">
        <f t="shared" si="10"/>
        <v>0</v>
      </c>
      <c r="AK55" s="34">
        <f t="shared" si="12"/>
        <v>0</v>
      </c>
      <c r="AL55" s="131"/>
      <c r="AM55" s="131"/>
      <c r="AN55" s="131"/>
      <c r="AO55" s="124"/>
      <c r="AP55" s="124"/>
      <c r="AQ55" s="123"/>
      <c r="AR55" s="123"/>
      <c r="AS55" s="124"/>
      <c r="AT55" s="124"/>
    </row>
    <row r="56" spans="1:46" s="25" customFormat="1" ht="12.75" customHeight="1" x14ac:dyDescent="0.2">
      <c r="A56" s="15"/>
      <c r="B56" s="181"/>
      <c r="C56" s="151"/>
      <c r="D56" s="151"/>
      <c r="E56" s="151"/>
      <c r="F56" s="16" t="s">
        <v>2450</v>
      </c>
      <c r="G56" s="16" t="s">
        <v>2330</v>
      </c>
      <c r="H56" s="16" t="s">
        <v>2422</v>
      </c>
      <c r="I56" s="16" t="s">
        <v>2236</v>
      </c>
      <c r="J56" s="17" t="s">
        <v>2258</v>
      </c>
      <c r="K56" s="102">
        <v>100</v>
      </c>
      <c r="L56" s="20">
        <v>100</v>
      </c>
      <c r="M56" s="18">
        <v>100</v>
      </c>
      <c r="N56" s="20">
        <v>100</v>
      </c>
      <c r="O56" s="20">
        <v>100</v>
      </c>
      <c r="P56" s="20">
        <v>100</v>
      </c>
      <c r="Q56" s="20">
        <v>50</v>
      </c>
      <c r="R56" s="20">
        <v>100</v>
      </c>
      <c r="S56" s="20">
        <v>0</v>
      </c>
      <c r="T56" s="20">
        <v>100</v>
      </c>
      <c r="U56" s="20">
        <v>0</v>
      </c>
      <c r="V56" s="21">
        <f>+AVERAGE(M56,O56,Q56,0,0)</f>
        <v>50</v>
      </c>
      <c r="W56" s="48">
        <f>+V56/K56</f>
        <v>0.5</v>
      </c>
      <c r="X56" s="174">
        <v>25</v>
      </c>
      <c r="Y56" s="174"/>
      <c r="Z56" s="174"/>
      <c r="AA56" s="120">
        <v>25</v>
      </c>
      <c r="AB56" s="120"/>
      <c r="AC56" s="120"/>
      <c r="AD56" s="120">
        <v>0</v>
      </c>
      <c r="AE56" s="120"/>
      <c r="AF56" s="120"/>
      <c r="AG56" s="120">
        <v>0</v>
      </c>
      <c r="AH56" s="120"/>
      <c r="AI56" s="120"/>
      <c r="AJ56" s="39">
        <f t="shared" si="10"/>
        <v>50</v>
      </c>
      <c r="AK56" s="24">
        <f t="shared" si="12"/>
        <v>0.5</v>
      </c>
      <c r="AL56" s="131"/>
      <c r="AM56" s="131"/>
      <c r="AN56" s="131"/>
      <c r="AO56" s="40">
        <v>33138</v>
      </c>
      <c r="AP56" s="40">
        <v>8126</v>
      </c>
      <c r="AQ56" s="44">
        <v>239285236421</v>
      </c>
      <c r="AR56" s="44">
        <v>239265818665</v>
      </c>
      <c r="AS56" s="40">
        <v>523895</v>
      </c>
      <c r="AT56" s="40">
        <v>224178</v>
      </c>
    </row>
    <row r="57" spans="1:46" s="25" customFormat="1" ht="12.75" customHeight="1" x14ac:dyDescent="0.2">
      <c r="A57" s="15"/>
      <c r="B57" s="181"/>
      <c r="C57" s="151" t="s">
        <v>2272</v>
      </c>
      <c r="D57" s="151" t="s">
        <v>2428</v>
      </c>
      <c r="E57" s="151" t="s">
        <v>2394</v>
      </c>
      <c r="F57" s="16" t="s">
        <v>2331</v>
      </c>
      <c r="G57" s="16" t="s">
        <v>2332</v>
      </c>
      <c r="H57" s="16" t="s">
        <v>2333</v>
      </c>
      <c r="I57" s="16" t="s">
        <v>2269</v>
      </c>
      <c r="J57" s="17" t="s">
        <v>2261</v>
      </c>
      <c r="K57" s="100">
        <v>43</v>
      </c>
      <c r="L57" s="20">
        <v>0</v>
      </c>
      <c r="M57" s="18">
        <v>0</v>
      </c>
      <c r="N57" s="20">
        <v>24</v>
      </c>
      <c r="O57" s="20">
        <v>20</v>
      </c>
      <c r="P57" s="20">
        <v>3</v>
      </c>
      <c r="Q57" s="20">
        <v>3</v>
      </c>
      <c r="R57" s="20">
        <v>20</v>
      </c>
      <c r="S57" s="20">
        <v>0</v>
      </c>
      <c r="T57" s="20">
        <v>0</v>
      </c>
      <c r="U57" s="20">
        <v>0</v>
      </c>
      <c r="V57" s="21">
        <f>+M57+O57+Q57+S57+U57</f>
        <v>23</v>
      </c>
      <c r="W57" s="22">
        <f>+V57/K57</f>
        <v>0.53488372093023251</v>
      </c>
      <c r="X57" s="174">
        <v>1</v>
      </c>
      <c r="Y57" s="174"/>
      <c r="Z57" s="174"/>
      <c r="AA57" s="120">
        <v>2</v>
      </c>
      <c r="AB57" s="120"/>
      <c r="AC57" s="120"/>
      <c r="AD57" s="120">
        <v>0</v>
      </c>
      <c r="AE57" s="120"/>
      <c r="AF57" s="120"/>
      <c r="AG57" s="120">
        <v>0</v>
      </c>
      <c r="AH57" s="120"/>
      <c r="AI57" s="120"/>
      <c r="AJ57" s="39">
        <f t="shared" si="10"/>
        <v>3</v>
      </c>
      <c r="AK57" s="24">
        <f t="shared" si="12"/>
        <v>1</v>
      </c>
      <c r="AL57" s="131" t="s">
        <v>2571</v>
      </c>
      <c r="AM57" s="131" t="s">
        <v>2497</v>
      </c>
      <c r="AN57" s="131" t="s">
        <v>2540</v>
      </c>
      <c r="AO57" s="40">
        <v>0</v>
      </c>
      <c r="AP57" s="40">
        <v>0</v>
      </c>
      <c r="AQ57" s="44">
        <v>0</v>
      </c>
      <c r="AR57" s="44">
        <v>0</v>
      </c>
      <c r="AS57" s="40">
        <v>0</v>
      </c>
      <c r="AT57" s="40">
        <v>0</v>
      </c>
    </row>
    <row r="58" spans="1:46" s="25" customFormat="1" ht="12.75" customHeight="1" x14ac:dyDescent="0.2">
      <c r="A58" s="15"/>
      <c r="B58" s="181"/>
      <c r="C58" s="151"/>
      <c r="D58" s="151"/>
      <c r="E58" s="151"/>
      <c r="F58" s="16" t="s">
        <v>2456</v>
      </c>
      <c r="G58" s="16" t="s">
        <v>2332</v>
      </c>
      <c r="H58" s="16" t="s">
        <v>2423</v>
      </c>
      <c r="I58" s="16" t="s">
        <v>2236</v>
      </c>
      <c r="J58" s="17" t="s">
        <v>2258</v>
      </c>
      <c r="K58" s="102">
        <v>100</v>
      </c>
      <c r="L58" s="20">
        <v>100</v>
      </c>
      <c r="M58" s="18">
        <v>100</v>
      </c>
      <c r="N58" s="20">
        <v>100</v>
      </c>
      <c r="O58" s="20">
        <v>100</v>
      </c>
      <c r="P58" s="20">
        <v>100</v>
      </c>
      <c r="Q58" s="20">
        <v>50</v>
      </c>
      <c r="R58" s="20">
        <v>100</v>
      </c>
      <c r="S58" s="20">
        <v>0</v>
      </c>
      <c r="T58" s="20">
        <v>100</v>
      </c>
      <c r="U58" s="20">
        <v>0</v>
      </c>
      <c r="V58" s="21">
        <f>+AVERAGE(M58,O58,Q58,0,0)</f>
        <v>50</v>
      </c>
      <c r="W58" s="48">
        <f t="shared" si="8"/>
        <v>0.5</v>
      </c>
      <c r="X58" s="174">
        <v>25</v>
      </c>
      <c r="Y58" s="174"/>
      <c r="Z58" s="174"/>
      <c r="AA58" s="120">
        <v>25</v>
      </c>
      <c r="AB58" s="120"/>
      <c r="AC58" s="120"/>
      <c r="AD58" s="120">
        <v>0</v>
      </c>
      <c r="AE58" s="120"/>
      <c r="AF58" s="120"/>
      <c r="AG58" s="120">
        <v>0</v>
      </c>
      <c r="AH58" s="120"/>
      <c r="AI58" s="120"/>
      <c r="AJ58" s="39">
        <f t="shared" si="10"/>
        <v>50</v>
      </c>
      <c r="AK58" s="24">
        <f t="shared" si="12"/>
        <v>0.5</v>
      </c>
      <c r="AL58" s="131"/>
      <c r="AM58" s="131"/>
      <c r="AN58" s="131"/>
      <c r="AO58" s="40">
        <v>20166</v>
      </c>
      <c r="AP58" s="40">
        <v>10404</v>
      </c>
      <c r="AQ58" s="44">
        <v>49114695513</v>
      </c>
      <c r="AR58" s="44">
        <v>42169835151</v>
      </c>
      <c r="AS58" s="40">
        <v>58839</v>
      </c>
      <c r="AT58" s="40">
        <v>48983</v>
      </c>
    </row>
    <row r="59" spans="1:46" s="25" customFormat="1" ht="12.75" customHeight="1" x14ac:dyDescent="0.2">
      <c r="A59" s="15"/>
      <c r="B59" s="181"/>
      <c r="C59" s="151" t="s">
        <v>2272</v>
      </c>
      <c r="D59" s="151" t="s">
        <v>2428</v>
      </c>
      <c r="E59" s="151" t="s">
        <v>2394</v>
      </c>
      <c r="F59" s="151" t="s">
        <v>2327</v>
      </c>
      <c r="G59" s="16" t="s">
        <v>2328</v>
      </c>
      <c r="H59" s="151" t="s">
        <v>2337</v>
      </c>
      <c r="I59" s="16" t="s">
        <v>2389</v>
      </c>
      <c r="J59" s="17" t="s">
        <v>2259</v>
      </c>
      <c r="K59" s="102">
        <v>100</v>
      </c>
      <c r="L59" s="20">
        <v>20</v>
      </c>
      <c r="M59" s="18">
        <v>20</v>
      </c>
      <c r="N59" s="20">
        <v>40</v>
      </c>
      <c r="O59" s="20">
        <v>40</v>
      </c>
      <c r="P59" s="20">
        <v>60</v>
      </c>
      <c r="Q59" s="20">
        <v>50</v>
      </c>
      <c r="R59" s="20">
        <v>80</v>
      </c>
      <c r="S59" s="20">
        <v>0</v>
      </c>
      <c r="T59" s="20">
        <v>100</v>
      </c>
      <c r="U59" s="20">
        <v>0</v>
      </c>
      <c r="V59" s="50">
        <f>+Q59</f>
        <v>50</v>
      </c>
      <c r="W59" s="22">
        <f t="shared" si="8"/>
        <v>0.5</v>
      </c>
      <c r="X59" s="174">
        <v>40.25</v>
      </c>
      <c r="Y59" s="174"/>
      <c r="Z59" s="174"/>
      <c r="AA59" s="120">
        <f>50-X59</f>
        <v>9.75</v>
      </c>
      <c r="AB59" s="120"/>
      <c r="AC59" s="120"/>
      <c r="AD59" s="120">
        <v>0</v>
      </c>
      <c r="AE59" s="120"/>
      <c r="AF59" s="120"/>
      <c r="AG59" s="120">
        <v>0</v>
      </c>
      <c r="AH59" s="120"/>
      <c r="AI59" s="120"/>
      <c r="AJ59" s="39">
        <f t="shared" si="10"/>
        <v>50</v>
      </c>
      <c r="AK59" s="24">
        <f t="shared" si="12"/>
        <v>0.83333333333333337</v>
      </c>
      <c r="AL59" s="131" t="s">
        <v>2572</v>
      </c>
      <c r="AM59" s="131" t="s">
        <v>2502</v>
      </c>
      <c r="AN59" s="131" t="s">
        <v>2539</v>
      </c>
      <c r="AO59" s="40">
        <v>0</v>
      </c>
      <c r="AP59" s="40">
        <v>0</v>
      </c>
      <c r="AQ59" s="44">
        <v>164368030</v>
      </c>
      <c r="AR59" s="44">
        <v>164089227</v>
      </c>
      <c r="AS59" s="40">
        <v>716</v>
      </c>
      <c r="AT59" s="40">
        <v>80</v>
      </c>
    </row>
    <row r="60" spans="1:46" s="25" customFormat="1" ht="12.75" customHeight="1" x14ac:dyDescent="0.2">
      <c r="A60" s="15"/>
      <c r="B60" s="181"/>
      <c r="C60" s="151"/>
      <c r="D60" s="151"/>
      <c r="E60" s="151"/>
      <c r="F60" s="151"/>
      <c r="G60" s="16" t="s">
        <v>2328</v>
      </c>
      <c r="H60" s="151"/>
      <c r="I60" s="16" t="s">
        <v>2235</v>
      </c>
      <c r="J60" s="17" t="s">
        <v>2258</v>
      </c>
      <c r="K60" s="102">
        <v>1</v>
      </c>
      <c r="L60" s="20">
        <v>1</v>
      </c>
      <c r="M60" s="18">
        <v>1</v>
      </c>
      <c r="N60" s="20">
        <v>1</v>
      </c>
      <c r="O60" s="20">
        <v>1</v>
      </c>
      <c r="P60" s="20">
        <v>1</v>
      </c>
      <c r="Q60" s="20">
        <v>0.53</v>
      </c>
      <c r="R60" s="20">
        <v>1</v>
      </c>
      <c r="S60" s="20">
        <v>0</v>
      </c>
      <c r="T60" s="20">
        <v>1</v>
      </c>
      <c r="U60" s="20">
        <v>0</v>
      </c>
      <c r="V60" s="21">
        <f>+AVERAGE(M60,O60,Q60,0,0)</f>
        <v>0.50600000000000001</v>
      </c>
      <c r="W60" s="22">
        <f>+V60/K60</f>
        <v>0.50600000000000001</v>
      </c>
      <c r="X60" s="174">
        <v>0.41</v>
      </c>
      <c r="Y60" s="174"/>
      <c r="Z60" s="174"/>
      <c r="AA60" s="126">
        <f>0.53-X60</f>
        <v>0.12000000000000005</v>
      </c>
      <c r="AB60" s="126"/>
      <c r="AC60" s="126"/>
      <c r="AD60" s="120">
        <v>0</v>
      </c>
      <c r="AE60" s="120"/>
      <c r="AF60" s="120"/>
      <c r="AG60" s="120">
        <v>0</v>
      </c>
      <c r="AH60" s="120"/>
      <c r="AI60" s="120"/>
      <c r="AJ60" s="39">
        <f t="shared" si="10"/>
        <v>0.53</v>
      </c>
      <c r="AK60" s="34">
        <f t="shared" si="12"/>
        <v>0.53</v>
      </c>
      <c r="AL60" s="131"/>
      <c r="AM60" s="131"/>
      <c r="AN60" s="131"/>
      <c r="AO60" s="40">
        <v>2224</v>
      </c>
      <c r="AP60" s="40">
        <v>2224</v>
      </c>
      <c r="AQ60" s="44">
        <v>1542789535</v>
      </c>
      <c r="AR60" s="44">
        <v>1542789533</v>
      </c>
      <c r="AS60" s="40">
        <v>1062</v>
      </c>
      <c r="AT60" s="40">
        <v>847</v>
      </c>
    </row>
    <row r="61" spans="1:46" s="25" customFormat="1" ht="12.75" customHeight="1" x14ac:dyDescent="0.2">
      <c r="A61" s="15"/>
      <c r="B61" s="181"/>
      <c r="C61" s="16" t="s">
        <v>2272</v>
      </c>
      <c r="D61" s="16" t="s">
        <v>2428</v>
      </c>
      <c r="E61" s="16" t="s">
        <v>2394</v>
      </c>
      <c r="F61" s="16" t="s">
        <v>2384</v>
      </c>
      <c r="G61" s="16" t="s">
        <v>2383</v>
      </c>
      <c r="H61" s="16" t="s">
        <v>2385</v>
      </c>
      <c r="I61" s="16" t="s">
        <v>2236</v>
      </c>
      <c r="J61" s="17" t="s">
        <v>2258</v>
      </c>
      <c r="K61" s="102">
        <v>100</v>
      </c>
      <c r="L61" s="20">
        <v>100</v>
      </c>
      <c r="M61" s="18">
        <v>100</v>
      </c>
      <c r="N61" s="20">
        <v>100</v>
      </c>
      <c r="O61" s="20">
        <v>100</v>
      </c>
      <c r="P61" s="20">
        <v>100</v>
      </c>
      <c r="Q61" s="20">
        <v>50</v>
      </c>
      <c r="R61" s="20">
        <v>100</v>
      </c>
      <c r="S61" s="20">
        <v>0</v>
      </c>
      <c r="T61" s="20">
        <v>100</v>
      </c>
      <c r="U61" s="20">
        <v>0</v>
      </c>
      <c r="V61" s="21">
        <f>+AVERAGE(M61,O61,Q61,0,0)</f>
        <v>50</v>
      </c>
      <c r="W61" s="48">
        <f t="shared" si="8"/>
        <v>0.5</v>
      </c>
      <c r="X61" s="174">
        <v>25</v>
      </c>
      <c r="Y61" s="174"/>
      <c r="Z61" s="174"/>
      <c r="AA61" s="120">
        <v>25</v>
      </c>
      <c r="AB61" s="120"/>
      <c r="AC61" s="120"/>
      <c r="AD61" s="120">
        <v>0</v>
      </c>
      <c r="AE61" s="120"/>
      <c r="AF61" s="120"/>
      <c r="AG61" s="120">
        <v>0</v>
      </c>
      <c r="AH61" s="120"/>
      <c r="AI61" s="120"/>
      <c r="AJ61" s="39">
        <f t="shared" si="10"/>
        <v>50</v>
      </c>
      <c r="AK61" s="24">
        <f t="shared" si="12"/>
        <v>0.5</v>
      </c>
      <c r="AL61" s="17" t="s">
        <v>2573</v>
      </c>
      <c r="AM61" s="17" t="s">
        <v>2495</v>
      </c>
      <c r="AN61" s="116" t="s">
        <v>2538</v>
      </c>
      <c r="AO61" s="40">
        <v>18946</v>
      </c>
      <c r="AP61" s="40">
        <v>18852</v>
      </c>
      <c r="AQ61" s="44">
        <v>101460657421</v>
      </c>
      <c r="AR61" s="44">
        <v>90384116245</v>
      </c>
      <c r="AS61" s="40">
        <v>113777</v>
      </c>
      <c r="AT61" s="40">
        <v>83057</v>
      </c>
    </row>
    <row r="62" spans="1:46" s="25" customFormat="1" ht="12.75" customHeight="1" x14ac:dyDescent="0.2">
      <c r="A62" s="15"/>
      <c r="B62" s="181"/>
      <c r="C62" s="151" t="s">
        <v>2272</v>
      </c>
      <c r="D62" s="151" t="s">
        <v>2428</v>
      </c>
      <c r="E62" s="151" t="s">
        <v>2394</v>
      </c>
      <c r="F62" s="16" t="s">
        <v>2350</v>
      </c>
      <c r="G62" s="16" t="s">
        <v>2391</v>
      </c>
      <c r="H62" s="16" t="s">
        <v>2392</v>
      </c>
      <c r="I62" s="16" t="s">
        <v>2269</v>
      </c>
      <c r="J62" s="17" t="s">
        <v>2261</v>
      </c>
      <c r="K62" s="100">
        <f>+L62+N62+P62+R62+T62</f>
        <v>1</v>
      </c>
      <c r="L62" s="20">
        <v>0</v>
      </c>
      <c r="M62" s="18">
        <f t="shared" si="9"/>
        <v>0</v>
      </c>
      <c r="N62" s="20">
        <v>0</v>
      </c>
      <c r="O62" s="20">
        <v>0</v>
      </c>
      <c r="P62" s="20">
        <v>0.3</v>
      </c>
      <c r="Q62" s="20">
        <v>0</v>
      </c>
      <c r="R62" s="20">
        <v>0.7</v>
      </c>
      <c r="S62" s="20">
        <v>0</v>
      </c>
      <c r="T62" s="20">
        <v>0</v>
      </c>
      <c r="U62" s="20">
        <v>0</v>
      </c>
      <c r="V62" s="36">
        <f>+M62+O62+Q62+S62+U62</f>
        <v>0</v>
      </c>
      <c r="W62" s="22">
        <f>+V62/K62</f>
        <v>0</v>
      </c>
      <c r="X62" s="120">
        <v>0</v>
      </c>
      <c r="Y62" s="120"/>
      <c r="Z62" s="120"/>
      <c r="AA62" s="120">
        <v>0</v>
      </c>
      <c r="AB62" s="120"/>
      <c r="AC62" s="120"/>
      <c r="AD62" s="120">
        <v>0</v>
      </c>
      <c r="AE62" s="120"/>
      <c r="AF62" s="120"/>
      <c r="AG62" s="120">
        <v>0</v>
      </c>
      <c r="AH62" s="120"/>
      <c r="AI62" s="120"/>
      <c r="AJ62" s="26">
        <v>0</v>
      </c>
      <c r="AK62" s="24">
        <f>AJ62/P62</f>
        <v>0</v>
      </c>
      <c r="AL62" s="127" t="s">
        <v>2574</v>
      </c>
      <c r="AM62" s="131" t="s">
        <v>2464</v>
      </c>
      <c r="AN62" s="131" t="s">
        <v>2539</v>
      </c>
      <c r="AO62" s="40">
        <v>0</v>
      </c>
      <c r="AP62" s="40">
        <v>0</v>
      </c>
      <c r="AQ62" s="40">
        <v>0</v>
      </c>
      <c r="AR62" s="40">
        <v>0</v>
      </c>
      <c r="AS62" s="40">
        <v>0</v>
      </c>
      <c r="AT62" s="40">
        <v>0</v>
      </c>
    </row>
    <row r="63" spans="1:46" s="25" customFormat="1" ht="12.75" customHeight="1" x14ac:dyDescent="0.2">
      <c r="A63" s="15"/>
      <c r="B63" s="181"/>
      <c r="C63" s="151"/>
      <c r="D63" s="151"/>
      <c r="E63" s="151"/>
      <c r="F63" s="16" t="s">
        <v>2457</v>
      </c>
      <c r="G63" s="16" t="s">
        <v>2391</v>
      </c>
      <c r="H63" s="16" t="s">
        <v>2424</v>
      </c>
      <c r="I63" s="16" t="s">
        <v>2236</v>
      </c>
      <c r="J63" s="17" t="s">
        <v>2258</v>
      </c>
      <c r="K63" s="102">
        <v>100</v>
      </c>
      <c r="L63" s="20">
        <v>100</v>
      </c>
      <c r="M63" s="18">
        <v>100</v>
      </c>
      <c r="N63" s="20">
        <v>100</v>
      </c>
      <c r="O63" s="20">
        <v>100</v>
      </c>
      <c r="P63" s="20">
        <v>100</v>
      </c>
      <c r="Q63" s="20">
        <v>50</v>
      </c>
      <c r="R63" s="20">
        <v>100</v>
      </c>
      <c r="S63" s="20">
        <v>0</v>
      </c>
      <c r="T63" s="20">
        <v>100</v>
      </c>
      <c r="U63" s="20">
        <v>0</v>
      </c>
      <c r="V63" s="21">
        <f>+AVERAGE(M63,O63,Q63,0,0)</f>
        <v>50</v>
      </c>
      <c r="W63" s="48">
        <f>+V63/K63</f>
        <v>0.5</v>
      </c>
      <c r="X63" s="174">
        <v>25</v>
      </c>
      <c r="Y63" s="174"/>
      <c r="Z63" s="174"/>
      <c r="AA63" s="120">
        <v>25</v>
      </c>
      <c r="AB63" s="120"/>
      <c r="AC63" s="120"/>
      <c r="AD63" s="120">
        <v>0</v>
      </c>
      <c r="AE63" s="120"/>
      <c r="AF63" s="120"/>
      <c r="AG63" s="120">
        <v>0</v>
      </c>
      <c r="AH63" s="120"/>
      <c r="AI63" s="120"/>
      <c r="AJ63" s="39">
        <f>+X63+AA63+AD63+AG63</f>
        <v>50</v>
      </c>
      <c r="AK63" s="24">
        <f>AJ63/P63</f>
        <v>0.5</v>
      </c>
      <c r="AL63" s="128"/>
      <c r="AM63" s="131"/>
      <c r="AN63" s="131"/>
      <c r="AO63" s="40">
        <v>0</v>
      </c>
      <c r="AP63" s="40">
        <v>0</v>
      </c>
      <c r="AQ63" s="44">
        <v>171233460</v>
      </c>
      <c r="AR63" s="44">
        <v>171233460</v>
      </c>
      <c r="AS63" s="40">
        <v>25206</v>
      </c>
      <c r="AT63" s="40">
        <v>206</v>
      </c>
    </row>
    <row r="64" spans="1:46" s="25" customFormat="1" ht="12.75" customHeight="1" x14ac:dyDescent="0.2">
      <c r="A64" s="15"/>
      <c r="B64" s="181"/>
      <c r="C64" s="16" t="s">
        <v>2272</v>
      </c>
      <c r="D64" s="16" t="s">
        <v>2428</v>
      </c>
      <c r="E64" s="16" t="s">
        <v>2432</v>
      </c>
      <c r="F64" s="35" t="s">
        <v>2435</v>
      </c>
      <c r="G64" s="16" t="s">
        <v>2431</v>
      </c>
      <c r="H64" s="16" t="s">
        <v>2433</v>
      </c>
      <c r="I64" s="16" t="s">
        <v>2390</v>
      </c>
      <c r="J64" s="17" t="s">
        <v>2259</v>
      </c>
      <c r="K64" s="100">
        <f>100</f>
        <v>100</v>
      </c>
      <c r="L64" s="20">
        <v>0</v>
      </c>
      <c r="M64" s="18">
        <v>0</v>
      </c>
      <c r="N64" s="20">
        <v>23</v>
      </c>
      <c r="O64" s="20">
        <v>23</v>
      </c>
      <c r="P64" s="20">
        <v>79</v>
      </c>
      <c r="Q64" s="20">
        <v>44.38</v>
      </c>
      <c r="R64" s="20">
        <v>100</v>
      </c>
      <c r="S64" s="20">
        <v>0</v>
      </c>
      <c r="T64" s="20">
        <v>0</v>
      </c>
      <c r="U64" s="20">
        <v>0</v>
      </c>
      <c r="V64" s="36">
        <f>+Q64</f>
        <v>44.38</v>
      </c>
      <c r="W64" s="22">
        <f>+Q64/K64</f>
        <v>0.44380000000000003</v>
      </c>
      <c r="X64" s="174">
        <v>30.49</v>
      </c>
      <c r="Y64" s="174"/>
      <c r="Z64" s="174"/>
      <c r="AA64" s="126">
        <v>44.38</v>
      </c>
      <c r="AB64" s="126"/>
      <c r="AC64" s="126"/>
      <c r="AD64" s="120">
        <v>0</v>
      </c>
      <c r="AE64" s="120"/>
      <c r="AF64" s="120"/>
      <c r="AG64" s="120">
        <v>0</v>
      </c>
      <c r="AH64" s="120"/>
      <c r="AI64" s="120"/>
      <c r="AJ64" s="39">
        <f>MAX(X64:AI64)</f>
        <v>44.38</v>
      </c>
      <c r="AK64" s="24">
        <f>+AJ64/P64</f>
        <v>0.5617721518987342</v>
      </c>
      <c r="AL64" s="17" t="s">
        <v>2533</v>
      </c>
      <c r="AM64" s="17" t="s">
        <v>2492</v>
      </c>
      <c r="AN64" s="25" t="s">
        <v>2596</v>
      </c>
      <c r="AO64" s="40">
        <v>0</v>
      </c>
      <c r="AP64" s="40">
        <v>0</v>
      </c>
      <c r="AQ64" s="44">
        <v>45320000000</v>
      </c>
      <c r="AR64" s="44">
        <v>45075216945</v>
      </c>
      <c r="AS64" s="40">
        <v>76259</v>
      </c>
      <c r="AT64" s="40">
        <v>74693</v>
      </c>
    </row>
    <row r="65" spans="1:49" s="25" customFormat="1" ht="12.75" customHeight="1" x14ac:dyDescent="0.2">
      <c r="A65" s="15"/>
      <c r="B65" s="181"/>
      <c r="C65" s="16" t="s">
        <v>2272</v>
      </c>
      <c r="D65" s="16" t="s">
        <v>2428</v>
      </c>
      <c r="E65" s="16" t="s">
        <v>2432</v>
      </c>
      <c r="F65" s="35" t="s">
        <v>2436</v>
      </c>
      <c r="G65" s="16" t="s">
        <v>2461</v>
      </c>
      <c r="H65" s="16" t="s">
        <v>2434</v>
      </c>
      <c r="I65" s="16" t="s">
        <v>2390</v>
      </c>
      <c r="J65" s="17" t="s">
        <v>2259</v>
      </c>
      <c r="K65" s="100">
        <v>60</v>
      </c>
      <c r="L65" s="20">
        <v>20.28</v>
      </c>
      <c r="M65" s="18">
        <v>19.91</v>
      </c>
      <c r="N65" s="20">
        <v>23.69</v>
      </c>
      <c r="O65" s="20">
        <v>23.69</v>
      </c>
      <c r="P65" s="20">
        <v>33.729999999999997</v>
      </c>
      <c r="Q65" s="20">
        <v>28.81</v>
      </c>
      <c r="R65" s="20">
        <v>40.08</v>
      </c>
      <c r="S65" s="20">
        <v>0</v>
      </c>
      <c r="T65" s="20">
        <v>60</v>
      </c>
      <c r="U65" s="20">
        <v>0</v>
      </c>
      <c r="V65" s="50">
        <f>+Q65</f>
        <v>28.81</v>
      </c>
      <c r="W65" s="22">
        <f>+(V65-19.44)/(60-19.44)</f>
        <v>0.2310157790927021</v>
      </c>
      <c r="X65" s="174">
        <v>26.46</v>
      </c>
      <c r="Y65" s="174"/>
      <c r="Z65" s="174"/>
      <c r="AA65" s="126">
        <v>28.81</v>
      </c>
      <c r="AB65" s="126"/>
      <c r="AC65" s="126"/>
      <c r="AD65" s="120">
        <v>0</v>
      </c>
      <c r="AE65" s="120"/>
      <c r="AF65" s="120"/>
      <c r="AG65" s="120">
        <v>0</v>
      </c>
      <c r="AH65" s="120"/>
      <c r="AI65" s="120"/>
      <c r="AJ65" s="39">
        <f>+AA65</f>
        <v>28.81</v>
      </c>
      <c r="AK65" s="24">
        <f>+(AJ65-23.69)/(33.73-23.69)</f>
        <v>0.50996015936254979</v>
      </c>
      <c r="AL65" s="17" t="s">
        <v>2531</v>
      </c>
      <c r="AM65" s="17" t="s">
        <v>2532</v>
      </c>
      <c r="AN65" s="116" t="s">
        <v>2595</v>
      </c>
      <c r="AO65" s="40">
        <v>432945</v>
      </c>
      <c r="AP65" s="40">
        <v>171196</v>
      </c>
      <c r="AQ65" s="44">
        <v>614939636004</v>
      </c>
      <c r="AR65" s="44">
        <v>609107500080</v>
      </c>
      <c r="AS65" s="40">
        <v>1137599</v>
      </c>
      <c r="AT65" s="40">
        <v>964107</v>
      </c>
    </row>
    <row r="66" spans="1:49" s="25" customFormat="1" ht="12.75" customHeight="1" x14ac:dyDescent="0.2">
      <c r="A66" s="15"/>
      <c r="B66" s="181"/>
      <c r="C66" s="16" t="s">
        <v>2271</v>
      </c>
      <c r="D66" s="16" t="s">
        <v>2429</v>
      </c>
      <c r="E66" s="16" t="s">
        <v>2397</v>
      </c>
      <c r="F66" s="16" t="s">
        <v>2398</v>
      </c>
      <c r="G66" s="16" t="s">
        <v>2399</v>
      </c>
      <c r="H66" s="16" t="s">
        <v>2400</v>
      </c>
      <c r="I66" s="16" t="s">
        <v>2235</v>
      </c>
      <c r="J66" s="17" t="s">
        <v>2259</v>
      </c>
      <c r="K66" s="102">
        <v>4</v>
      </c>
      <c r="L66" s="20">
        <v>0</v>
      </c>
      <c r="M66" s="18">
        <v>0</v>
      </c>
      <c r="N66" s="20">
        <v>3</v>
      </c>
      <c r="O66" s="20">
        <v>3</v>
      </c>
      <c r="P66" s="20">
        <v>1</v>
      </c>
      <c r="Q66" s="20">
        <v>3</v>
      </c>
      <c r="R66" s="20">
        <v>0</v>
      </c>
      <c r="S66" s="20">
        <v>0</v>
      </c>
      <c r="T66" s="20">
        <v>0</v>
      </c>
      <c r="U66" s="20">
        <v>0</v>
      </c>
      <c r="V66" s="50">
        <f>+M66+O66</f>
        <v>3</v>
      </c>
      <c r="W66" s="49">
        <f>+(O66-1)/(K66-1)</f>
        <v>0.66666666666666663</v>
      </c>
      <c r="X66" s="174">
        <v>3</v>
      </c>
      <c r="Y66" s="174"/>
      <c r="Z66" s="174"/>
      <c r="AA66" s="120">
        <v>3</v>
      </c>
      <c r="AB66" s="120"/>
      <c r="AC66" s="120"/>
      <c r="AD66" s="120">
        <v>0</v>
      </c>
      <c r="AE66" s="120"/>
      <c r="AF66" s="120"/>
      <c r="AG66" s="120">
        <v>0</v>
      </c>
      <c r="AH66" s="120"/>
      <c r="AI66" s="120"/>
      <c r="AJ66" s="39">
        <f>MAX(AA66,X66,AD66,AG66)</f>
        <v>3</v>
      </c>
      <c r="AK66" s="34">
        <f>+AJ66/N66</f>
        <v>1</v>
      </c>
      <c r="AL66" s="17" t="s">
        <v>2575</v>
      </c>
      <c r="AM66" s="127" t="s">
        <v>2507</v>
      </c>
      <c r="AN66" s="32" t="s">
        <v>2576</v>
      </c>
      <c r="AO66" s="124">
        <v>1124</v>
      </c>
      <c r="AP66" s="124">
        <v>1124</v>
      </c>
      <c r="AQ66" s="121">
        <v>499884520</v>
      </c>
      <c r="AR66" s="121">
        <v>499884520</v>
      </c>
      <c r="AS66" s="124">
        <v>775</v>
      </c>
      <c r="AT66" s="124">
        <v>593</v>
      </c>
    </row>
    <row r="67" spans="1:49" s="25" customFormat="1" ht="12.75" customHeight="1" x14ac:dyDescent="0.2">
      <c r="A67" s="15"/>
      <c r="B67" s="181"/>
      <c r="C67" s="16" t="s">
        <v>2271</v>
      </c>
      <c r="D67" s="16" t="s">
        <v>2429</v>
      </c>
      <c r="E67" s="16" t="s">
        <v>2397</v>
      </c>
      <c r="F67" s="16" t="s">
        <v>2485</v>
      </c>
      <c r="G67" s="16" t="s">
        <v>2399</v>
      </c>
      <c r="H67" s="16" t="s">
        <v>2476</v>
      </c>
      <c r="I67" s="16" t="s">
        <v>2235</v>
      </c>
      <c r="J67" s="17" t="s">
        <v>2261</v>
      </c>
      <c r="K67" s="102">
        <v>100</v>
      </c>
      <c r="L67" s="20">
        <v>0</v>
      </c>
      <c r="M67" s="18">
        <v>0</v>
      </c>
      <c r="N67" s="20">
        <v>45</v>
      </c>
      <c r="O67" s="20">
        <v>45</v>
      </c>
      <c r="P67" s="20">
        <v>20</v>
      </c>
      <c r="Q67" s="20">
        <v>14.85</v>
      </c>
      <c r="R67" s="20">
        <v>35</v>
      </c>
      <c r="S67" s="20">
        <v>0</v>
      </c>
      <c r="T67" s="20">
        <v>0</v>
      </c>
      <c r="U67" s="20">
        <v>0</v>
      </c>
      <c r="V67" s="50">
        <f>+M67+O67</f>
        <v>45</v>
      </c>
      <c r="W67" s="48">
        <f>+O67/K67</f>
        <v>0.45</v>
      </c>
      <c r="X67" s="174">
        <v>8</v>
      </c>
      <c r="Y67" s="174"/>
      <c r="Z67" s="174"/>
      <c r="AA67" s="126">
        <v>6.85</v>
      </c>
      <c r="AB67" s="126"/>
      <c r="AC67" s="126"/>
      <c r="AD67" s="120">
        <v>0</v>
      </c>
      <c r="AE67" s="120"/>
      <c r="AF67" s="120"/>
      <c r="AG67" s="120">
        <v>0</v>
      </c>
      <c r="AH67" s="120"/>
      <c r="AI67" s="120"/>
      <c r="AJ67" s="39">
        <f>+AA67+X67+AD67+AG67</f>
        <v>14.85</v>
      </c>
      <c r="AK67" s="47">
        <f>+AJ67/P67</f>
        <v>0.74249999999999994</v>
      </c>
      <c r="AL67" s="17" t="s">
        <v>2577</v>
      </c>
      <c r="AM67" s="128"/>
      <c r="AN67" s="32" t="s">
        <v>2506</v>
      </c>
      <c r="AO67" s="124"/>
      <c r="AP67" s="124"/>
      <c r="AQ67" s="121"/>
      <c r="AR67" s="121"/>
      <c r="AS67" s="124"/>
      <c r="AT67" s="124"/>
      <c r="AU67" s="58"/>
      <c r="AV67" s="59"/>
      <c r="AW67" s="60"/>
    </row>
    <row r="68" spans="1:49" s="25" customFormat="1" ht="12.75" customHeight="1" x14ac:dyDescent="0.2">
      <c r="A68" s="15"/>
      <c r="B68" s="181"/>
      <c r="C68" s="16" t="s">
        <v>2438</v>
      </c>
      <c r="D68" s="16" t="s">
        <v>2429</v>
      </c>
      <c r="E68" s="16" t="s">
        <v>2397</v>
      </c>
      <c r="F68" s="16" t="s">
        <v>2468</v>
      </c>
      <c r="G68" s="16" t="s">
        <v>2467</v>
      </c>
      <c r="H68" s="16" t="s">
        <v>2459</v>
      </c>
      <c r="I68" s="16" t="s">
        <v>2235</v>
      </c>
      <c r="J68" s="16" t="s">
        <v>2260</v>
      </c>
      <c r="K68" s="102">
        <v>15</v>
      </c>
      <c r="L68" s="20">
        <v>26</v>
      </c>
      <c r="M68" s="18">
        <v>26</v>
      </c>
      <c r="N68" s="20">
        <v>25</v>
      </c>
      <c r="O68" s="20">
        <v>26</v>
      </c>
      <c r="P68" s="20">
        <v>23</v>
      </c>
      <c r="Q68" s="20">
        <v>26</v>
      </c>
      <c r="R68" s="20">
        <v>20</v>
      </c>
      <c r="S68" s="20">
        <v>0</v>
      </c>
      <c r="T68" s="20">
        <v>15</v>
      </c>
      <c r="U68" s="20">
        <v>0</v>
      </c>
      <c r="V68" s="50">
        <v>0</v>
      </c>
      <c r="W68" s="22">
        <v>0</v>
      </c>
      <c r="X68" s="174">
        <v>26</v>
      </c>
      <c r="Y68" s="174"/>
      <c r="Z68" s="174"/>
      <c r="AA68" s="120">
        <v>26</v>
      </c>
      <c r="AB68" s="120"/>
      <c r="AC68" s="120"/>
      <c r="AD68" s="120">
        <v>0</v>
      </c>
      <c r="AE68" s="120"/>
      <c r="AF68" s="120"/>
      <c r="AG68" s="120">
        <v>0</v>
      </c>
      <c r="AH68" s="120"/>
      <c r="AI68" s="120"/>
      <c r="AJ68" s="61">
        <f>+AA68</f>
        <v>26</v>
      </c>
      <c r="AK68" s="47">
        <v>0</v>
      </c>
      <c r="AL68" s="131" t="s">
        <v>2529</v>
      </c>
      <c r="AM68" s="131" t="s">
        <v>2530</v>
      </c>
      <c r="AN68" s="131" t="s">
        <v>2597</v>
      </c>
      <c r="AO68" s="124">
        <v>2850</v>
      </c>
      <c r="AP68" s="124">
        <v>2850</v>
      </c>
      <c r="AQ68" s="123">
        <v>4342833460</v>
      </c>
      <c r="AR68" s="123">
        <v>4335522833</v>
      </c>
      <c r="AS68" s="124">
        <v>2937</v>
      </c>
      <c r="AT68" s="124">
        <v>1866</v>
      </c>
    </row>
    <row r="69" spans="1:49" s="25" customFormat="1" ht="12.75" customHeight="1" x14ac:dyDescent="0.2">
      <c r="A69" s="15"/>
      <c r="B69" s="181"/>
      <c r="C69" s="16"/>
      <c r="D69" s="16" t="s">
        <v>2429</v>
      </c>
      <c r="E69" s="16" t="s">
        <v>2397</v>
      </c>
      <c r="F69" s="16" t="s">
        <v>2458</v>
      </c>
      <c r="G69" s="16" t="s">
        <v>2467</v>
      </c>
      <c r="H69" s="16" t="s">
        <v>2460</v>
      </c>
      <c r="I69" s="16" t="s">
        <v>2235</v>
      </c>
      <c r="J69" s="17" t="s">
        <v>2260</v>
      </c>
      <c r="K69" s="102">
        <v>15</v>
      </c>
      <c r="L69" s="20">
        <v>24</v>
      </c>
      <c r="M69" s="18">
        <v>24</v>
      </c>
      <c r="N69" s="20">
        <v>23.5</v>
      </c>
      <c r="O69" s="20">
        <v>24</v>
      </c>
      <c r="P69" s="20">
        <v>23</v>
      </c>
      <c r="Q69" s="20">
        <v>24</v>
      </c>
      <c r="R69" s="20">
        <v>20</v>
      </c>
      <c r="S69" s="20">
        <v>0</v>
      </c>
      <c r="T69" s="20">
        <v>15</v>
      </c>
      <c r="U69" s="20">
        <v>0</v>
      </c>
      <c r="V69" s="50">
        <v>0</v>
      </c>
      <c r="W69" s="22">
        <v>0</v>
      </c>
      <c r="X69" s="174">
        <v>24</v>
      </c>
      <c r="Y69" s="174"/>
      <c r="Z69" s="174"/>
      <c r="AA69" s="120">
        <v>24</v>
      </c>
      <c r="AB69" s="120"/>
      <c r="AC69" s="120"/>
      <c r="AD69" s="120">
        <v>0</v>
      </c>
      <c r="AE69" s="120"/>
      <c r="AF69" s="120"/>
      <c r="AG69" s="120">
        <v>0</v>
      </c>
      <c r="AH69" s="120"/>
      <c r="AI69" s="120"/>
      <c r="AJ69" s="61">
        <f>+AA69</f>
        <v>24</v>
      </c>
      <c r="AK69" s="47">
        <v>0</v>
      </c>
      <c r="AL69" s="131"/>
      <c r="AM69" s="131"/>
      <c r="AN69" s="131"/>
      <c r="AO69" s="124"/>
      <c r="AP69" s="124"/>
      <c r="AQ69" s="123"/>
      <c r="AR69" s="123"/>
      <c r="AS69" s="124"/>
      <c r="AT69" s="124"/>
    </row>
    <row r="70" spans="1:49" s="25" customFormat="1" ht="12.75" customHeight="1" x14ac:dyDescent="0.2">
      <c r="A70" s="15"/>
      <c r="B70" s="181"/>
      <c r="C70" s="16" t="s">
        <v>2395</v>
      </c>
      <c r="D70" s="16" t="s">
        <v>2430</v>
      </c>
      <c r="E70" s="16" t="s">
        <v>2402</v>
      </c>
      <c r="F70" s="16" t="s">
        <v>2401</v>
      </c>
      <c r="G70" s="16" t="s">
        <v>2405</v>
      </c>
      <c r="H70" s="16" t="s">
        <v>2403</v>
      </c>
      <c r="I70" s="16" t="s">
        <v>2235</v>
      </c>
      <c r="J70" s="17" t="s">
        <v>2259</v>
      </c>
      <c r="K70" s="100">
        <v>1320551</v>
      </c>
      <c r="L70" s="20">
        <v>880367</v>
      </c>
      <c r="M70" s="53">
        <v>880367</v>
      </c>
      <c r="N70" s="20">
        <v>880368</v>
      </c>
      <c r="O70" s="20">
        <v>880367</v>
      </c>
      <c r="P70" s="20">
        <v>880368</v>
      </c>
      <c r="Q70" s="20">
        <v>880367</v>
      </c>
      <c r="R70" s="20">
        <v>1320551</v>
      </c>
      <c r="S70" s="20">
        <v>0</v>
      </c>
      <c r="T70" s="20">
        <v>1320551</v>
      </c>
      <c r="U70" s="20">
        <v>0</v>
      </c>
      <c r="V70" s="36">
        <f>+O70</f>
        <v>880367</v>
      </c>
      <c r="W70" s="22">
        <f>+V70/K70</f>
        <v>0.6666664142467803</v>
      </c>
      <c r="X70" s="174">
        <v>880367</v>
      </c>
      <c r="Y70" s="174"/>
      <c r="Z70" s="174"/>
      <c r="AA70" s="120">
        <v>880367</v>
      </c>
      <c r="AB70" s="120"/>
      <c r="AC70" s="120"/>
      <c r="AD70" s="120">
        <v>0</v>
      </c>
      <c r="AE70" s="120"/>
      <c r="AF70" s="120"/>
      <c r="AG70" s="120">
        <v>0</v>
      </c>
      <c r="AH70" s="120"/>
      <c r="AI70" s="120"/>
      <c r="AJ70" s="61">
        <f>MAX(X70,AA70,AD70,AG70)</f>
        <v>880367</v>
      </c>
      <c r="AK70" s="47">
        <f>+AJ70/N70</f>
        <v>0.99999886411137162</v>
      </c>
      <c r="AL70" s="62" t="s">
        <v>2578</v>
      </c>
      <c r="AM70" s="63" t="s">
        <v>2509</v>
      </c>
      <c r="AN70" s="64" t="s">
        <v>2508</v>
      </c>
      <c r="AO70" s="40">
        <v>418</v>
      </c>
      <c r="AP70" s="40">
        <v>418</v>
      </c>
      <c r="AQ70" s="41">
        <v>3171724313</v>
      </c>
      <c r="AR70" s="41">
        <v>3171724313</v>
      </c>
      <c r="AS70" s="40">
        <v>4379</v>
      </c>
      <c r="AT70" s="40">
        <v>1410</v>
      </c>
    </row>
    <row r="71" spans="1:49" s="25" customFormat="1" ht="12.75" customHeight="1" x14ac:dyDescent="0.2">
      <c r="A71" s="15"/>
      <c r="B71" s="181"/>
      <c r="C71" s="151" t="s">
        <v>2439</v>
      </c>
      <c r="D71" s="151" t="s">
        <v>2430</v>
      </c>
      <c r="E71" s="151" t="s">
        <v>2402</v>
      </c>
      <c r="F71" s="16" t="s">
        <v>2404</v>
      </c>
      <c r="G71" s="16" t="s">
        <v>2462</v>
      </c>
      <c r="H71" s="16" t="s">
        <v>2406</v>
      </c>
      <c r="I71" s="16" t="s">
        <v>2235</v>
      </c>
      <c r="J71" s="17" t="s">
        <v>2259</v>
      </c>
      <c r="K71" s="102">
        <v>6500</v>
      </c>
      <c r="L71" s="20">
        <v>2400</v>
      </c>
      <c r="M71" s="18">
        <v>3586</v>
      </c>
      <c r="N71" s="20">
        <v>4894</v>
      </c>
      <c r="O71" s="20">
        <v>4894</v>
      </c>
      <c r="P71" s="20">
        <v>5500</v>
      </c>
      <c r="Q71" s="20">
        <v>6015</v>
      </c>
      <c r="R71" s="20">
        <v>5900</v>
      </c>
      <c r="S71" s="20">
        <v>0</v>
      </c>
      <c r="T71" s="20">
        <v>6500</v>
      </c>
      <c r="U71" s="20">
        <v>0</v>
      </c>
      <c r="V71" s="50">
        <f>+Q71</f>
        <v>6015</v>
      </c>
      <c r="W71" s="22">
        <f>+(Q71-2112)/(6500-2112)</f>
        <v>0.88947128532360986</v>
      </c>
      <c r="X71" s="174">
        <v>5463</v>
      </c>
      <c r="Y71" s="174"/>
      <c r="Z71" s="174"/>
      <c r="AA71" s="120">
        <v>6015</v>
      </c>
      <c r="AB71" s="120"/>
      <c r="AC71" s="120"/>
      <c r="AD71" s="120">
        <v>0</v>
      </c>
      <c r="AE71" s="120"/>
      <c r="AF71" s="120"/>
      <c r="AG71" s="120">
        <v>0</v>
      </c>
      <c r="AH71" s="120"/>
      <c r="AI71" s="120"/>
      <c r="AJ71" s="65">
        <f>AA71</f>
        <v>6015</v>
      </c>
      <c r="AK71" s="47">
        <f>+(AA71-O71)/(P71-O71)</f>
        <v>1.8498349834983498</v>
      </c>
      <c r="AL71" s="129" t="s">
        <v>2579</v>
      </c>
      <c r="AM71" s="176" t="s">
        <v>2509</v>
      </c>
      <c r="AN71" s="178" t="s">
        <v>2580</v>
      </c>
      <c r="AO71" s="124">
        <v>45</v>
      </c>
      <c r="AP71" s="124">
        <v>45</v>
      </c>
      <c r="AQ71" s="123">
        <v>196086823</v>
      </c>
      <c r="AR71" s="123">
        <v>196086823</v>
      </c>
      <c r="AS71" s="124">
        <v>220</v>
      </c>
      <c r="AT71" s="124">
        <v>220</v>
      </c>
    </row>
    <row r="72" spans="1:49" s="25" customFormat="1" ht="12.75" customHeight="1" x14ac:dyDescent="0.2">
      <c r="A72" s="15"/>
      <c r="B72" s="181"/>
      <c r="C72" s="151"/>
      <c r="D72" s="151"/>
      <c r="E72" s="151"/>
      <c r="F72" s="16" t="s">
        <v>2469</v>
      </c>
      <c r="G72" s="16" t="s">
        <v>2462</v>
      </c>
      <c r="H72" s="16" t="s">
        <v>2465</v>
      </c>
      <c r="I72" s="16" t="s">
        <v>2235</v>
      </c>
      <c r="J72" s="17" t="s">
        <v>2261</v>
      </c>
      <c r="K72" s="102">
        <v>20</v>
      </c>
      <c r="L72" s="20">
        <v>0</v>
      </c>
      <c r="M72" s="18">
        <v>0</v>
      </c>
      <c r="N72" s="20">
        <v>4</v>
      </c>
      <c r="O72" s="20">
        <v>4</v>
      </c>
      <c r="P72" s="20">
        <v>0</v>
      </c>
      <c r="Q72" s="20">
        <v>0</v>
      </c>
      <c r="R72" s="20">
        <v>16</v>
      </c>
      <c r="S72" s="20">
        <v>0</v>
      </c>
      <c r="T72" s="20"/>
      <c r="U72" s="20">
        <v>0</v>
      </c>
      <c r="V72" s="50">
        <f>N72+Q72+S72+U72</f>
        <v>4</v>
      </c>
      <c r="W72" s="22">
        <f>V72/K72</f>
        <v>0.2</v>
      </c>
      <c r="X72" s="120">
        <v>0</v>
      </c>
      <c r="Y72" s="120"/>
      <c r="Z72" s="120"/>
      <c r="AA72" s="120">
        <v>0</v>
      </c>
      <c r="AB72" s="120"/>
      <c r="AC72" s="120"/>
      <c r="AD72" s="120">
        <v>0</v>
      </c>
      <c r="AE72" s="120"/>
      <c r="AF72" s="120"/>
      <c r="AG72" s="120">
        <v>0</v>
      </c>
      <c r="AH72" s="120"/>
      <c r="AI72" s="120"/>
      <c r="AJ72" s="26">
        <v>0</v>
      </c>
      <c r="AK72" s="26">
        <v>0</v>
      </c>
      <c r="AL72" s="130"/>
      <c r="AM72" s="177"/>
      <c r="AN72" s="179"/>
      <c r="AO72" s="124"/>
      <c r="AP72" s="124"/>
      <c r="AQ72" s="123"/>
      <c r="AR72" s="123"/>
      <c r="AS72" s="124"/>
      <c r="AT72" s="124"/>
    </row>
    <row r="73" spans="1:49" s="25" customFormat="1" ht="12.75" customHeight="1" x14ac:dyDescent="0.2">
      <c r="A73" s="15"/>
      <c r="B73" s="181"/>
      <c r="C73" s="16" t="s">
        <v>2395</v>
      </c>
      <c r="D73" s="16" t="s">
        <v>2430</v>
      </c>
      <c r="E73" s="16" t="s">
        <v>2402</v>
      </c>
      <c r="F73" s="16" t="s">
        <v>2407</v>
      </c>
      <c r="G73" s="16" t="s">
        <v>2408</v>
      </c>
      <c r="H73" s="16" t="s">
        <v>2409</v>
      </c>
      <c r="I73" s="16" t="s">
        <v>2235</v>
      </c>
      <c r="J73" s="17" t="s">
        <v>2261</v>
      </c>
      <c r="K73" s="102">
        <v>100</v>
      </c>
      <c r="L73" s="20">
        <v>5</v>
      </c>
      <c r="M73" s="18">
        <v>5</v>
      </c>
      <c r="N73" s="20">
        <v>30</v>
      </c>
      <c r="O73" s="20">
        <v>30</v>
      </c>
      <c r="P73" s="20">
        <v>30</v>
      </c>
      <c r="Q73" s="20">
        <v>22.5</v>
      </c>
      <c r="R73" s="20">
        <v>30</v>
      </c>
      <c r="S73" s="20">
        <v>0</v>
      </c>
      <c r="T73" s="20">
        <v>5</v>
      </c>
      <c r="U73" s="20">
        <v>0</v>
      </c>
      <c r="V73" s="50">
        <f>+O73+M73+Q3</f>
        <v>35</v>
      </c>
      <c r="W73" s="48">
        <f>+V73/K73</f>
        <v>0.35</v>
      </c>
      <c r="X73" s="174">
        <v>18.75</v>
      </c>
      <c r="Y73" s="174"/>
      <c r="Z73" s="174"/>
      <c r="AA73" s="126">
        <v>26.25</v>
      </c>
      <c r="AB73" s="126"/>
      <c r="AC73" s="126"/>
      <c r="AD73" s="120">
        <v>0</v>
      </c>
      <c r="AE73" s="120"/>
      <c r="AF73" s="120"/>
      <c r="AG73" s="120">
        <v>0</v>
      </c>
      <c r="AH73" s="120"/>
      <c r="AI73" s="120"/>
      <c r="AJ73" s="61">
        <f>AA73</f>
        <v>26.25</v>
      </c>
      <c r="AK73" s="47">
        <f>+AJ73/N73</f>
        <v>0.875</v>
      </c>
      <c r="AL73" s="66" t="s">
        <v>2582</v>
      </c>
      <c r="AM73" s="66" t="s">
        <v>2509</v>
      </c>
      <c r="AN73" s="67" t="s">
        <v>2511</v>
      </c>
      <c r="AO73" s="40">
        <v>68</v>
      </c>
      <c r="AP73" s="40">
        <v>68</v>
      </c>
      <c r="AQ73" s="41">
        <v>332917056</v>
      </c>
      <c r="AR73" s="41">
        <v>332917056</v>
      </c>
      <c r="AS73" s="40">
        <v>353</v>
      </c>
      <c r="AT73" s="40">
        <v>345</v>
      </c>
    </row>
    <row r="74" spans="1:49" s="25" customFormat="1" ht="12.75" customHeight="1" x14ac:dyDescent="0.2">
      <c r="A74" s="15"/>
      <c r="B74" s="181"/>
      <c r="C74" s="16" t="s">
        <v>2440</v>
      </c>
      <c r="D74" s="16" t="s">
        <v>2430</v>
      </c>
      <c r="E74" s="16" t="s">
        <v>2402</v>
      </c>
      <c r="F74" s="16" t="s">
        <v>2487</v>
      </c>
      <c r="G74" s="16" t="s">
        <v>2410</v>
      </c>
      <c r="H74" s="16" t="s">
        <v>2470</v>
      </c>
      <c r="I74" s="16" t="s">
        <v>2441</v>
      </c>
      <c r="J74" s="17" t="s">
        <v>2260</v>
      </c>
      <c r="K74" s="102">
        <v>33.9</v>
      </c>
      <c r="L74" s="20">
        <v>0</v>
      </c>
      <c r="M74" s="18">
        <v>0</v>
      </c>
      <c r="N74" s="20">
        <v>37.799999999999997</v>
      </c>
      <c r="O74" s="20">
        <v>35.4</v>
      </c>
      <c r="P74" s="20">
        <v>36.9</v>
      </c>
      <c r="Q74" s="20">
        <v>36.6</v>
      </c>
      <c r="R74" s="20">
        <v>34.700000000000003</v>
      </c>
      <c r="S74" s="20">
        <v>0</v>
      </c>
      <c r="T74" s="20">
        <v>33.9</v>
      </c>
      <c r="U74" s="20">
        <v>0</v>
      </c>
      <c r="V74" s="68">
        <f>Q74</f>
        <v>36.6</v>
      </c>
      <c r="W74" s="22">
        <f>(38.3-Q74)/(38.3-T74)</f>
        <v>0.38636363636363552</v>
      </c>
      <c r="X74" s="175">
        <v>35.6</v>
      </c>
      <c r="Y74" s="175"/>
      <c r="Z74" s="175"/>
      <c r="AA74" s="175">
        <v>36.6</v>
      </c>
      <c r="AB74" s="175"/>
      <c r="AC74" s="175"/>
      <c r="AD74" s="120">
        <v>0</v>
      </c>
      <c r="AE74" s="120"/>
      <c r="AF74" s="120"/>
      <c r="AG74" s="120">
        <v>0</v>
      </c>
      <c r="AH74" s="120"/>
      <c r="AI74" s="120"/>
      <c r="AJ74" s="69">
        <f>AA74</f>
        <v>36.6</v>
      </c>
      <c r="AK74" s="34">
        <v>0</v>
      </c>
      <c r="AL74" s="140" t="s">
        <v>2583</v>
      </c>
      <c r="AM74" s="141" t="s">
        <v>2509</v>
      </c>
      <c r="AN74" s="204" t="s">
        <v>2512</v>
      </c>
      <c r="AO74" s="124">
        <v>127</v>
      </c>
      <c r="AP74" s="124">
        <v>127</v>
      </c>
      <c r="AQ74" s="121">
        <v>1003321599</v>
      </c>
      <c r="AR74" s="121">
        <v>1003321599</v>
      </c>
      <c r="AS74" s="124">
        <v>5853</v>
      </c>
      <c r="AT74" s="124">
        <v>438</v>
      </c>
    </row>
    <row r="75" spans="1:49" s="25" customFormat="1" ht="12.75" customHeight="1" x14ac:dyDescent="0.2">
      <c r="A75" s="15"/>
      <c r="B75" s="181"/>
      <c r="C75" s="16" t="s">
        <v>2440</v>
      </c>
      <c r="D75" s="16" t="s">
        <v>2430</v>
      </c>
      <c r="E75" s="16" t="s">
        <v>2402</v>
      </c>
      <c r="F75" s="16" t="s">
        <v>2486</v>
      </c>
      <c r="G75" s="16" t="s">
        <v>2410</v>
      </c>
      <c r="H75" s="16" t="s">
        <v>2471</v>
      </c>
      <c r="I75" s="16" t="s">
        <v>2441</v>
      </c>
      <c r="J75" s="17" t="s">
        <v>2260</v>
      </c>
      <c r="K75" s="100">
        <v>17.3</v>
      </c>
      <c r="L75" s="20">
        <v>0</v>
      </c>
      <c r="M75" s="18">
        <v>0</v>
      </c>
      <c r="N75" s="20">
        <v>19.5</v>
      </c>
      <c r="O75" s="20">
        <v>18.3</v>
      </c>
      <c r="P75" s="20">
        <v>19</v>
      </c>
      <c r="Q75" s="20">
        <v>18.8</v>
      </c>
      <c r="R75" s="20">
        <v>17.8</v>
      </c>
      <c r="S75" s="20">
        <v>0</v>
      </c>
      <c r="T75" s="20">
        <v>17.3</v>
      </c>
      <c r="U75" s="20">
        <v>0</v>
      </c>
      <c r="V75" s="68">
        <f>Q75</f>
        <v>18.8</v>
      </c>
      <c r="W75" s="22">
        <f>(19.7-Q75)/(19.7-T75)</f>
        <v>0.37499999999999961</v>
      </c>
      <c r="X75" s="175">
        <v>18.5</v>
      </c>
      <c r="Y75" s="175"/>
      <c r="Z75" s="175"/>
      <c r="AA75" s="175">
        <v>18.8</v>
      </c>
      <c r="AB75" s="175"/>
      <c r="AC75" s="175"/>
      <c r="AD75" s="120">
        <v>0</v>
      </c>
      <c r="AE75" s="120"/>
      <c r="AF75" s="120"/>
      <c r="AG75" s="120">
        <v>0</v>
      </c>
      <c r="AH75" s="120"/>
      <c r="AI75" s="120"/>
      <c r="AJ75" s="69">
        <f>AA75</f>
        <v>18.8</v>
      </c>
      <c r="AK75" s="34">
        <v>0</v>
      </c>
      <c r="AL75" s="140"/>
      <c r="AM75" s="141"/>
      <c r="AN75" s="204"/>
      <c r="AO75" s="139"/>
      <c r="AP75" s="139"/>
      <c r="AQ75" s="122"/>
      <c r="AR75" s="122"/>
      <c r="AS75" s="139"/>
      <c r="AT75" s="139"/>
    </row>
    <row r="76" spans="1:49" s="25" customFormat="1" ht="12.75" customHeight="1" x14ac:dyDescent="0.2">
      <c r="A76" s="15"/>
      <c r="B76" s="181"/>
      <c r="C76" s="16" t="s">
        <v>2395</v>
      </c>
      <c r="D76" s="16" t="s">
        <v>2430</v>
      </c>
      <c r="E76" s="16" t="s">
        <v>2402</v>
      </c>
      <c r="F76" s="70" t="s">
        <v>2411</v>
      </c>
      <c r="G76" s="16" t="s">
        <v>2477</v>
      </c>
      <c r="H76" s="16" t="s">
        <v>2466</v>
      </c>
      <c r="I76" s="16" t="s">
        <v>2235</v>
      </c>
      <c r="J76" s="17" t="s">
        <v>2261</v>
      </c>
      <c r="K76" s="100">
        <f>+L76+N76+P76+R76+T76</f>
        <v>100</v>
      </c>
      <c r="L76" s="20">
        <v>0</v>
      </c>
      <c r="M76" s="18">
        <v>0</v>
      </c>
      <c r="N76" s="20">
        <v>35</v>
      </c>
      <c r="O76" s="20">
        <v>35</v>
      </c>
      <c r="P76" s="20">
        <v>35</v>
      </c>
      <c r="Q76" s="20">
        <v>26.25</v>
      </c>
      <c r="R76" s="20">
        <v>25</v>
      </c>
      <c r="S76" s="20">
        <v>0</v>
      </c>
      <c r="T76" s="20">
        <v>5</v>
      </c>
      <c r="U76" s="20">
        <v>0</v>
      </c>
      <c r="V76" s="36">
        <f>+Q76</f>
        <v>26.25</v>
      </c>
      <c r="W76" s="22">
        <f>Q76/K76</f>
        <v>0.26250000000000001</v>
      </c>
      <c r="X76" s="126">
        <v>21.88</v>
      </c>
      <c r="Y76" s="126"/>
      <c r="Z76" s="126"/>
      <c r="AA76" s="126">
        <v>26.25</v>
      </c>
      <c r="AB76" s="126"/>
      <c r="AC76" s="126"/>
      <c r="AD76" s="120">
        <v>0</v>
      </c>
      <c r="AE76" s="120"/>
      <c r="AF76" s="120"/>
      <c r="AG76" s="120">
        <v>0</v>
      </c>
      <c r="AH76" s="120"/>
      <c r="AI76" s="120"/>
      <c r="AJ76" s="61">
        <f>MAX(AD76,AG76,X76,AA76)</f>
        <v>26.25</v>
      </c>
      <c r="AK76" s="34">
        <f>AJ76/P76</f>
        <v>0.75</v>
      </c>
      <c r="AL76" s="71" t="s">
        <v>2581</v>
      </c>
      <c r="AM76" s="104" t="s">
        <v>2509</v>
      </c>
      <c r="AN76" s="205" t="s">
        <v>2510</v>
      </c>
      <c r="AO76" s="40">
        <v>0</v>
      </c>
      <c r="AP76" s="40">
        <v>0</v>
      </c>
      <c r="AQ76" s="41">
        <v>6984356</v>
      </c>
      <c r="AR76" s="41">
        <v>6984356</v>
      </c>
      <c r="AS76" s="40">
        <v>373</v>
      </c>
      <c r="AT76" s="40">
        <v>373</v>
      </c>
    </row>
    <row r="77" spans="1:49" s="25" customFormat="1" ht="12.75" customHeight="1" x14ac:dyDescent="0.2">
      <c r="A77" s="15"/>
      <c r="B77" s="15"/>
      <c r="C77" s="72" t="s">
        <v>2275</v>
      </c>
      <c r="D77" s="72"/>
      <c r="E77" s="171" t="s">
        <v>2276</v>
      </c>
      <c r="F77" s="171"/>
      <c r="G77" s="171"/>
      <c r="H77" s="171"/>
      <c r="I77" s="162" t="s">
        <v>2277</v>
      </c>
      <c r="J77" s="162"/>
      <c r="K77" s="162"/>
      <c r="L77" s="170">
        <v>2020</v>
      </c>
      <c r="M77" s="170"/>
      <c r="N77" s="170">
        <v>2021</v>
      </c>
      <c r="O77" s="170"/>
      <c r="P77" s="170">
        <v>2022</v>
      </c>
      <c r="Q77" s="170"/>
      <c r="R77" s="170">
        <v>2023</v>
      </c>
      <c r="S77" s="170"/>
      <c r="T77" s="170">
        <v>2024</v>
      </c>
      <c r="U77" s="170"/>
      <c r="V77" s="72" t="s">
        <v>2240</v>
      </c>
      <c r="W77" s="73"/>
      <c r="X77" s="74"/>
      <c r="Y77" s="74"/>
      <c r="Z77" s="74"/>
      <c r="AA77" s="74"/>
      <c r="AB77" s="74"/>
      <c r="AC77" s="74"/>
      <c r="AD77" s="74"/>
      <c r="AE77" s="74"/>
      <c r="AF77" s="74"/>
      <c r="AG77" s="74"/>
      <c r="AH77" s="74"/>
      <c r="AI77" s="74"/>
      <c r="AJ77" s="9"/>
      <c r="AK77" s="75"/>
      <c r="AL77" s="76"/>
      <c r="AM77" s="105"/>
      <c r="AN77" s="76"/>
      <c r="AO77" s="77"/>
      <c r="AP77" s="77"/>
      <c r="AQ77" s="78"/>
      <c r="AR77" s="79"/>
    </row>
    <row r="78" spans="1:49" s="25" customFormat="1" ht="12.75" customHeight="1" x14ac:dyDescent="0.2">
      <c r="A78" s="15"/>
      <c r="B78" s="15"/>
      <c r="C78" s="35" t="s">
        <v>2278</v>
      </c>
      <c r="D78" s="35"/>
      <c r="E78" s="172" t="s">
        <v>2279</v>
      </c>
      <c r="F78" s="172"/>
      <c r="G78" s="172"/>
      <c r="H78" s="172"/>
      <c r="I78" s="132" t="s">
        <v>2236</v>
      </c>
      <c r="J78" s="132"/>
      <c r="K78" s="132"/>
      <c r="L78" s="164">
        <v>1.32</v>
      </c>
      <c r="M78" s="164"/>
      <c r="N78" s="163">
        <v>1.58</v>
      </c>
      <c r="O78" s="163"/>
      <c r="P78" s="137">
        <v>0</v>
      </c>
      <c r="Q78" s="137"/>
      <c r="R78" s="137"/>
      <c r="S78" s="137"/>
      <c r="T78" s="137">
        <v>0</v>
      </c>
      <c r="U78" s="137"/>
      <c r="V78" s="80">
        <f>AVERAGE(L78)</f>
        <v>1.32</v>
      </c>
      <c r="W78" s="81"/>
      <c r="X78" s="9"/>
      <c r="Y78" s="9"/>
      <c r="Z78" s="9"/>
      <c r="AA78" s="9"/>
      <c r="AB78" s="9"/>
      <c r="AC78" s="9"/>
      <c r="AD78" s="9"/>
      <c r="AE78" s="9"/>
      <c r="AF78" s="9"/>
      <c r="AG78" s="9"/>
      <c r="AH78" s="9"/>
      <c r="AI78" s="9"/>
      <c r="AJ78" s="9"/>
      <c r="AK78" s="9"/>
      <c r="AL78" s="76"/>
      <c r="AM78" s="105"/>
      <c r="AN78" s="76"/>
      <c r="AO78" s="82"/>
      <c r="AP78" s="82"/>
      <c r="AQ78" s="78"/>
      <c r="AR78" s="79"/>
    </row>
    <row r="79" spans="1:49" s="25" customFormat="1" ht="12.75" customHeight="1" x14ac:dyDescent="0.2">
      <c r="A79" s="15"/>
      <c r="B79" s="15"/>
      <c r="C79" s="35" t="s">
        <v>2280</v>
      </c>
      <c r="D79" s="35"/>
      <c r="E79" s="132" t="s">
        <v>2281</v>
      </c>
      <c r="F79" s="132"/>
      <c r="G79" s="132"/>
      <c r="H79" s="132"/>
      <c r="I79" s="132" t="s">
        <v>2236</v>
      </c>
      <c r="J79" s="132"/>
      <c r="K79" s="132"/>
      <c r="L79" s="164">
        <v>15.2</v>
      </c>
      <c r="M79" s="164"/>
      <c r="N79" s="137">
        <v>15.5</v>
      </c>
      <c r="O79" s="137"/>
      <c r="P79" s="137">
        <v>0</v>
      </c>
      <c r="Q79" s="137"/>
      <c r="R79" s="137"/>
      <c r="S79" s="137"/>
      <c r="T79" s="137">
        <v>0</v>
      </c>
      <c r="U79" s="137"/>
      <c r="V79" s="80">
        <f t="shared" ref="V79:V90" si="13">AVERAGE(L79)</f>
        <v>15.2</v>
      </c>
      <c r="W79" s="81"/>
      <c r="X79" s="9"/>
      <c r="Y79" s="9"/>
      <c r="Z79" s="9"/>
      <c r="AA79" s="9"/>
      <c r="AB79" s="9"/>
      <c r="AC79" s="9"/>
      <c r="AD79" s="9"/>
      <c r="AE79" s="9"/>
      <c r="AF79" s="9"/>
      <c r="AG79" s="9"/>
      <c r="AH79" s="9"/>
      <c r="AI79" s="9"/>
      <c r="AJ79" s="9"/>
      <c r="AK79" s="9"/>
      <c r="AL79" s="76"/>
      <c r="AM79" s="105"/>
      <c r="AN79" s="76"/>
      <c r="AO79" s="82"/>
      <c r="AP79" s="82"/>
      <c r="AQ79" s="78"/>
      <c r="AR79" s="79"/>
    </row>
    <row r="80" spans="1:49" s="25" customFormat="1" ht="12.75" customHeight="1" x14ac:dyDescent="0.2">
      <c r="A80" s="15"/>
      <c r="B80" s="15"/>
      <c r="C80" s="35" t="s">
        <v>2282</v>
      </c>
      <c r="D80" s="35"/>
      <c r="E80" s="132" t="s">
        <v>2283</v>
      </c>
      <c r="F80" s="132"/>
      <c r="G80" s="132"/>
      <c r="H80" s="132"/>
      <c r="I80" s="132" t="s">
        <v>2235</v>
      </c>
      <c r="J80" s="132"/>
      <c r="K80" s="132"/>
      <c r="L80" s="166">
        <v>0.63200000000000001</v>
      </c>
      <c r="M80" s="166"/>
      <c r="N80" s="167">
        <v>63.2</v>
      </c>
      <c r="O80" s="167"/>
      <c r="P80" s="137">
        <v>0</v>
      </c>
      <c r="Q80" s="137"/>
      <c r="R80" s="137"/>
      <c r="S80" s="137"/>
      <c r="T80" s="137">
        <v>0</v>
      </c>
      <c r="U80" s="137"/>
      <c r="V80" s="80">
        <f t="shared" si="13"/>
        <v>0.63200000000000001</v>
      </c>
      <c r="W80" s="81"/>
      <c r="X80" s="9"/>
      <c r="Y80" s="9"/>
      <c r="Z80" s="9"/>
      <c r="AA80" s="9"/>
      <c r="AB80" s="9"/>
      <c r="AC80" s="9"/>
      <c r="AD80" s="9"/>
      <c r="AE80" s="9"/>
      <c r="AF80" s="9"/>
      <c r="AG80" s="9"/>
      <c r="AH80" s="9"/>
      <c r="AI80" s="9"/>
      <c r="AJ80" s="9"/>
      <c r="AK80" s="9"/>
      <c r="AL80" s="76"/>
      <c r="AM80" s="105"/>
      <c r="AN80" s="76"/>
      <c r="AO80" s="82"/>
      <c r="AP80" s="82"/>
      <c r="AQ80" s="78"/>
      <c r="AR80" s="79"/>
    </row>
    <row r="81" spans="1:44" s="25" customFormat="1" ht="12.75" customHeight="1" x14ac:dyDescent="0.2">
      <c r="A81" s="15"/>
      <c r="B81" s="15"/>
      <c r="C81" s="35" t="s">
        <v>2284</v>
      </c>
      <c r="D81" s="35"/>
      <c r="E81" s="132" t="s">
        <v>2285</v>
      </c>
      <c r="F81" s="132"/>
      <c r="G81" s="132"/>
      <c r="H81" s="132"/>
      <c r="I81" s="132" t="s">
        <v>2286</v>
      </c>
      <c r="J81" s="132"/>
      <c r="K81" s="132"/>
      <c r="L81" s="164">
        <v>0.41670000000000001</v>
      </c>
      <c r="M81" s="164"/>
      <c r="N81" s="168">
        <v>0.19040000000000001</v>
      </c>
      <c r="O81" s="168"/>
      <c r="P81" s="137">
        <v>0</v>
      </c>
      <c r="Q81" s="137"/>
      <c r="R81" s="137"/>
      <c r="S81" s="137"/>
      <c r="T81" s="137">
        <v>0</v>
      </c>
      <c r="U81" s="137"/>
      <c r="V81" s="80">
        <f t="shared" si="13"/>
        <v>0.41670000000000001</v>
      </c>
      <c r="W81" s="81"/>
      <c r="X81" s="9"/>
      <c r="Y81" s="9"/>
      <c r="Z81" s="9"/>
      <c r="AA81" s="9"/>
      <c r="AB81" s="9"/>
      <c r="AC81" s="9"/>
      <c r="AD81" s="9"/>
      <c r="AE81" s="9"/>
      <c r="AF81" s="9"/>
      <c r="AG81" s="9"/>
      <c r="AH81" s="9"/>
      <c r="AI81" s="9"/>
      <c r="AJ81" s="9"/>
      <c r="AK81" s="9"/>
      <c r="AL81" s="76"/>
      <c r="AM81" s="105"/>
      <c r="AN81" s="76"/>
      <c r="AO81" s="82"/>
      <c r="AP81" s="82"/>
      <c r="AQ81" s="78"/>
      <c r="AR81" s="79"/>
    </row>
    <row r="82" spans="1:44" s="25" customFormat="1" ht="12.75" customHeight="1" x14ac:dyDescent="0.2">
      <c r="A82" s="15"/>
      <c r="B82" s="15"/>
      <c r="C82" s="35" t="s">
        <v>2287</v>
      </c>
      <c r="D82" s="35"/>
      <c r="E82" s="132" t="s">
        <v>2288</v>
      </c>
      <c r="F82" s="132"/>
      <c r="G82" s="132"/>
      <c r="H82" s="132"/>
      <c r="I82" s="132" t="s">
        <v>2235</v>
      </c>
      <c r="J82" s="132"/>
      <c r="K82" s="132"/>
      <c r="L82" s="164">
        <v>293.2</v>
      </c>
      <c r="M82" s="164"/>
      <c r="N82" s="163">
        <v>386.14</v>
      </c>
      <c r="O82" s="163"/>
      <c r="P82" s="137">
        <v>0</v>
      </c>
      <c r="Q82" s="137"/>
      <c r="R82" s="137"/>
      <c r="S82" s="137"/>
      <c r="T82" s="137">
        <v>0</v>
      </c>
      <c r="U82" s="137"/>
      <c r="V82" s="80">
        <f t="shared" si="13"/>
        <v>293.2</v>
      </c>
      <c r="W82" s="83"/>
      <c r="X82" s="9"/>
      <c r="Y82" s="9"/>
      <c r="Z82" s="9"/>
      <c r="AA82" s="9"/>
      <c r="AB82" s="9"/>
      <c r="AC82" s="9"/>
      <c r="AD82" s="84"/>
      <c r="AE82" s="9"/>
      <c r="AF82" s="9"/>
      <c r="AG82" s="9"/>
      <c r="AH82" s="9"/>
      <c r="AI82" s="9"/>
      <c r="AJ82" s="9"/>
      <c r="AK82" s="9"/>
      <c r="AL82" s="85"/>
      <c r="AM82" s="105"/>
      <c r="AN82" s="85"/>
      <c r="AO82" s="82"/>
      <c r="AP82" s="82"/>
      <c r="AQ82" s="78"/>
      <c r="AR82" s="79"/>
    </row>
    <row r="83" spans="1:44" s="25" customFormat="1" ht="12.75" customHeight="1" x14ac:dyDescent="0.2">
      <c r="A83" s="15"/>
      <c r="B83" s="15"/>
      <c r="C83" s="35" t="s">
        <v>2289</v>
      </c>
      <c r="D83" s="35"/>
      <c r="E83" s="132" t="s">
        <v>2290</v>
      </c>
      <c r="F83" s="132"/>
      <c r="G83" s="132"/>
      <c r="H83" s="132"/>
      <c r="I83" s="132" t="s">
        <v>2235</v>
      </c>
      <c r="J83" s="132"/>
      <c r="K83" s="132"/>
      <c r="L83" s="164" t="s">
        <v>2312</v>
      </c>
      <c r="M83" s="164"/>
      <c r="N83" s="137" t="s">
        <v>2520</v>
      </c>
      <c r="O83" s="137"/>
      <c r="P83" s="137">
        <v>0</v>
      </c>
      <c r="Q83" s="137"/>
      <c r="R83" s="137"/>
      <c r="S83" s="137"/>
      <c r="T83" s="137">
        <v>0</v>
      </c>
      <c r="U83" s="137"/>
      <c r="V83" s="86">
        <v>0</v>
      </c>
      <c r="W83" s="83"/>
      <c r="X83" s="9"/>
      <c r="Y83" s="9"/>
      <c r="Z83" s="9"/>
      <c r="AA83" s="9"/>
      <c r="AB83" s="9"/>
      <c r="AC83" s="9"/>
      <c r="AD83" s="87"/>
      <c r="AE83" s="9"/>
      <c r="AF83" s="9"/>
      <c r="AG83" s="9"/>
      <c r="AH83" s="9"/>
      <c r="AI83" s="9"/>
      <c r="AJ83" s="9"/>
      <c r="AK83" s="9"/>
      <c r="AO83" s="82"/>
      <c r="AP83" s="82"/>
      <c r="AQ83" s="79"/>
      <c r="AR83" s="79"/>
    </row>
    <row r="84" spans="1:44" s="25" customFormat="1" ht="12.75" customHeight="1" x14ac:dyDescent="0.2">
      <c r="A84" s="15"/>
      <c r="B84" s="15"/>
      <c r="C84" s="35" t="s">
        <v>2291</v>
      </c>
      <c r="D84" s="35"/>
      <c r="E84" s="132" t="s">
        <v>2292</v>
      </c>
      <c r="F84" s="132"/>
      <c r="G84" s="132"/>
      <c r="H84" s="132"/>
      <c r="I84" s="132" t="s">
        <v>2235</v>
      </c>
      <c r="J84" s="132"/>
      <c r="K84" s="132"/>
      <c r="L84" s="164">
        <v>24.6</v>
      </c>
      <c r="M84" s="164"/>
      <c r="N84" s="167">
        <v>23.2</v>
      </c>
      <c r="O84" s="167"/>
      <c r="P84" s="137">
        <v>0</v>
      </c>
      <c r="Q84" s="137"/>
      <c r="R84" s="137"/>
      <c r="S84" s="137"/>
      <c r="T84" s="137">
        <v>0</v>
      </c>
      <c r="U84" s="137"/>
      <c r="V84" s="80">
        <f t="shared" si="13"/>
        <v>24.6</v>
      </c>
      <c r="W84" s="81"/>
      <c r="X84" s="9"/>
      <c r="Y84" s="9"/>
      <c r="Z84" s="9"/>
      <c r="AA84" s="9"/>
      <c r="AB84" s="9"/>
      <c r="AC84" s="9"/>
      <c r="AD84" s="9"/>
      <c r="AE84" s="9"/>
      <c r="AF84" s="9"/>
      <c r="AG84" s="9"/>
      <c r="AH84" s="9"/>
      <c r="AI84" s="9"/>
      <c r="AJ84" s="9"/>
      <c r="AK84" s="9"/>
      <c r="AO84" s="82"/>
      <c r="AP84" s="82"/>
      <c r="AQ84" s="79"/>
      <c r="AR84" s="79"/>
    </row>
    <row r="85" spans="1:44" s="25" customFormat="1" ht="12.75" customHeight="1" x14ac:dyDescent="0.2">
      <c r="A85" s="15"/>
      <c r="B85" s="15"/>
      <c r="C85" s="35" t="s">
        <v>2293</v>
      </c>
      <c r="D85" s="35"/>
      <c r="E85" s="132" t="s">
        <v>2294</v>
      </c>
      <c r="F85" s="132"/>
      <c r="G85" s="132"/>
      <c r="H85" s="132"/>
      <c r="I85" s="132" t="s">
        <v>2235</v>
      </c>
      <c r="J85" s="132"/>
      <c r="K85" s="132"/>
      <c r="L85" s="164" t="s">
        <v>2312</v>
      </c>
      <c r="M85" s="164"/>
      <c r="N85" s="164" t="s">
        <v>2312</v>
      </c>
      <c r="O85" s="164"/>
      <c r="P85" s="137">
        <v>0</v>
      </c>
      <c r="Q85" s="137"/>
      <c r="R85" s="137"/>
      <c r="S85" s="137"/>
      <c r="T85" s="137">
        <v>0</v>
      </c>
      <c r="U85" s="137"/>
      <c r="V85" s="86">
        <v>0</v>
      </c>
      <c r="W85" s="83"/>
      <c r="X85" s="9"/>
      <c r="Y85" s="9"/>
      <c r="Z85" s="9"/>
      <c r="AA85" s="9"/>
      <c r="AB85" s="9"/>
      <c r="AC85" s="9"/>
      <c r="AD85" s="87"/>
      <c r="AE85" s="9"/>
      <c r="AF85" s="9"/>
      <c r="AG85" s="9"/>
      <c r="AH85" s="9"/>
      <c r="AI85" s="9"/>
      <c r="AJ85" s="9"/>
      <c r="AK85" s="9"/>
      <c r="AO85" s="82"/>
      <c r="AP85" s="82"/>
      <c r="AQ85" s="79"/>
      <c r="AR85" s="79"/>
    </row>
    <row r="86" spans="1:44" s="25" customFormat="1" ht="12.75" customHeight="1" x14ac:dyDescent="0.2">
      <c r="A86" s="15"/>
      <c r="B86" s="15"/>
      <c r="C86" s="35" t="s">
        <v>2295</v>
      </c>
      <c r="D86" s="35"/>
      <c r="E86" s="132" t="s">
        <v>2296</v>
      </c>
      <c r="F86" s="132"/>
      <c r="G86" s="132"/>
      <c r="H86" s="132"/>
      <c r="I86" s="132" t="s">
        <v>2237</v>
      </c>
      <c r="J86" s="132"/>
      <c r="K86" s="132"/>
      <c r="L86" s="164" t="s">
        <v>2312</v>
      </c>
      <c r="M86" s="164"/>
      <c r="N86" s="164" t="s">
        <v>2312</v>
      </c>
      <c r="O86" s="164"/>
      <c r="P86" s="137">
        <v>0</v>
      </c>
      <c r="Q86" s="137"/>
      <c r="R86" s="137"/>
      <c r="S86" s="137"/>
      <c r="T86" s="137">
        <v>0</v>
      </c>
      <c r="U86" s="137"/>
      <c r="V86" s="86">
        <v>0</v>
      </c>
      <c r="W86" s="81"/>
      <c r="X86" s="9"/>
      <c r="Y86" s="9"/>
      <c r="Z86" s="9"/>
      <c r="AA86" s="9"/>
      <c r="AB86" s="9"/>
      <c r="AC86" s="9"/>
      <c r="AD86" s="9"/>
      <c r="AE86" s="9"/>
      <c r="AF86" s="9"/>
      <c r="AG86" s="9"/>
      <c r="AH86" s="9"/>
      <c r="AI86" s="9"/>
      <c r="AJ86" s="9"/>
      <c r="AK86" s="9"/>
      <c r="AO86" s="82"/>
      <c r="AP86" s="82"/>
      <c r="AQ86" s="79"/>
      <c r="AR86" s="79"/>
    </row>
    <row r="87" spans="1:44" s="25" customFormat="1" ht="12.75" customHeight="1" x14ac:dyDescent="0.2">
      <c r="A87" s="15"/>
      <c r="B87" s="15"/>
      <c r="C87" s="35" t="s">
        <v>2297</v>
      </c>
      <c r="D87" s="35"/>
      <c r="E87" s="132" t="s">
        <v>2298</v>
      </c>
      <c r="F87" s="132"/>
      <c r="G87" s="132"/>
      <c r="H87" s="132"/>
      <c r="I87" s="132" t="s">
        <v>2235</v>
      </c>
      <c r="J87" s="132"/>
      <c r="K87" s="132"/>
      <c r="L87" s="164" t="s">
        <v>2312</v>
      </c>
      <c r="M87" s="164"/>
      <c r="N87" s="164" t="s">
        <v>2312</v>
      </c>
      <c r="O87" s="164"/>
      <c r="P87" s="137">
        <v>0</v>
      </c>
      <c r="Q87" s="137"/>
      <c r="R87" s="137"/>
      <c r="S87" s="137"/>
      <c r="T87" s="137">
        <v>0</v>
      </c>
      <c r="U87" s="137"/>
      <c r="V87" s="86">
        <v>0</v>
      </c>
      <c r="W87" s="81"/>
      <c r="X87" s="9"/>
      <c r="Y87" s="9"/>
      <c r="Z87" s="9"/>
      <c r="AA87" s="9"/>
      <c r="AB87" s="9"/>
      <c r="AC87" s="9"/>
      <c r="AD87" s="9"/>
      <c r="AE87" s="9"/>
      <c r="AF87" s="9"/>
      <c r="AG87" s="9"/>
      <c r="AH87" s="9"/>
      <c r="AI87" s="9"/>
      <c r="AJ87" s="9"/>
      <c r="AK87" s="9"/>
      <c r="AO87" s="82"/>
      <c r="AP87" s="82"/>
      <c r="AQ87" s="79"/>
      <c r="AR87" s="79"/>
    </row>
    <row r="88" spans="1:44" s="25" customFormat="1" ht="12.75" customHeight="1" x14ac:dyDescent="0.2">
      <c r="A88" s="15"/>
      <c r="B88" s="15"/>
      <c r="C88" s="35" t="s">
        <v>2299</v>
      </c>
      <c r="D88" s="35"/>
      <c r="E88" s="132" t="s">
        <v>2300</v>
      </c>
      <c r="F88" s="132"/>
      <c r="G88" s="132"/>
      <c r="H88" s="132"/>
      <c r="I88" s="132" t="s">
        <v>2235</v>
      </c>
      <c r="J88" s="132"/>
      <c r="K88" s="132"/>
      <c r="L88" s="164" t="s">
        <v>2312</v>
      </c>
      <c r="M88" s="164"/>
      <c r="N88" s="164" t="s">
        <v>2312</v>
      </c>
      <c r="O88" s="164"/>
      <c r="P88" s="137">
        <v>0</v>
      </c>
      <c r="Q88" s="137"/>
      <c r="R88" s="137"/>
      <c r="S88" s="137"/>
      <c r="T88" s="137">
        <v>0</v>
      </c>
      <c r="U88" s="137"/>
      <c r="V88" s="86">
        <v>0</v>
      </c>
      <c r="W88" s="88"/>
      <c r="X88" s="9"/>
      <c r="Y88" s="9"/>
      <c r="Z88" s="9"/>
      <c r="AA88" s="9"/>
      <c r="AB88" s="9"/>
      <c r="AC88" s="9"/>
      <c r="AD88" s="9"/>
      <c r="AE88" s="9"/>
      <c r="AF88" s="9"/>
      <c r="AG88" s="9"/>
      <c r="AH88" s="9"/>
      <c r="AI88" s="9"/>
      <c r="AJ88" s="9"/>
      <c r="AK88" s="9"/>
      <c r="AO88" s="82"/>
      <c r="AP88" s="82"/>
      <c r="AQ88" s="79"/>
      <c r="AR88" s="79"/>
    </row>
    <row r="89" spans="1:44" s="25" customFormat="1" ht="12.75" customHeight="1" x14ac:dyDescent="0.2">
      <c r="A89" s="15"/>
      <c r="B89" s="15"/>
      <c r="C89" s="35" t="s">
        <v>2301</v>
      </c>
      <c r="D89" s="35"/>
      <c r="E89" s="132" t="s">
        <v>2302</v>
      </c>
      <c r="F89" s="132"/>
      <c r="G89" s="132"/>
      <c r="H89" s="132"/>
      <c r="I89" s="132" t="s">
        <v>2303</v>
      </c>
      <c r="J89" s="132"/>
      <c r="K89" s="132"/>
      <c r="L89" s="164">
        <v>0.98</v>
      </c>
      <c r="M89" s="164"/>
      <c r="N89" s="163">
        <v>0.99</v>
      </c>
      <c r="O89" s="163"/>
      <c r="P89" s="137">
        <v>0</v>
      </c>
      <c r="Q89" s="137"/>
      <c r="R89" s="137"/>
      <c r="S89" s="137"/>
      <c r="T89" s="137">
        <v>0</v>
      </c>
      <c r="U89" s="137"/>
      <c r="V89" s="80">
        <f t="shared" si="13"/>
        <v>0.98</v>
      </c>
      <c r="W89" s="81"/>
      <c r="X89" s="9"/>
      <c r="Y89" s="9"/>
      <c r="Z89" s="9"/>
      <c r="AA89" s="9"/>
      <c r="AB89" s="9"/>
      <c r="AC89" s="9"/>
      <c r="AD89" s="9"/>
      <c r="AE89" s="9"/>
      <c r="AF89" s="9"/>
      <c r="AG89" s="9"/>
      <c r="AH89" s="9"/>
      <c r="AI89" s="9"/>
      <c r="AJ89" s="9"/>
      <c r="AK89" s="9"/>
      <c r="AO89" s="82"/>
      <c r="AP89" s="82"/>
      <c r="AQ89" s="79"/>
      <c r="AR89" s="79"/>
    </row>
    <row r="90" spans="1:44" s="25" customFormat="1" ht="12.75" customHeight="1" x14ac:dyDescent="0.2">
      <c r="A90" s="15"/>
      <c r="B90" s="15"/>
      <c r="C90" s="35" t="s">
        <v>2304</v>
      </c>
      <c r="D90" s="35"/>
      <c r="E90" s="132" t="s">
        <v>2305</v>
      </c>
      <c r="F90" s="132"/>
      <c r="G90" s="132"/>
      <c r="H90" s="132"/>
      <c r="I90" s="132" t="s">
        <v>2235</v>
      </c>
      <c r="J90" s="132"/>
      <c r="K90" s="132"/>
      <c r="L90" s="165">
        <v>1</v>
      </c>
      <c r="M90" s="165"/>
      <c r="N90" s="164" t="s">
        <v>2312</v>
      </c>
      <c r="O90" s="164"/>
      <c r="P90" s="137">
        <v>0</v>
      </c>
      <c r="Q90" s="137"/>
      <c r="R90" s="137"/>
      <c r="S90" s="137"/>
      <c r="T90" s="137">
        <v>0</v>
      </c>
      <c r="U90" s="137"/>
      <c r="V90" s="80">
        <f t="shared" si="13"/>
        <v>1</v>
      </c>
      <c r="W90" s="81"/>
      <c r="X90" s="9"/>
      <c r="Y90" s="9"/>
      <c r="Z90" s="9"/>
      <c r="AA90" s="9"/>
      <c r="AB90" s="9"/>
      <c r="AC90" s="9"/>
      <c r="AD90" s="9"/>
      <c r="AE90" s="9"/>
      <c r="AF90" s="9"/>
      <c r="AG90" s="9"/>
      <c r="AH90" s="9"/>
      <c r="AI90" s="9"/>
      <c r="AJ90" s="9"/>
      <c r="AK90" s="9"/>
      <c r="AO90" s="82"/>
      <c r="AP90" s="82"/>
      <c r="AQ90" s="79"/>
      <c r="AR90" s="79"/>
    </row>
    <row r="91" spans="1:44" s="25" customFormat="1" ht="12.75" customHeight="1" x14ac:dyDescent="0.2">
      <c r="A91" s="15"/>
      <c r="B91" s="15"/>
      <c r="C91" s="35" t="s">
        <v>2306</v>
      </c>
      <c r="D91" s="35"/>
      <c r="E91" s="132" t="s">
        <v>2307</v>
      </c>
      <c r="F91" s="132"/>
      <c r="G91" s="132"/>
      <c r="H91" s="132"/>
      <c r="I91" s="132" t="s">
        <v>2308</v>
      </c>
      <c r="J91" s="132"/>
      <c r="K91" s="132"/>
      <c r="L91" s="164" t="s">
        <v>2312</v>
      </c>
      <c r="M91" s="164"/>
      <c r="N91" s="137" t="s">
        <v>2520</v>
      </c>
      <c r="O91" s="137"/>
      <c r="P91" s="137">
        <v>0</v>
      </c>
      <c r="Q91" s="137"/>
      <c r="R91" s="137"/>
      <c r="S91" s="137"/>
      <c r="T91" s="137">
        <v>0</v>
      </c>
      <c r="U91" s="137"/>
      <c r="V91" s="86">
        <v>0</v>
      </c>
      <c r="W91" s="81"/>
      <c r="X91" s="9"/>
      <c r="Y91" s="9"/>
      <c r="Z91" s="9"/>
      <c r="AA91" s="9"/>
      <c r="AB91" s="9"/>
      <c r="AC91" s="9"/>
      <c r="AD91" s="9"/>
      <c r="AE91" s="9"/>
      <c r="AF91" s="9"/>
      <c r="AG91" s="9"/>
      <c r="AH91" s="9"/>
      <c r="AI91" s="9"/>
      <c r="AJ91" s="9"/>
      <c r="AK91" s="9"/>
      <c r="AO91" s="82"/>
      <c r="AP91" s="82"/>
      <c r="AQ91" s="79"/>
      <c r="AR91" s="79"/>
    </row>
    <row r="92" spans="1:44" ht="12.75" customHeight="1" x14ac:dyDescent="0.2">
      <c r="V92" s="90"/>
    </row>
    <row r="93" spans="1:44" ht="12.75" customHeight="1" x14ac:dyDescent="0.2">
      <c r="AG93" s="95"/>
    </row>
    <row r="96" spans="1:44" ht="12.75" customHeight="1" x14ac:dyDescent="0.2">
      <c r="AK96" s="96"/>
    </row>
    <row r="97" spans="37:37" ht="12.75" customHeight="1" x14ac:dyDescent="0.2">
      <c r="AK97" s="96"/>
    </row>
  </sheetData>
  <sheetProtection selectLockedCells="1"/>
  <autoFilter ref="B11:AV91"/>
  <mergeCells count="567">
    <mergeCell ref="X9:AJ10"/>
    <mergeCell ref="AK9:AN10"/>
    <mergeCell ref="L9:M9"/>
    <mergeCell ref="N9:O9"/>
    <mergeCell ref="P9:Q9"/>
    <mergeCell ref="R9:S9"/>
    <mergeCell ref="T9:U9"/>
    <mergeCell ref="V9:V11"/>
    <mergeCell ref="W9:W11"/>
    <mergeCell ref="R10:S10"/>
    <mergeCell ref="N10:O10"/>
    <mergeCell ref="T10:U10"/>
    <mergeCell ref="P10:Q10"/>
    <mergeCell ref="L10:M10"/>
    <mergeCell ref="X31:Z31"/>
    <mergeCell ref="AA31:AC31"/>
    <mergeCell ref="X41:Z41"/>
    <mergeCell ref="AA41:AC41"/>
    <mergeCell ref="X42:Z42"/>
    <mergeCell ref="AA42:AC42"/>
    <mergeCell ref="AO41:AO42"/>
    <mergeCell ref="B11:B76"/>
    <mergeCell ref="AG49:AI49"/>
    <mergeCell ref="AL46:AL50"/>
    <mergeCell ref="AN12:AN13"/>
    <mergeCell ref="X44:Z44"/>
    <mergeCell ref="AA44:AC44"/>
    <mergeCell ref="X45:Z45"/>
    <mergeCell ref="AA45:AC45"/>
    <mergeCell ref="X46:Z46"/>
    <mergeCell ref="AA46:AC46"/>
    <mergeCell ref="X39:Z39"/>
    <mergeCell ref="AA39:AC39"/>
    <mergeCell ref="X40:Z40"/>
    <mergeCell ref="AA40:AC40"/>
    <mergeCell ref="X43:Z43"/>
    <mergeCell ref="AA35:AC35"/>
    <mergeCell ref="X36:Z36"/>
    <mergeCell ref="X34:Z34"/>
    <mergeCell ref="AA34:AC34"/>
    <mergeCell ref="X35:Z35"/>
    <mergeCell ref="AM39:AM40"/>
    <mergeCell ref="AN39:AN40"/>
    <mergeCell ref="AG42:AI42"/>
    <mergeCell ref="AD40:AF40"/>
    <mergeCell ref="AD41:AF41"/>
    <mergeCell ref="AG41:AI41"/>
    <mergeCell ref="AG39:AI39"/>
    <mergeCell ref="AA36:AC36"/>
    <mergeCell ref="X37:Z37"/>
    <mergeCell ref="AA37:AC37"/>
    <mergeCell ref="X38:Z38"/>
    <mergeCell ref="AA38:AC38"/>
    <mergeCell ref="AA29:AC29"/>
    <mergeCell ref="X30:Z30"/>
    <mergeCell ref="X27:Z27"/>
    <mergeCell ref="AA27:AC27"/>
    <mergeCell ref="AG31:AI31"/>
    <mergeCell ref="AG76:AI76"/>
    <mergeCell ref="AM71:AM72"/>
    <mergeCell ref="AN71:AN72"/>
    <mergeCell ref="AO71:AO72"/>
    <mergeCell ref="AD76:AF76"/>
    <mergeCell ref="X73:Z73"/>
    <mergeCell ref="AA73:AC73"/>
    <mergeCell ref="X75:Z75"/>
    <mergeCell ref="AA75:AC75"/>
    <mergeCell ref="X76:Z76"/>
    <mergeCell ref="AG70:AI70"/>
    <mergeCell ref="X65:Z65"/>
    <mergeCell ref="AA65:AC65"/>
    <mergeCell ref="X66:Z66"/>
    <mergeCell ref="AA66:AC66"/>
    <mergeCell ref="X68:Z68"/>
    <mergeCell ref="AA68:AC68"/>
    <mergeCell ref="X69:Z69"/>
    <mergeCell ref="AA69:AC69"/>
    <mergeCell ref="AG73:AI73"/>
    <mergeCell ref="AD71:AF71"/>
    <mergeCell ref="AD72:AF72"/>
    <mergeCell ref="AO74:AO75"/>
    <mergeCell ref="AP74:AP75"/>
    <mergeCell ref="AG74:AI74"/>
    <mergeCell ref="AN74:AN75"/>
    <mergeCell ref="AG75:AI75"/>
    <mergeCell ref="AD73:AF73"/>
    <mergeCell ref="AD75:AF75"/>
    <mergeCell ref="AD74:AF74"/>
    <mergeCell ref="AG71:AI71"/>
    <mergeCell ref="AG72:AI72"/>
    <mergeCell ref="X74:Z74"/>
    <mergeCell ref="AA74:AC74"/>
    <mergeCell ref="AA76:AC76"/>
    <mergeCell ref="AD70:AF70"/>
    <mergeCell ref="X70:Z70"/>
    <mergeCell ref="AA70:AC70"/>
    <mergeCell ref="X71:Z71"/>
    <mergeCell ref="AA71:AC71"/>
    <mergeCell ref="X72:Z72"/>
    <mergeCell ref="AA72:AC72"/>
    <mergeCell ref="AA43:AC43"/>
    <mergeCell ref="X56:Z56"/>
    <mergeCell ref="AA56:AC56"/>
    <mergeCell ref="X57:Z57"/>
    <mergeCell ref="AA57:AC57"/>
    <mergeCell ref="X47:Z47"/>
    <mergeCell ref="AA47:AC47"/>
    <mergeCell ref="X48:Z48"/>
    <mergeCell ref="AA48:AC48"/>
    <mergeCell ref="X49:Z49"/>
    <mergeCell ref="AA49:AC49"/>
    <mergeCell ref="X54:Z54"/>
    <mergeCell ref="AA54:AC54"/>
    <mergeCell ref="X55:Z55"/>
    <mergeCell ref="AA55:AC55"/>
    <mergeCell ref="X52:Z52"/>
    <mergeCell ref="X53:Z53"/>
    <mergeCell ref="AA53:AC53"/>
    <mergeCell ref="X60:Z60"/>
    <mergeCell ref="AA60:AC60"/>
    <mergeCell ref="X61:Z61"/>
    <mergeCell ref="AA61:AC61"/>
    <mergeCell ref="X62:Z62"/>
    <mergeCell ref="AA62:AC62"/>
    <mergeCell ref="X63:Z63"/>
    <mergeCell ref="AA63:AC63"/>
    <mergeCell ref="AD69:AF69"/>
    <mergeCell ref="AD65:AF65"/>
    <mergeCell ref="AD66:AF66"/>
    <mergeCell ref="AD68:AF68"/>
    <mergeCell ref="X67:Z67"/>
    <mergeCell ref="AA67:AC67"/>
    <mergeCell ref="AD67:AF67"/>
    <mergeCell ref="X64:Z64"/>
    <mergeCell ref="AA64:AC64"/>
    <mergeCell ref="AD64:AF64"/>
    <mergeCell ref="AA51:AC51"/>
    <mergeCell ref="X58:Z58"/>
    <mergeCell ref="AA58:AC58"/>
    <mergeCell ref="AD50:AF50"/>
    <mergeCell ref="AD52:AF52"/>
    <mergeCell ref="AG53:AI53"/>
    <mergeCell ref="AD53:AF53"/>
    <mergeCell ref="AG52:AI52"/>
    <mergeCell ref="X59:Z59"/>
    <mergeCell ref="AA59:AC59"/>
    <mergeCell ref="AL68:AL69"/>
    <mergeCell ref="AL29:AL33"/>
    <mergeCell ref="AL59:AL60"/>
    <mergeCell ref="AD55:AF55"/>
    <mergeCell ref="AD63:AF63"/>
    <mergeCell ref="AD56:AF56"/>
    <mergeCell ref="AG56:AI56"/>
    <mergeCell ref="AD58:AF58"/>
    <mergeCell ref="AG58:AI58"/>
    <mergeCell ref="AD60:AF60"/>
    <mergeCell ref="AG60:AI60"/>
    <mergeCell ref="AD62:AF62"/>
    <mergeCell ref="AG62:AI62"/>
    <mergeCell ref="AL54:AL56"/>
    <mergeCell ref="AD51:AF51"/>
    <mergeCell ref="AL62:AL63"/>
    <mergeCell ref="AG65:AI65"/>
    <mergeCell ref="AG66:AI66"/>
    <mergeCell ref="AL41:AL42"/>
    <mergeCell ref="AG67:AI67"/>
    <mergeCell ref="AL44:AL45"/>
    <mergeCell ref="AN20:AN22"/>
    <mergeCell ref="AM68:AM69"/>
    <mergeCell ref="AN68:AN69"/>
    <mergeCell ref="AM59:AM60"/>
    <mergeCell ref="AN59:AN60"/>
    <mergeCell ref="AM57:AM58"/>
    <mergeCell ref="AN57:AN58"/>
    <mergeCell ref="AM46:AM50"/>
    <mergeCell ref="AN46:AN50"/>
    <mergeCell ref="AM36:AM37"/>
    <mergeCell ref="AN36:AN37"/>
    <mergeCell ref="AM62:AM63"/>
    <mergeCell ref="AN62:AN63"/>
    <mergeCell ref="AM41:AM42"/>
    <mergeCell ref="AN41:AN42"/>
    <mergeCell ref="AN23:AN24"/>
    <mergeCell ref="AM54:AM56"/>
    <mergeCell ref="AN44:AN45"/>
    <mergeCell ref="AM20:AM22"/>
    <mergeCell ref="AM44:AM45"/>
    <mergeCell ref="AN29:AN33"/>
    <mergeCell ref="AL51:AL53"/>
    <mergeCell ref="AM51:AM53"/>
    <mergeCell ref="AG32:AI32"/>
    <mergeCell ref="AD38:AF38"/>
    <mergeCell ref="AG38:AI38"/>
    <mergeCell ref="AD33:AF33"/>
    <mergeCell ref="AM29:AM33"/>
    <mergeCell ref="X20:Z20"/>
    <mergeCell ref="AA20:AC20"/>
    <mergeCell ref="X21:Z21"/>
    <mergeCell ref="AA21:AC21"/>
    <mergeCell ref="X22:Z22"/>
    <mergeCell ref="AA22:AC22"/>
    <mergeCell ref="X23:Z23"/>
    <mergeCell ref="AA23:AC23"/>
    <mergeCell ref="X24:Z24"/>
    <mergeCell ref="AA24:AC24"/>
    <mergeCell ref="X25:Z25"/>
    <mergeCell ref="AA25:AC25"/>
    <mergeCell ref="X26:Z26"/>
    <mergeCell ref="AA26:AC26"/>
    <mergeCell ref="X28:Z28"/>
    <mergeCell ref="AA28:AC28"/>
    <mergeCell ref="X32:Z32"/>
    <mergeCell ref="E91:H91"/>
    <mergeCell ref="E20:E22"/>
    <mergeCell ref="E29:E33"/>
    <mergeCell ref="E59:E60"/>
    <mergeCell ref="E77:H77"/>
    <mergeCell ref="E78:H78"/>
    <mergeCell ref="E46:E50"/>
    <mergeCell ref="E62:E63"/>
    <mergeCell ref="E41:E42"/>
    <mergeCell ref="E36:E37"/>
    <mergeCell ref="H20:H22"/>
    <mergeCell ref="E81:H81"/>
    <mergeCell ref="E71:E72"/>
    <mergeCell ref="H23:H24"/>
    <mergeCell ref="E79:H79"/>
    <mergeCell ref="F59:F60"/>
    <mergeCell ref="L87:M87"/>
    <mergeCell ref="N87:O87"/>
    <mergeCell ref="L86:M86"/>
    <mergeCell ref="N86:O86"/>
    <mergeCell ref="T80:U80"/>
    <mergeCell ref="T79:U79"/>
    <mergeCell ref="X50:Z50"/>
    <mergeCell ref="L85:M85"/>
    <mergeCell ref="N85:O85"/>
    <mergeCell ref="L84:M84"/>
    <mergeCell ref="N84:O84"/>
    <mergeCell ref="E80:H80"/>
    <mergeCell ref="E82:H82"/>
    <mergeCell ref="E83:H83"/>
    <mergeCell ref="E84:H84"/>
    <mergeCell ref="E85:H85"/>
    <mergeCell ref="I80:K80"/>
    <mergeCell ref="L81:M81"/>
    <mergeCell ref="E57:E58"/>
    <mergeCell ref="D59:D60"/>
    <mergeCell ref="D62:D63"/>
    <mergeCell ref="T78:U78"/>
    <mergeCell ref="C39:C40"/>
    <mergeCell ref="D39:D40"/>
    <mergeCell ref="C41:C42"/>
    <mergeCell ref="D41:D42"/>
    <mergeCell ref="C59:C60"/>
    <mergeCell ref="I78:K78"/>
    <mergeCell ref="E39:E40"/>
    <mergeCell ref="R78:S78"/>
    <mergeCell ref="C71:C72"/>
    <mergeCell ref="D71:D72"/>
    <mergeCell ref="N78:O78"/>
    <mergeCell ref="P78:Q78"/>
    <mergeCell ref="L78:M78"/>
    <mergeCell ref="L77:M77"/>
    <mergeCell ref="N77:O77"/>
    <mergeCell ref="P77:Q77"/>
    <mergeCell ref="R77:S77"/>
    <mergeCell ref="T77:U77"/>
    <mergeCell ref="B9:E10"/>
    <mergeCell ref="C46:C50"/>
    <mergeCell ref="C62:C63"/>
    <mergeCell ref="D29:D33"/>
    <mergeCell ref="D44:D45"/>
    <mergeCell ref="D46:D50"/>
    <mergeCell ref="D54:D56"/>
    <mergeCell ref="D57:D58"/>
    <mergeCell ref="C54:C56"/>
    <mergeCell ref="E54:E56"/>
    <mergeCell ref="C29:C33"/>
    <mergeCell ref="C44:C45"/>
    <mergeCell ref="E44:E45"/>
    <mergeCell ref="E14:E15"/>
    <mergeCell ref="E16:E17"/>
    <mergeCell ref="C36:C37"/>
    <mergeCell ref="D36:D37"/>
    <mergeCell ref="C14:C15"/>
    <mergeCell ref="C20:C22"/>
    <mergeCell ref="C23:C24"/>
    <mergeCell ref="D20:D22"/>
    <mergeCell ref="D23:D24"/>
    <mergeCell ref="D14:D15"/>
    <mergeCell ref="C57:C58"/>
    <mergeCell ref="R79:S79"/>
    <mergeCell ref="F20:F22"/>
    <mergeCell ref="F29:F33"/>
    <mergeCell ref="F23:F24"/>
    <mergeCell ref="I81:K81"/>
    <mergeCell ref="I79:K79"/>
    <mergeCell ref="L79:M79"/>
    <mergeCell ref="N79:O79"/>
    <mergeCell ref="P79:Q79"/>
    <mergeCell ref="H29:H33"/>
    <mergeCell ref="L80:M80"/>
    <mergeCell ref="N80:O80"/>
    <mergeCell ref="P80:Q80"/>
    <mergeCell ref="N81:O81"/>
    <mergeCell ref="P81:Q81"/>
    <mergeCell ref="R82:S82"/>
    <mergeCell ref="R81:S81"/>
    <mergeCell ref="R80:S80"/>
    <mergeCell ref="T82:U82"/>
    <mergeCell ref="P83:Q83"/>
    <mergeCell ref="R83:S83"/>
    <mergeCell ref="P84:Q84"/>
    <mergeCell ref="R84:S84"/>
    <mergeCell ref="T83:U83"/>
    <mergeCell ref="T81:U81"/>
    <mergeCell ref="P82:Q82"/>
    <mergeCell ref="P91:Q91"/>
    <mergeCell ref="R91:S91"/>
    <mergeCell ref="T91:U91"/>
    <mergeCell ref="T84:U84"/>
    <mergeCell ref="P85:Q85"/>
    <mergeCell ref="R85:S85"/>
    <mergeCell ref="T85:U85"/>
    <mergeCell ref="P86:Q86"/>
    <mergeCell ref="R86:S86"/>
    <mergeCell ref="T86:U86"/>
    <mergeCell ref="P87:Q87"/>
    <mergeCell ref="R87:S87"/>
    <mergeCell ref="T87:U87"/>
    <mergeCell ref="R88:S88"/>
    <mergeCell ref="T88:U88"/>
    <mergeCell ref="P88:Q88"/>
    <mergeCell ref="L89:M89"/>
    <mergeCell ref="P89:Q89"/>
    <mergeCell ref="R89:S89"/>
    <mergeCell ref="T89:U89"/>
    <mergeCell ref="L90:M90"/>
    <mergeCell ref="N90:O90"/>
    <mergeCell ref="P90:Q90"/>
    <mergeCell ref="R90:S90"/>
    <mergeCell ref="T90:U90"/>
    <mergeCell ref="I90:K90"/>
    <mergeCell ref="I91:K91"/>
    <mergeCell ref="I89:K89"/>
    <mergeCell ref="N89:O89"/>
    <mergeCell ref="E89:H89"/>
    <mergeCell ref="E90:H90"/>
    <mergeCell ref="L82:M82"/>
    <mergeCell ref="N82:O82"/>
    <mergeCell ref="I88:K88"/>
    <mergeCell ref="L83:M83"/>
    <mergeCell ref="N83:O83"/>
    <mergeCell ref="E86:H86"/>
    <mergeCell ref="E87:H87"/>
    <mergeCell ref="E88:H88"/>
    <mergeCell ref="I86:K86"/>
    <mergeCell ref="I87:K87"/>
    <mergeCell ref="L91:M91"/>
    <mergeCell ref="N91:O91"/>
    <mergeCell ref="I82:K82"/>
    <mergeCell ref="I83:K83"/>
    <mergeCell ref="I84:K84"/>
    <mergeCell ref="I85:K85"/>
    <mergeCell ref="L88:M88"/>
    <mergeCell ref="N88:O88"/>
    <mergeCell ref="H59:H60"/>
    <mergeCell ref="I77:K77"/>
    <mergeCell ref="AG36:AI36"/>
    <mergeCell ref="AD45:AF45"/>
    <mergeCell ref="AG45:AI45"/>
    <mergeCell ref="AG40:AI40"/>
    <mergeCell ref="AD46:AF46"/>
    <mergeCell ref="AG46:AI46"/>
    <mergeCell ref="AD54:AF54"/>
    <mergeCell ref="AG54:AI54"/>
    <mergeCell ref="AD57:AF57"/>
    <mergeCell ref="AG57:AI57"/>
    <mergeCell ref="AD59:AF59"/>
    <mergeCell ref="AG59:AI59"/>
    <mergeCell ref="AG50:AI50"/>
    <mergeCell ref="AG69:AI69"/>
    <mergeCell ref="AG68:AI68"/>
    <mergeCell ref="AD61:AF61"/>
    <mergeCell ref="AG61:AI61"/>
    <mergeCell ref="AG63:AI63"/>
    <mergeCell ref="AG64:AI64"/>
    <mergeCell ref="AA52:AC52"/>
    <mergeCell ref="AA50:AC50"/>
    <mergeCell ref="X51:Z51"/>
    <mergeCell ref="F9:I10"/>
    <mergeCell ref="J10:K10"/>
    <mergeCell ref="F14:F15"/>
    <mergeCell ref="H14:H15"/>
    <mergeCell ref="J9:K9"/>
    <mergeCell ref="B2:F5"/>
    <mergeCell ref="B6:F6"/>
    <mergeCell ref="B7:F7"/>
    <mergeCell ref="B8:F8"/>
    <mergeCell ref="G2:AR2"/>
    <mergeCell ref="G3:AR3"/>
    <mergeCell ref="G4:AR4"/>
    <mergeCell ref="G5:AR5"/>
    <mergeCell ref="G8:AR8"/>
    <mergeCell ref="G6:AR6"/>
    <mergeCell ref="G7:AR7"/>
    <mergeCell ref="AP12:AP13"/>
    <mergeCell ref="AM12:AM13"/>
    <mergeCell ref="AA13:AC13"/>
    <mergeCell ref="AD13:AF13"/>
    <mergeCell ref="AG13:AI13"/>
    <mergeCell ref="X12:Z12"/>
    <mergeCell ref="AA12:AC12"/>
    <mergeCell ref="X14:Z14"/>
    <mergeCell ref="AD25:AF25"/>
    <mergeCell ref="AG25:AI25"/>
    <mergeCell ref="C16:C17"/>
    <mergeCell ref="D16:D17"/>
    <mergeCell ref="AD17:AF17"/>
    <mergeCell ref="AG17:AI17"/>
    <mergeCell ref="X16:Z16"/>
    <mergeCell ref="AA16:AC16"/>
    <mergeCell ref="X17:Z17"/>
    <mergeCell ref="AA17:AC17"/>
    <mergeCell ref="AG16:AI16"/>
    <mergeCell ref="AA14:AC14"/>
    <mergeCell ref="X15:Z15"/>
    <mergeCell ref="AA15:AC15"/>
    <mergeCell ref="AD16:AF16"/>
    <mergeCell ref="E23:E24"/>
    <mergeCell ref="AR12:AR13"/>
    <mergeCell ref="AQ12:AQ13"/>
    <mergeCell ref="X13:Z13"/>
    <mergeCell ref="AD12:AF12"/>
    <mergeCell ref="AG12:AI12"/>
    <mergeCell ref="AD14:AF14"/>
    <mergeCell ref="AG15:AI15"/>
    <mergeCell ref="AG24:AI24"/>
    <mergeCell ref="AD23:AF23"/>
    <mergeCell ref="AG23:AI23"/>
    <mergeCell ref="AD24:AF24"/>
    <mergeCell ref="X19:Z19"/>
    <mergeCell ref="AL20:AL22"/>
    <mergeCell ref="AL23:AL24"/>
    <mergeCell ref="AM23:AM24"/>
    <mergeCell ref="AL12:AL13"/>
    <mergeCell ref="AL14:AL15"/>
    <mergeCell ref="AQ16:AQ17"/>
    <mergeCell ref="AR16:AR17"/>
    <mergeCell ref="AN14:AN15"/>
    <mergeCell ref="AM14:AM15"/>
    <mergeCell ref="AO16:AO17"/>
    <mergeCell ref="AP16:AP17"/>
    <mergeCell ref="AN16:AN17"/>
    <mergeCell ref="AQ46:AQ49"/>
    <mergeCell ref="AQ71:AQ72"/>
    <mergeCell ref="AD26:AF26"/>
    <mergeCell ref="AD39:AF39"/>
    <mergeCell ref="AG26:AI26"/>
    <mergeCell ref="AD27:AF27"/>
    <mergeCell ref="AG22:AI22"/>
    <mergeCell ref="AD20:AF20"/>
    <mergeCell ref="AG20:AI20"/>
    <mergeCell ref="AD21:AF21"/>
    <mergeCell ref="AD32:AF32"/>
    <mergeCell ref="AG43:AI43"/>
    <mergeCell ref="AD47:AF47"/>
    <mergeCell ref="AD48:AF48"/>
    <mergeCell ref="AD49:AF49"/>
    <mergeCell ref="AD28:AF28"/>
    <mergeCell ref="AG28:AI28"/>
    <mergeCell ref="AD29:AF29"/>
    <mergeCell ref="AG29:AI29"/>
    <mergeCell ref="AT71:AT72"/>
    <mergeCell ref="AS74:AS75"/>
    <mergeCell ref="AT74:AT75"/>
    <mergeCell ref="AS68:AS69"/>
    <mergeCell ref="AT68:AT69"/>
    <mergeCell ref="AS46:AS49"/>
    <mergeCell ref="AT46:AT49"/>
    <mergeCell ref="AS54:AS55"/>
    <mergeCell ref="AT54:AT55"/>
    <mergeCell ref="AS66:AS67"/>
    <mergeCell ref="AT66:AT67"/>
    <mergeCell ref="AO9:AT10"/>
    <mergeCell ref="AS12:AS13"/>
    <mergeCell ref="AT12:AT13"/>
    <mergeCell ref="AS16:AS17"/>
    <mergeCell ref="AT16:AT17"/>
    <mergeCell ref="AS26:AS27"/>
    <mergeCell ref="AT26:AT27"/>
    <mergeCell ref="AS41:AS42"/>
    <mergeCell ref="AT41:AT42"/>
    <mergeCell ref="AO26:AO27"/>
    <mergeCell ref="AP26:AP27"/>
    <mergeCell ref="AO12:AO13"/>
    <mergeCell ref="AP41:AP42"/>
    <mergeCell ref="AQ26:AQ27"/>
    <mergeCell ref="AR26:AR27"/>
    <mergeCell ref="AQ41:AQ42"/>
    <mergeCell ref="AR41:AR42"/>
    <mergeCell ref="AS71:AS72"/>
    <mergeCell ref="AN51:AN53"/>
    <mergeCell ref="AR46:AR49"/>
    <mergeCell ref="AO54:AO55"/>
    <mergeCell ref="AP54:AP55"/>
    <mergeCell ref="AQ54:AQ55"/>
    <mergeCell ref="AR54:AR55"/>
    <mergeCell ref="AO68:AO69"/>
    <mergeCell ref="AP68:AP69"/>
    <mergeCell ref="AQ68:AQ69"/>
    <mergeCell ref="AR68:AR69"/>
    <mergeCell ref="AN54:AN56"/>
    <mergeCell ref="AP71:AP72"/>
    <mergeCell ref="AQ66:AQ67"/>
    <mergeCell ref="AR66:AR67"/>
    <mergeCell ref="AO66:AO67"/>
    <mergeCell ref="AP66:AP67"/>
    <mergeCell ref="AG14:AI14"/>
    <mergeCell ref="AD15:AF15"/>
    <mergeCell ref="AG21:AI21"/>
    <mergeCell ref="X18:Z18"/>
    <mergeCell ref="AD22:AF22"/>
    <mergeCell ref="AM66:AM67"/>
    <mergeCell ref="AL71:AL72"/>
    <mergeCell ref="AA18:AC18"/>
    <mergeCell ref="AD18:AF18"/>
    <mergeCell ref="AG18:AI18"/>
    <mergeCell ref="AD19:AF19"/>
    <mergeCell ref="AG19:AI19"/>
    <mergeCell ref="AA19:AC19"/>
    <mergeCell ref="AA32:AC32"/>
    <mergeCell ref="AD35:AF35"/>
    <mergeCell ref="AG35:AI35"/>
    <mergeCell ref="AM16:AM17"/>
    <mergeCell ref="AL16:AL17"/>
    <mergeCell ref="AG33:AI33"/>
    <mergeCell ref="AG37:AI37"/>
    <mergeCell ref="AD34:AF34"/>
    <mergeCell ref="AG34:AI34"/>
    <mergeCell ref="AG47:AI47"/>
    <mergeCell ref="AG48:AI48"/>
    <mergeCell ref="AG27:AI27"/>
    <mergeCell ref="AD36:AF36"/>
    <mergeCell ref="AD31:AF31"/>
    <mergeCell ref="AD42:AF42"/>
    <mergeCell ref="AQ74:AQ75"/>
    <mergeCell ref="AR71:AR72"/>
    <mergeCell ref="AO46:AO49"/>
    <mergeCell ref="AP46:AP49"/>
    <mergeCell ref="X33:Z33"/>
    <mergeCell ref="AA33:AC33"/>
    <mergeCell ref="AR74:AR75"/>
    <mergeCell ref="AL74:AL75"/>
    <mergeCell ref="AM74:AM75"/>
    <mergeCell ref="AG51:AI51"/>
    <mergeCell ref="AG55:AI55"/>
    <mergeCell ref="AL57:AL58"/>
    <mergeCell ref="AD44:AF44"/>
    <mergeCell ref="AG44:AI44"/>
    <mergeCell ref="AD30:AF30"/>
    <mergeCell ref="AD43:AF43"/>
    <mergeCell ref="AD37:AF37"/>
    <mergeCell ref="AG30:AI30"/>
    <mergeCell ref="AA30:AC30"/>
    <mergeCell ref="X29:Z29"/>
  </mergeCells>
  <phoneticPr fontId="4" type="noConversion"/>
  <dataValidations count="1">
    <dataValidation type="list" allowBlank="1" showInputMessage="1" showErrorMessage="1" sqref="J44:J50 J54:J67 J69:J76 J14:J42">
      <formula1>$AV$2:$AV$5</formula1>
    </dataValidation>
  </dataValidations>
  <printOptions horizontalCentered="1" verticalCentered="1"/>
  <pageMargins left="0.15748031496062992" right="7.874015748031496E-2" top="3.937007874015748E-2" bottom="3.937007874015748E-2" header="0" footer="0"/>
  <pageSetup scale="12" orientation="landscape" r:id="rId1"/>
  <headerFooter scaleWithDoc="0">
    <oddFooter>&amp;R&amp;11Página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3:P13"/>
  <sheetViews>
    <sheetView workbookViewId="0">
      <selection activeCell="F12" sqref="F12"/>
    </sheetView>
  </sheetViews>
  <sheetFormatPr baseColWidth="10" defaultRowHeight="12.75" x14ac:dyDescent="0.2"/>
  <cols>
    <col min="5" max="6" width="14.85546875" bestFit="1" customWidth="1"/>
    <col min="7" max="7" width="13.85546875" bestFit="1" customWidth="1"/>
  </cols>
  <sheetData>
    <row r="13" spans="5:16" x14ac:dyDescent="0.2">
      <c r="E13" s="114"/>
      <c r="F13" s="114"/>
      <c r="G13" s="115"/>
      <c r="P13">
        <v>166722500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10" sqref="C10"/>
    </sheetView>
  </sheetViews>
  <sheetFormatPr baseColWidth="10" defaultColWidth="9.140625" defaultRowHeight="12.75" x14ac:dyDescent="0.2"/>
  <cols>
    <col min="1" max="1" width="9.140625" style="4"/>
    <col min="2" max="2" width="11.5703125" style="4" bestFit="1" customWidth="1"/>
    <col min="3" max="3" width="24" style="4" bestFit="1" customWidth="1"/>
    <col min="4" max="16384" width="9.140625" style="4"/>
  </cols>
  <sheetData>
    <row r="1" spans="1:3" x14ac:dyDescent="0.2">
      <c r="A1" s="3" t="s">
        <v>765</v>
      </c>
      <c r="B1" s="1" t="s">
        <v>758</v>
      </c>
      <c r="C1" s="1" t="s">
        <v>766</v>
      </c>
    </row>
    <row r="2" spans="1:3" x14ac:dyDescent="0.2">
      <c r="A2" s="2">
        <v>1</v>
      </c>
      <c r="B2" s="2">
        <v>1</v>
      </c>
      <c r="C2" s="2" t="s">
        <v>767</v>
      </c>
    </row>
    <row r="3" spans="1:3" x14ac:dyDescent="0.2">
      <c r="A3" s="2">
        <v>2</v>
      </c>
      <c r="B3" s="2">
        <v>11</v>
      </c>
      <c r="C3" s="2" t="s">
        <v>768</v>
      </c>
    </row>
    <row r="4" spans="1:3" x14ac:dyDescent="0.2">
      <c r="A4" s="2">
        <v>3</v>
      </c>
      <c r="B4" s="2">
        <v>11</v>
      </c>
      <c r="C4" s="2" t="s">
        <v>769</v>
      </c>
    </row>
    <row r="5" spans="1:3" x14ac:dyDescent="0.2">
      <c r="A5" s="2">
        <v>9</v>
      </c>
      <c r="B5" s="2">
        <v>1</v>
      </c>
      <c r="C5" s="2" t="s">
        <v>770</v>
      </c>
    </row>
    <row r="6" spans="1:3" x14ac:dyDescent="0.2">
      <c r="A6" s="2">
        <v>10</v>
      </c>
      <c r="B6" s="2">
        <v>1</v>
      </c>
      <c r="C6" s="2" t="s">
        <v>771</v>
      </c>
    </row>
    <row r="7" spans="1:3" x14ac:dyDescent="0.2">
      <c r="A7" s="2">
        <v>11</v>
      </c>
      <c r="B7" s="2">
        <v>1</v>
      </c>
      <c r="C7" s="2" t="s">
        <v>772</v>
      </c>
    </row>
    <row r="8" spans="1:3" x14ac:dyDescent="0.2">
      <c r="A8" s="2">
        <v>12</v>
      </c>
      <c r="B8" s="2">
        <v>1</v>
      </c>
      <c r="C8" s="2" t="s">
        <v>773</v>
      </c>
    </row>
    <row r="9" spans="1:3" x14ac:dyDescent="0.2">
      <c r="A9" s="2">
        <v>13</v>
      </c>
      <c r="B9" s="2">
        <v>1</v>
      </c>
      <c r="C9" s="2" t="s">
        <v>774</v>
      </c>
    </row>
    <row r="10" spans="1:3" x14ac:dyDescent="0.2">
      <c r="A10" s="2">
        <v>14</v>
      </c>
      <c r="B10" s="2">
        <v>1</v>
      </c>
      <c r="C10" s="2" t="s">
        <v>775</v>
      </c>
    </row>
    <row r="11" spans="1:3" x14ac:dyDescent="0.2">
      <c r="A11" s="2">
        <v>15</v>
      </c>
      <c r="B11" s="2">
        <v>1</v>
      </c>
      <c r="C11" s="2" t="s">
        <v>776</v>
      </c>
    </row>
    <row r="12" spans="1:3" x14ac:dyDescent="0.2">
      <c r="A12" s="2">
        <v>16</v>
      </c>
      <c r="B12" s="2">
        <v>1</v>
      </c>
      <c r="C12" s="2" t="s">
        <v>777</v>
      </c>
    </row>
    <row r="13" spans="1:3" x14ac:dyDescent="0.2">
      <c r="A13" s="2">
        <v>17</v>
      </c>
      <c r="B13" s="2">
        <v>11</v>
      </c>
      <c r="C13" s="2" t="s">
        <v>778</v>
      </c>
    </row>
    <row r="14" spans="1:3" x14ac:dyDescent="0.2">
      <c r="A14" s="2">
        <v>18</v>
      </c>
      <c r="B14" s="2">
        <v>11</v>
      </c>
      <c r="C14" s="2" t="s">
        <v>779</v>
      </c>
    </row>
    <row r="15" spans="1:3" x14ac:dyDescent="0.2">
      <c r="A15" s="2">
        <v>19</v>
      </c>
      <c r="B15" s="2">
        <v>11</v>
      </c>
      <c r="C15" s="2" t="s">
        <v>780</v>
      </c>
    </row>
    <row r="16" spans="1:3" x14ac:dyDescent="0.2">
      <c r="A16" s="2">
        <v>20</v>
      </c>
      <c r="B16" s="2">
        <v>11</v>
      </c>
      <c r="C16" s="2" t="s">
        <v>781</v>
      </c>
    </row>
    <row r="17" spans="1:3" x14ac:dyDescent="0.2">
      <c r="A17" s="2">
        <v>21</v>
      </c>
      <c r="B17" s="2">
        <v>12</v>
      </c>
      <c r="C17" s="2" t="s">
        <v>782</v>
      </c>
    </row>
    <row r="18" spans="1:3" x14ac:dyDescent="0.2">
      <c r="A18" s="2">
        <v>22</v>
      </c>
      <c r="B18" s="2">
        <v>12</v>
      </c>
      <c r="C18" s="2" t="s">
        <v>783</v>
      </c>
    </row>
    <row r="19" spans="1:3" x14ac:dyDescent="0.2">
      <c r="A19" s="2">
        <v>23</v>
      </c>
      <c r="B19" s="2">
        <v>11</v>
      </c>
      <c r="C19" s="2" t="s">
        <v>784</v>
      </c>
    </row>
    <row r="20" spans="1:3" x14ac:dyDescent="0.2">
      <c r="A20" s="2">
        <v>24</v>
      </c>
      <c r="B20" s="2">
        <v>11</v>
      </c>
      <c r="C20" s="2" t="s">
        <v>785</v>
      </c>
    </row>
    <row r="21" spans="1:3" x14ac:dyDescent="0.2">
      <c r="A21" s="2">
        <v>25</v>
      </c>
      <c r="B21" s="2">
        <v>11</v>
      </c>
      <c r="C21" s="2" t="s">
        <v>786</v>
      </c>
    </row>
    <row r="22" spans="1:3" x14ac:dyDescent="0.2">
      <c r="A22" s="2">
        <v>26</v>
      </c>
      <c r="B22" s="2">
        <v>10</v>
      </c>
      <c r="C22" s="2" t="s">
        <v>787</v>
      </c>
    </row>
    <row r="23" spans="1:3" x14ac:dyDescent="0.2">
      <c r="A23" s="2">
        <v>27</v>
      </c>
      <c r="B23" s="2">
        <v>11</v>
      </c>
      <c r="C23" s="2" t="s">
        <v>761</v>
      </c>
    </row>
    <row r="24" spans="1:3" x14ac:dyDescent="0.2">
      <c r="A24" s="2">
        <v>28</v>
      </c>
      <c r="B24" s="2">
        <v>11</v>
      </c>
      <c r="C24" s="2" t="s">
        <v>788</v>
      </c>
    </row>
    <row r="25" spans="1:3" x14ac:dyDescent="0.2">
      <c r="A25" s="2">
        <v>29</v>
      </c>
      <c r="B25" s="2">
        <v>10</v>
      </c>
      <c r="C25" s="2" t="s">
        <v>789</v>
      </c>
    </row>
    <row r="26" spans="1:3" x14ac:dyDescent="0.2">
      <c r="A26" s="2">
        <v>30</v>
      </c>
      <c r="B26" s="2">
        <v>10</v>
      </c>
      <c r="C26" s="2" t="s">
        <v>790</v>
      </c>
    </row>
    <row r="27" spans="1:3" x14ac:dyDescent="0.2">
      <c r="A27" s="2">
        <v>31</v>
      </c>
      <c r="B27" s="2">
        <v>10</v>
      </c>
      <c r="C27" s="2" t="s">
        <v>791</v>
      </c>
    </row>
    <row r="28" spans="1:3" x14ac:dyDescent="0.2">
      <c r="A28" s="2">
        <v>32</v>
      </c>
      <c r="B28" s="2">
        <v>4</v>
      </c>
      <c r="C28" s="2" t="s">
        <v>792</v>
      </c>
    </row>
    <row r="29" spans="1:3" x14ac:dyDescent="0.2">
      <c r="A29" s="2">
        <v>33</v>
      </c>
      <c r="B29" s="2">
        <v>4</v>
      </c>
      <c r="C29" s="2" t="s">
        <v>793</v>
      </c>
    </row>
    <row r="30" spans="1:3" x14ac:dyDescent="0.2">
      <c r="A30" s="2">
        <v>34</v>
      </c>
      <c r="B30" s="2">
        <v>4</v>
      </c>
      <c r="C30" s="2" t="s">
        <v>794</v>
      </c>
    </row>
    <row r="31" spans="1:3" x14ac:dyDescent="0.2">
      <c r="A31" s="2">
        <v>35</v>
      </c>
      <c r="B31" s="2">
        <v>15</v>
      </c>
      <c r="C31" s="2" t="s">
        <v>795</v>
      </c>
    </row>
    <row r="32" spans="1:3" x14ac:dyDescent="0.2">
      <c r="A32" s="2">
        <v>36</v>
      </c>
      <c r="B32" s="2">
        <v>18</v>
      </c>
      <c r="C32" s="2" t="s">
        <v>796</v>
      </c>
    </row>
    <row r="33" spans="1:3" x14ac:dyDescent="0.2">
      <c r="A33" s="2">
        <v>37</v>
      </c>
      <c r="B33" s="2">
        <v>14</v>
      </c>
      <c r="C33" s="2" t="s">
        <v>797</v>
      </c>
    </row>
    <row r="34" spans="1:3" x14ac:dyDescent="0.2">
      <c r="A34" s="2">
        <v>38</v>
      </c>
      <c r="B34" s="2">
        <v>15</v>
      </c>
      <c r="C34" s="2" t="s">
        <v>798</v>
      </c>
    </row>
    <row r="35" spans="1:3" x14ac:dyDescent="0.2">
      <c r="A35" s="2">
        <v>39</v>
      </c>
      <c r="B35" s="2">
        <v>18</v>
      </c>
      <c r="C35" s="2" t="s">
        <v>799</v>
      </c>
    </row>
    <row r="36" spans="1:3" x14ac:dyDescent="0.2">
      <c r="A36" s="2">
        <v>40</v>
      </c>
      <c r="B36" s="2">
        <v>16</v>
      </c>
      <c r="C36" s="2" t="s">
        <v>800</v>
      </c>
    </row>
    <row r="37" spans="1:3" x14ac:dyDescent="0.2">
      <c r="A37" s="2">
        <v>41</v>
      </c>
      <c r="B37" s="2">
        <v>16</v>
      </c>
      <c r="C37" s="2" t="s">
        <v>801</v>
      </c>
    </row>
    <row r="38" spans="1:3" x14ac:dyDescent="0.2">
      <c r="A38" s="2">
        <v>42</v>
      </c>
      <c r="B38" s="2">
        <v>6</v>
      </c>
      <c r="C38" s="2" t="s">
        <v>802</v>
      </c>
    </row>
    <row r="39" spans="1:3" x14ac:dyDescent="0.2">
      <c r="A39" s="2">
        <v>43</v>
      </c>
      <c r="B39" s="2">
        <v>16</v>
      </c>
      <c r="C39" s="2" t="s">
        <v>803</v>
      </c>
    </row>
    <row r="40" spans="1:3" x14ac:dyDescent="0.2">
      <c r="A40" s="2">
        <v>44</v>
      </c>
      <c r="B40" s="2">
        <v>8</v>
      </c>
      <c r="C40" s="2" t="s">
        <v>804</v>
      </c>
    </row>
    <row r="41" spans="1:3" x14ac:dyDescent="0.2">
      <c r="A41" s="2">
        <v>45</v>
      </c>
      <c r="B41" s="2">
        <v>8</v>
      </c>
      <c r="C41" s="2" t="s">
        <v>805</v>
      </c>
    </row>
    <row r="42" spans="1:3" x14ac:dyDescent="0.2">
      <c r="A42" s="2">
        <v>46</v>
      </c>
      <c r="B42" s="2">
        <v>8</v>
      </c>
      <c r="C42" s="2" t="s">
        <v>806</v>
      </c>
    </row>
    <row r="43" spans="1:3" x14ac:dyDescent="0.2">
      <c r="A43" s="2">
        <v>47</v>
      </c>
      <c r="B43" s="2">
        <v>8</v>
      </c>
      <c r="C43" s="2" t="s">
        <v>807</v>
      </c>
    </row>
    <row r="44" spans="1:3" x14ac:dyDescent="0.2">
      <c r="A44" s="2">
        <v>48</v>
      </c>
      <c r="B44" s="2">
        <v>8</v>
      </c>
      <c r="C44" s="2" t="s">
        <v>808</v>
      </c>
    </row>
    <row r="45" spans="1:3" x14ac:dyDescent="0.2">
      <c r="A45" s="2">
        <v>49</v>
      </c>
      <c r="B45" s="2">
        <v>7</v>
      </c>
      <c r="C45" s="2" t="s">
        <v>809</v>
      </c>
    </row>
    <row r="46" spans="1:3" x14ac:dyDescent="0.2">
      <c r="A46" s="2">
        <v>50</v>
      </c>
      <c r="B46" s="2">
        <v>4</v>
      </c>
      <c r="C46" s="2" t="s">
        <v>810</v>
      </c>
    </row>
    <row r="47" spans="1:3" x14ac:dyDescent="0.2">
      <c r="A47" s="2">
        <v>51</v>
      </c>
      <c r="B47" s="2">
        <v>4</v>
      </c>
      <c r="C47" s="2" t="s">
        <v>811</v>
      </c>
    </row>
    <row r="48" spans="1:3" x14ac:dyDescent="0.2">
      <c r="A48" s="2">
        <v>52</v>
      </c>
      <c r="B48" s="2">
        <v>5</v>
      </c>
      <c r="C48" s="2" t="s">
        <v>812</v>
      </c>
    </row>
    <row r="49" spans="1:3" x14ac:dyDescent="0.2">
      <c r="A49" s="2">
        <v>53</v>
      </c>
      <c r="B49" s="2">
        <v>18</v>
      </c>
      <c r="C49" s="2" t="s">
        <v>813</v>
      </c>
    </row>
    <row r="50" spans="1:3" x14ac:dyDescent="0.2">
      <c r="A50" s="2">
        <v>54</v>
      </c>
      <c r="B50" s="2">
        <v>18</v>
      </c>
      <c r="C50" s="2" t="s">
        <v>814</v>
      </c>
    </row>
    <row r="51" spans="1:3" x14ac:dyDescent="0.2">
      <c r="A51" s="2">
        <v>55</v>
      </c>
      <c r="B51" s="2">
        <v>18</v>
      </c>
      <c r="C51" s="2" t="s">
        <v>815</v>
      </c>
    </row>
    <row r="52" spans="1:3" x14ac:dyDescent="0.2">
      <c r="A52" s="2">
        <v>56</v>
      </c>
      <c r="B52" s="2">
        <v>5</v>
      </c>
      <c r="C52" s="2" t="s">
        <v>816</v>
      </c>
    </row>
    <row r="53" spans="1:3" x14ac:dyDescent="0.2">
      <c r="A53" s="2">
        <v>57</v>
      </c>
      <c r="B53" s="2">
        <v>5</v>
      </c>
      <c r="C53" s="2" t="s">
        <v>817</v>
      </c>
    </row>
    <row r="54" spans="1:3" x14ac:dyDescent="0.2">
      <c r="A54" s="2">
        <v>58</v>
      </c>
      <c r="B54" s="2">
        <v>5</v>
      </c>
      <c r="C54" s="2" t="s">
        <v>818</v>
      </c>
    </row>
    <row r="55" spans="1:3" x14ac:dyDescent="0.2">
      <c r="A55" s="2">
        <v>59</v>
      </c>
      <c r="B55" s="2">
        <v>5</v>
      </c>
      <c r="C55" s="2" t="s">
        <v>819</v>
      </c>
    </row>
    <row r="56" spans="1:3" x14ac:dyDescent="0.2">
      <c r="A56" s="2">
        <v>60</v>
      </c>
      <c r="B56" s="2">
        <v>5</v>
      </c>
      <c r="C56" s="2" t="s">
        <v>820</v>
      </c>
    </row>
    <row r="57" spans="1:3" x14ac:dyDescent="0.2">
      <c r="A57" s="2">
        <v>61</v>
      </c>
      <c r="B57" s="2">
        <v>5</v>
      </c>
      <c r="C57" s="2" t="s">
        <v>821</v>
      </c>
    </row>
    <row r="58" spans="1:3" x14ac:dyDescent="0.2">
      <c r="A58" s="2">
        <v>62</v>
      </c>
      <c r="B58" s="2">
        <v>6</v>
      </c>
      <c r="C58" s="2" t="s">
        <v>760</v>
      </c>
    </row>
    <row r="59" spans="1:3" x14ac:dyDescent="0.2">
      <c r="A59" s="2">
        <v>63</v>
      </c>
      <c r="B59" s="2">
        <v>19</v>
      </c>
      <c r="C59" s="2" t="s">
        <v>822</v>
      </c>
    </row>
    <row r="60" spans="1:3" x14ac:dyDescent="0.2">
      <c r="A60" s="2">
        <v>64</v>
      </c>
      <c r="B60" s="2">
        <v>19</v>
      </c>
      <c r="C60" s="2" t="s">
        <v>823</v>
      </c>
    </row>
    <row r="61" spans="1:3" x14ac:dyDescent="0.2">
      <c r="A61" s="2">
        <v>65</v>
      </c>
      <c r="B61" s="2">
        <v>19</v>
      </c>
      <c r="C61" s="2" t="s">
        <v>824</v>
      </c>
    </row>
    <row r="62" spans="1:3" x14ac:dyDescent="0.2">
      <c r="A62" s="2">
        <v>66</v>
      </c>
      <c r="B62" s="2">
        <v>19</v>
      </c>
      <c r="C62" s="2" t="s">
        <v>825</v>
      </c>
    </row>
    <row r="63" spans="1:3" x14ac:dyDescent="0.2">
      <c r="A63" s="2">
        <v>67</v>
      </c>
      <c r="B63" s="2">
        <v>19</v>
      </c>
      <c r="C63" s="2" t="s">
        <v>826</v>
      </c>
    </row>
    <row r="64" spans="1:3" x14ac:dyDescent="0.2">
      <c r="A64" s="2">
        <v>68</v>
      </c>
      <c r="B64" s="2">
        <v>19</v>
      </c>
      <c r="C64" s="2" t="s">
        <v>827</v>
      </c>
    </row>
    <row r="65" spans="1:3" x14ac:dyDescent="0.2">
      <c r="A65" s="2">
        <v>69</v>
      </c>
      <c r="B65" s="2">
        <v>19</v>
      </c>
      <c r="C65" s="2" t="s">
        <v>828</v>
      </c>
    </row>
    <row r="66" spans="1:3" x14ac:dyDescent="0.2">
      <c r="A66" s="2">
        <v>70</v>
      </c>
      <c r="B66" s="2">
        <v>19</v>
      </c>
      <c r="C66" s="2" t="s">
        <v>829</v>
      </c>
    </row>
    <row r="67" spans="1:3" x14ac:dyDescent="0.2">
      <c r="A67" s="2">
        <v>71</v>
      </c>
      <c r="B67" s="2">
        <v>11</v>
      </c>
      <c r="C67" s="2" t="s">
        <v>830</v>
      </c>
    </row>
    <row r="68" spans="1:3" x14ac:dyDescent="0.2">
      <c r="A68" s="2">
        <v>72</v>
      </c>
      <c r="B68" s="2">
        <v>10</v>
      </c>
      <c r="C68" s="2" t="s">
        <v>831</v>
      </c>
    </row>
    <row r="69" spans="1:3" x14ac:dyDescent="0.2">
      <c r="A69" s="2">
        <v>73</v>
      </c>
      <c r="B69" s="2">
        <v>10</v>
      </c>
      <c r="C69" s="2" t="s">
        <v>832</v>
      </c>
    </row>
    <row r="70" spans="1:3" x14ac:dyDescent="0.2">
      <c r="A70" s="2">
        <v>74</v>
      </c>
      <c r="B70" s="2">
        <v>10</v>
      </c>
      <c r="C70" s="2" t="s">
        <v>833</v>
      </c>
    </row>
    <row r="71" spans="1:3" x14ac:dyDescent="0.2">
      <c r="A71" s="2">
        <v>75</v>
      </c>
      <c r="B71" s="2">
        <v>9</v>
      </c>
      <c r="C71" s="2" t="s">
        <v>834</v>
      </c>
    </row>
    <row r="72" spans="1:3" x14ac:dyDescent="0.2">
      <c r="A72" s="2">
        <v>76</v>
      </c>
      <c r="B72" s="2">
        <v>9</v>
      </c>
      <c r="C72" s="2" t="s">
        <v>835</v>
      </c>
    </row>
    <row r="73" spans="1:3" x14ac:dyDescent="0.2">
      <c r="A73" s="2">
        <v>77</v>
      </c>
      <c r="B73" s="2">
        <v>9</v>
      </c>
      <c r="C73" s="2" t="s">
        <v>836</v>
      </c>
    </row>
    <row r="74" spans="1:3" x14ac:dyDescent="0.2">
      <c r="A74" s="2">
        <v>78</v>
      </c>
      <c r="B74" s="2">
        <v>8</v>
      </c>
      <c r="C74" s="2" t="s">
        <v>837</v>
      </c>
    </row>
    <row r="75" spans="1:3" x14ac:dyDescent="0.2">
      <c r="A75" s="2">
        <v>79</v>
      </c>
      <c r="B75" s="2">
        <v>8</v>
      </c>
      <c r="C75" s="2" t="s">
        <v>838</v>
      </c>
    </row>
    <row r="76" spans="1:3" x14ac:dyDescent="0.2">
      <c r="A76" s="2">
        <v>80</v>
      </c>
      <c r="B76" s="2">
        <v>8</v>
      </c>
      <c r="C76" s="2" t="s">
        <v>839</v>
      </c>
    </row>
    <row r="77" spans="1:3" x14ac:dyDescent="0.2">
      <c r="A77" s="2">
        <v>81</v>
      </c>
      <c r="B77" s="2">
        <v>8</v>
      </c>
      <c r="C77" s="2" t="s">
        <v>840</v>
      </c>
    </row>
    <row r="78" spans="1:3" x14ac:dyDescent="0.2">
      <c r="A78" s="2">
        <v>82</v>
      </c>
      <c r="B78" s="2">
        <v>8</v>
      </c>
      <c r="C78" s="2" t="s">
        <v>841</v>
      </c>
    </row>
    <row r="79" spans="1:3" x14ac:dyDescent="0.2">
      <c r="A79" s="2">
        <v>83</v>
      </c>
      <c r="B79" s="2">
        <v>8</v>
      </c>
      <c r="C79" s="2" t="s">
        <v>842</v>
      </c>
    </row>
    <row r="80" spans="1:3" x14ac:dyDescent="0.2">
      <c r="A80" s="2">
        <v>84</v>
      </c>
      <c r="B80" s="2">
        <v>7</v>
      </c>
      <c r="C80" s="2" t="s">
        <v>843</v>
      </c>
    </row>
    <row r="81" spans="1:3" x14ac:dyDescent="0.2">
      <c r="A81" s="2">
        <v>85</v>
      </c>
      <c r="B81" s="2">
        <v>7</v>
      </c>
      <c r="C81" s="2" t="s">
        <v>844</v>
      </c>
    </row>
    <row r="82" spans="1:3" x14ac:dyDescent="0.2">
      <c r="A82" s="2">
        <v>86</v>
      </c>
      <c r="B82" s="2">
        <v>7</v>
      </c>
      <c r="C82" s="2" t="s">
        <v>845</v>
      </c>
    </row>
    <row r="83" spans="1:3" x14ac:dyDescent="0.2">
      <c r="A83" s="2">
        <v>87</v>
      </c>
      <c r="B83" s="2">
        <v>7</v>
      </c>
      <c r="C83" s="2" t="s">
        <v>846</v>
      </c>
    </row>
    <row r="84" spans="1:3" x14ac:dyDescent="0.2">
      <c r="A84" s="2">
        <v>88</v>
      </c>
      <c r="B84" s="2">
        <v>2</v>
      </c>
      <c r="C84" s="2" t="s">
        <v>847</v>
      </c>
    </row>
    <row r="85" spans="1:3" x14ac:dyDescent="0.2">
      <c r="A85" s="2">
        <v>89</v>
      </c>
      <c r="B85" s="2">
        <v>2</v>
      </c>
      <c r="C85" s="2" t="s">
        <v>848</v>
      </c>
    </row>
    <row r="86" spans="1:3" x14ac:dyDescent="0.2">
      <c r="A86" s="2">
        <v>90</v>
      </c>
      <c r="B86" s="2">
        <v>2</v>
      </c>
      <c r="C86" s="2" t="s">
        <v>849</v>
      </c>
    </row>
    <row r="87" spans="1:3" x14ac:dyDescent="0.2">
      <c r="A87" s="2">
        <v>91</v>
      </c>
      <c r="B87" s="2">
        <v>3</v>
      </c>
      <c r="C87" s="2" t="s">
        <v>850</v>
      </c>
    </row>
    <row r="88" spans="1:3" x14ac:dyDescent="0.2">
      <c r="A88" s="2">
        <v>92</v>
      </c>
      <c r="B88" s="2">
        <v>3</v>
      </c>
      <c r="C88" s="2" t="s">
        <v>851</v>
      </c>
    </row>
    <row r="89" spans="1:3" x14ac:dyDescent="0.2">
      <c r="A89" s="2">
        <v>93</v>
      </c>
      <c r="B89" s="2">
        <v>3</v>
      </c>
      <c r="C89" s="2" t="s">
        <v>852</v>
      </c>
    </row>
    <row r="90" spans="1:3" x14ac:dyDescent="0.2">
      <c r="A90" s="2">
        <v>94</v>
      </c>
      <c r="B90" s="2">
        <v>17</v>
      </c>
      <c r="C90" s="2" t="s">
        <v>764</v>
      </c>
    </row>
    <row r="91" spans="1:3" x14ac:dyDescent="0.2">
      <c r="A91" s="2">
        <v>95</v>
      </c>
      <c r="B91" s="2">
        <v>3</v>
      </c>
      <c r="C91" s="2" t="s">
        <v>853</v>
      </c>
    </row>
    <row r="92" spans="1:3" x14ac:dyDescent="0.2">
      <c r="A92" s="2">
        <v>96</v>
      </c>
      <c r="B92" s="2">
        <v>3</v>
      </c>
      <c r="C92" s="2" t="s">
        <v>854</v>
      </c>
    </row>
    <row r="93" spans="1:3" x14ac:dyDescent="0.2">
      <c r="A93" s="2">
        <v>97</v>
      </c>
      <c r="B93" s="2">
        <v>2</v>
      </c>
      <c r="C93" s="2" t="s">
        <v>855</v>
      </c>
    </row>
    <row r="94" spans="1:3" x14ac:dyDescent="0.2">
      <c r="A94" s="2">
        <v>98</v>
      </c>
      <c r="B94" s="2">
        <v>12</v>
      </c>
      <c r="C94" s="2" t="s">
        <v>856</v>
      </c>
    </row>
    <row r="95" spans="1:3" x14ac:dyDescent="0.2">
      <c r="A95" s="2">
        <v>99</v>
      </c>
      <c r="B95" s="2">
        <v>2</v>
      </c>
      <c r="C95" s="2" t="s">
        <v>759</v>
      </c>
    </row>
    <row r="96" spans="1:3" x14ac:dyDescent="0.2">
      <c r="A96" s="2">
        <v>100</v>
      </c>
      <c r="B96" s="2">
        <v>13</v>
      </c>
      <c r="C96" s="2" t="s">
        <v>857</v>
      </c>
    </row>
    <row r="97" spans="1:3" x14ac:dyDescent="0.2">
      <c r="A97" s="2">
        <v>101</v>
      </c>
      <c r="B97" s="2">
        <v>13</v>
      </c>
      <c r="C97" s="2" t="s">
        <v>762</v>
      </c>
    </row>
    <row r="98" spans="1:3" x14ac:dyDescent="0.2">
      <c r="A98" s="2">
        <v>102</v>
      </c>
      <c r="B98" s="2">
        <v>14</v>
      </c>
      <c r="C98" s="2" t="s">
        <v>858</v>
      </c>
    </row>
    <row r="99" spans="1:3" x14ac:dyDescent="0.2">
      <c r="A99" s="2">
        <v>103</v>
      </c>
      <c r="B99" s="2">
        <v>12</v>
      </c>
      <c r="C99" s="2" t="s">
        <v>859</v>
      </c>
    </row>
    <row r="100" spans="1:3" x14ac:dyDescent="0.2">
      <c r="A100" s="2">
        <v>104</v>
      </c>
      <c r="B100" s="2">
        <v>13</v>
      </c>
      <c r="C100" s="2" t="s">
        <v>860</v>
      </c>
    </row>
    <row r="101" spans="1:3" x14ac:dyDescent="0.2">
      <c r="A101" s="2">
        <v>105</v>
      </c>
      <c r="B101" s="2">
        <v>10</v>
      </c>
      <c r="C101" s="2" t="s">
        <v>861</v>
      </c>
    </row>
    <row r="102" spans="1:3" x14ac:dyDescent="0.2">
      <c r="A102" s="2">
        <v>106</v>
      </c>
      <c r="B102" s="2">
        <v>13</v>
      </c>
      <c r="C102" s="2" t="s">
        <v>862</v>
      </c>
    </row>
    <row r="103" spans="1:3" x14ac:dyDescent="0.2">
      <c r="A103" s="2">
        <v>107</v>
      </c>
      <c r="B103" s="2">
        <v>13</v>
      </c>
      <c r="C103" s="2" t="s">
        <v>863</v>
      </c>
    </row>
    <row r="104" spans="1:3" x14ac:dyDescent="0.2">
      <c r="A104" s="2">
        <v>108</v>
      </c>
      <c r="B104" s="2">
        <v>16</v>
      </c>
      <c r="C104" s="2" t="s">
        <v>864</v>
      </c>
    </row>
    <row r="105" spans="1:3" x14ac:dyDescent="0.2">
      <c r="A105" s="2">
        <v>109</v>
      </c>
      <c r="B105" s="2">
        <v>13</v>
      </c>
      <c r="C105" s="2" t="s">
        <v>865</v>
      </c>
    </row>
    <row r="106" spans="1:3" x14ac:dyDescent="0.2">
      <c r="A106" s="2">
        <v>110</v>
      </c>
      <c r="B106" s="2">
        <v>9</v>
      </c>
      <c r="C106" s="2" t="s">
        <v>866</v>
      </c>
    </row>
    <row r="107" spans="1:3" x14ac:dyDescent="0.2">
      <c r="A107" s="2">
        <v>111</v>
      </c>
      <c r="B107" s="2">
        <v>16</v>
      </c>
      <c r="C107" s="2" t="s">
        <v>763</v>
      </c>
    </row>
    <row r="108" spans="1:3" x14ac:dyDescent="0.2">
      <c r="A108" s="2">
        <v>112</v>
      </c>
      <c r="B108" s="2">
        <v>9</v>
      </c>
      <c r="C108" s="2" t="s">
        <v>867</v>
      </c>
    </row>
    <row r="109" spans="1:3" x14ac:dyDescent="0.2">
      <c r="A109" s="2">
        <v>113</v>
      </c>
      <c r="B109" s="2">
        <v>8</v>
      </c>
      <c r="C109" s="2" t="s">
        <v>868</v>
      </c>
    </row>
    <row r="110" spans="1:3" x14ac:dyDescent="0.2">
      <c r="A110" s="2">
        <v>114</v>
      </c>
      <c r="B110" s="2">
        <v>9</v>
      </c>
      <c r="C110" s="2" t="s">
        <v>869</v>
      </c>
    </row>
    <row r="111" spans="1:3" x14ac:dyDescent="0.2">
      <c r="A111" s="2">
        <v>115</v>
      </c>
      <c r="B111" s="2">
        <v>9</v>
      </c>
      <c r="C111" s="2" t="s">
        <v>870</v>
      </c>
    </row>
    <row r="112" spans="1:3" x14ac:dyDescent="0.2">
      <c r="A112" s="2">
        <v>116</v>
      </c>
      <c r="B112" s="2">
        <v>10</v>
      </c>
      <c r="C112" s="2" t="s">
        <v>871</v>
      </c>
    </row>
    <row r="113" spans="1:3" x14ac:dyDescent="0.2">
      <c r="A113" s="2">
        <v>117</v>
      </c>
      <c r="B113" s="2">
        <v>9</v>
      </c>
      <c r="C113" s="2" t="s">
        <v>872</v>
      </c>
    </row>
    <row r="114" spans="1:3" x14ac:dyDescent="0.2">
      <c r="A114" s="2">
        <v>118</v>
      </c>
      <c r="B114" s="2"/>
      <c r="C114" s="2" t="s">
        <v>873</v>
      </c>
    </row>
    <row r="115" spans="1:3" x14ac:dyDescent="0.2">
      <c r="A115" s="2"/>
      <c r="B115" s="2"/>
      <c r="C115" s="2" t="s">
        <v>683</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4"/>
  <sheetViews>
    <sheetView workbookViewId="0"/>
  </sheetViews>
  <sheetFormatPr baseColWidth="10" defaultColWidth="9.140625" defaultRowHeight="12.75" x14ac:dyDescent="0.2"/>
  <cols>
    <col min="1" max="1" width="10.7109375" style="4" customWidth="1"/>
    <col min="2" max="2" width="9.140625" style="4"/>
    <col min="3" max="3" width="61.85546875" style="4" bestFit="1" customWidth="1"/>
    <col min="4" max="16384" width="9.140625" style="4"/>
  </cols>
  <sheetData>
    <row r="1" spans="1:3" x14ac:dyDescent="0.2">
      <c r="A1" s="3" t="s">
        <v>874</v>
      </c>
      <c r="B1" s="1" t="s">
        <v>765</v>
      </c>
      <c r="C1" s="1" t="s">
        <v>875</v>
      </c>
    </row>
    <row r="2" spans="1:3" x14ac:dyDescent="0.2">
      <c r="A2" s="2">
        <v>1</v>
      </c>
      <c r="B2" s="2">
        <v>1</v>
      </c>
      <c r="C2" s="2" t="s">
        <v>876</v>
      </c>
    </row>
    <row r="3" spans="1:3" x14ac:dyDescent="0.2">
      <c r="A3" s="2">
        <v>2</v>
      </c>
      <c r="B3" s="2">
        <v>1</v>
      </c>
      <c r="C3" s="2" t="s">
        <v>877</v>
      </c>
    </row>
    <row r="4" spans="1:3" x14ac:dyDescent="0.2">
      <c r="A4" s="2">
        <v>3</v>
      </c>
      <c r="B4" s="2" t="s">
        <v>684</v>
      </c>
      <c r="C4" s="2" t="s">
        <v>878</v>
      </c>
    </row>
    <row r="5" spans="1:3" x14ac:dyDescent="0.2">
      <c r="A5" s="2">
        <v>4</v>
      </c>
      <c r="B5" s="2">
        <v>9</v>
      </c>
      <c r="C5" s="2" t="s">
        <v>879</v>
      </c>
    </row>
    <row r="6" spans="1:3" x14ac:dyDescent="0.2">
      <c r="A6" s="2">
        <v>5</v>
      </c>
      <c r="B6" s="2">
        <v>9</v>
      </c>
      <c r="C6" s="2" t="s">
        <v>880</v>
      </c>
    </row>
    <row r="7" spans="1:3" x14ac:dyDescent="0.2">
      <c r="A7" s="2">
        <v>6</v>
      </c>
      <c r="B7" s="2">
        <v>9</v>
      </c>
      <c r="C7" s="2" t="s">
        <v>881</v>
      </c>
    </row>
    <row r="8" spans="1:3" x14ac:dyDescent="0.2">
      <c r="A8" s="2">
        <v>7</v>
      </c>
      <c r="B8" s="2">
        <v>9</v>
      </c>
      <c r="C8" s="2" t="s">
        <v>882</v>
      </c>
    </row>
    <row r="9" spans="1:3" x14ac:dyDescent="0.2">
      <c r="A9" s="2">
        <v>8</v>
      </c>
      <c r="B9" s="2">
        <v>9</v>
      </c>
      <c r="C9" s="2" t="s">
        <v>883</v>
      </c>
    </row>
    <row r="10" spans="1:3" x14ac:dyDescent="0.2">
      <c r="A10" s="2">
        <v>9</v>
      </c>
      <c r="B10" s="2">
        <v>9</v>
      </c>
      <c r="C10" s="2" t="s">
        <v>884</v>
      </c>
    </row>
    <row r="11" spans="1:3" x14ac:dyDescent="0.2">
      <c r="A11" s="2">
        <v>10</v>
      </c>
      <c r="B11" s="2">
        <v>9</v>
      </c>
      <c r="C11" s="2" t="s">
        <v>885</v>
      </c>
    </row>
    <row r="12" spans="1:3" x14ac:dyDescent="0.2">
      <c r="A12" s="2">
        <v>11</v>
      </c>
      <c r="B12" s="2">
        <v>9</v>
      </c>
      <c r="C12" s="2" t="s">
        <v>886</v>
      </c>
    </row>
    <row r="13" spans="1:3" x14ac:dyDescent="0.2">
      <c r="A13" s="2">
        <v>12</v>
      </c>
      <c r="B13" s="2">
        <v>9</v>
      </c>
      <c r="C13" s="2" t="s">
        <v>887</v>
      </c>
    </row>
    <row r="14" spans="1:3" x14ac:dyDescent="0.2">
      <c r="A14" s="2">
        <v>13</v>
      </c>
      <c r="B14" s="2">
        <v>9</v>
      </c>
      <c r="C14" s="2" t="s">
        <v>888</v>
      </c>
    </row>
    <row r="15" spans="1:3" x14ac:dyDescent="0.2">
      <c r="A15" s="2">
        <v>14</v>
      </c>
      <c r="B15" s="2">
        <v>9</v>
      </c>
      <c r="C15" s="2" t="s">
        <v>889</v>
      </c>
    </row>
    <row r="16" spans="1:3" x14ac:dyDescent="0.2">
      <c r="A16" s="2">
        <v>15</v>
      </c>
      <c r="B16" s="2">
        <v>9</v>
      </c>
      <c r="C16" s="2" t="s">
        <v>890</v>
      </c>
    </row>
    <row r="17" spans="1:3" x14ac:dyDescent="0.2">
      <c r="A17" s="2">
        <v>16</v>
      </c>
      <c r="B17" s="2">
        <v>9</v>
      </c>
      <c r="C17" s="2" t="s">
        <v>891</v>
      </c>
    </row>
    <row r="18" spans="1:3" x14ac:dyDescent="0.2">
      <c r="A18" s="2">
        <v>17</v>
      </c>
      <c r="B18" s="2">
        <v>9</v>
      </c>
      <c r="C18" s="2" t="s">
        <v>892</v>
      </c>
    </row>
    <row r="19" spans="1:3" x14ac:dyDescent="0.2">
      <c r="A19" s="2">
        <v>18</v>
      </c>
      <c r="B19" s="2">
        <v>9</v>
      </c>
      <c r="C19" s="2" t="s">
        <v>893</v>
      </c>
    </row>
    <row r="20" spans="1:3" x14ac:dyDescent="0.2">
      <c r="A20" s="2">
        <v>19</v>
      </c>
      <c r="B20" s="2">
        <v>9</v>
      </c>
      <c r="C20" s="2" t="s">
        <v>894</v>
      </c>
    </row>
    <row r="21" spans="1:3" x14ac:dyDescent="0.2">
      <c r="A21" s="2">
        <v>20</v>
      </c>
      <c r="B21" s="2">
        <v>9</v>
      </c>
      <c r="C21" s="2" t="s">
        <v>895</v>
      </c>
    </row>
    <row r="22" spans="1:3" x14ac:dyDescent="0.2">
      <c r="A22" s="2">
        <v>21</v>
      </c>
      <c r="B22" s="2">
        <v>9</v>
      </c>
      <c r="C22" s="2" t="s">
        <v>896</v>
      </c>
    </row>
    <row r="23" spans="1:3" x14ac:dyDescent="0.2">
      <c r="A23" s="2">
        <v>22</v>
      </c>
      <c r="B23" s="2">
        <v>9</v>
      </c>
      <c r="C23" s="2" t="s">
        <v>897</v>
      </c>
    </row>
    <row r="24" spans="1:3" x14ac:dyDescent="0.2">
      <c r="A24" s="2">
        <v>23</v>
      </c>
      <c r="B24" s="2">
        <v>9</v>
      </c>
      <c r="C24" s="2" t="s">
        <v>898</v>
      </c>
    </row>
    <row r="25" spans="1:3" x14ac:dyDescent="0.2">
      <c r="A25" s="2">
        <v>24</v>
      </c>
      <c r="B25" s="2">
        <v>9</v>
      </c>
      <c r="C25" s="2" t="s">
        <v>899</v>
      </c>
    </row>
    <row r="26" spans="1:3" x14ac:dyDescent="0.2">
      <c r="A26" s="2">
        <v>25</v>
      </c>
      <c r="B26" s="2">
        <v>9</v>
      </c>
      <c r="C26" s="2" t="s">
        <v>900</v>
      </c>
    </row>
    <row r="27" spans="1:3" x14ac:dyDescent="0.2">
      <c r="A27" s="2">
        <v>26</v>
      </c>
      <c r="B27" s="2">
        <v>9</v>
      </c>
      <c r="C27" s="2" t="s">
        <v>901</v>
      </c>
    </row>
    <row r="28" spans="1:3" x14ac:dyDescent="0.2">
      <c r="A28" s="2">
        <v>27</v>
      </c>
      <c r="B28" s="2">
        <v>10</v>
      </c>
      <c r="C28" s="2" t="s">
        <v>902</v>
      </c>
    </row>
    <row r="29" spans="1:3" x14ac:dyDescent="0.2">
      <c r="A29" s="2">
        <v>28</v>
      </c>
      <c r="B29" s="2">
        <v>10</v>
      </c>
      <c r="C29" s="2" t="s">
        <v>903</v>
      </c>
    </row>
    <row r="30" spans="1:3" x14ac:dyDescent="0.2">
      <c r="A30" s="2">
        <v>29</v>
      </c>
      <c r="B30" s="2">
        <v>10</v>
      </c>
      <c r="C30" s="2" t="s">
        <v>904</v>
      </c>
    </row>
    <row r="31" spans="1:3" x14ac:dyDescent="0.2">
      <c r="A31" s="2">
        <v>30</v>
      </c>
      <c r="B31" s="2">
        <v>10</v>
      </c>
      <c r="C31" s="2" t="s">
        <v>905</v>
      </c>
    </row>
    <row r="32" spans="1:3" x14ac:dyDescent="0.2">
      <c r="A32" s="2">
        <v>31</v>
      </c>
      <c r="B32" s="2">
        <v>10</v>
      </c>
      <c r="C32" s="2" t="s">
        <v>906</v>
      </c>
    </row>
    <row r="33" spans="1:3" x14ac:dyDescent="0.2">
      <c r="A33" s="2">
        <v>32</v>
      </c>
      <c r="B33" s="2">
        <v>10</v>
      </c>
      <c r="C33" s="2" t="s">
        <v>907</v>
      </c>
    </row>
    <row r="34" spans="1:3" x14ac:dyDescent="0.2">
      <c r="A34" s="2">
        <v>33</v>
      </c>
      <c r="B34" s="2">
        <v>10</v>
      </c>
      <c r="C34" s="2" t="s">
        <v>908</v>
      </c>
    </row>
    <row r="35" spans="1:3" x14ac:dyDescent="0.2">
      <c r="A35" s="2">
        <v>34</v>
      </c>
      <c r="B35" s="2">
        <v>10</v>
      </c>
      <c r="C35" s="2" t="s">
        <v>909</v>
      </c>
    </row>
    <row r="36" spans="1:3" x14ac:dyDescent="0.2">
      <c r="A36" s="2">
        <v>35</v>
      </c>
      <c r="B36" s="2">
        <v>10</v>
      </c>
      <c r="C36" s="2" t="s">
        <v>910</v>
      </c>
    </row>
    <row r="37" spans="1:3" x14ac:dyDescent="0.2">
      <c r="A37" s="2">
        <v>36</v>
      </c>
      <c r="B37" s="2">
        <v>10</v>
      </c>
      <c r="C37" s="2" t="s">
        <v>911</v>
      </c>
    </row>
    <row r="38" spans="1:3" x14ac:dyDescent="0.2">
      <c r="A38" s="2">
        <v>37</v>
      </c>
      <c r="B38" s="2">
        <v>11</v>
      </c>
      <c r="C38" s="2" t="s">
        <v>912</v>
      </c>
    </row>
    <row r="39" spans="1:3" x14ac:dyDescent="0.2">
      <c r="A39" s="2">
        <v>38</v>
      </c>
      <c r="B39" s="2">
        <v>11</v>
      </c>
      <c r="C39" s="2" t="s">
        <v>913</v>
      </c>
    </row>
    <row r="40" spans="1:3" x14ac:dyDescent="0.2">
      <c r="A40" s="2">
        <v>39</v>
      </c>
      <c r="B40" s="2">
        <v>11</v>
      </c>
      <c r="C40" s="2" t="s">
        <v>914</v>
      </c>
    </row>
    <row r="41" spans="1:3" x14ac:dyDescent="0.2">
      <c r="A41" s="2">
        <v>40</v>
      </c>
      <c r="B41" s="2">
        <v>11</v>
      </c>
      <c r="C41" s="2" t="s">
        <v>915</v>
      </c>
    </row>
    <row r="42" spans="1:3" x14ac:dyDescent="0.2">
      <c r="A42" s="2">
        <v>41</v>
      </c>
      <c r="B42" s="2">
        <v>11</v>
      </c>
      <c r="C42" s="2" t="s">
        <v>916</v>
      </c>
    </row>
    <row r="43" spans="1:3" x14ac:dyDescent="0.2">
      <c r="A43" s="2">
        <v>42</v>
      </c>
      <c r="B43" s="2">
        <v>11</v>
      </c>
      <c r="C43" s="2" t="s">
        <v>725</v>
      </c>
    </row>
    <row r="44" spans="1:3" x14ac:dyDescent="0.2">
      <c r="A44" s="2">
        <v>43</v>
      </c>
      <c r="B44" s="2">
        <v>11</v>
      </c>
      <c r="C44" s="2" t="s">
        <v>917</v>
      </c>
    </row>
    <row r="45" spans="1:3" x14ac:dyDescent="0.2">
      <c r="A45" s="2">
        <v>44</v>
      </c>
      <c r="B45" s="2">
        <v>11</v>
      </c>
      <c r="C45" s="2" t="s">
        <v>918</v>
      </c>
    </row>
    <row r="46" spans="1:3" x14ac:dyDescent="0.2">
      <c r="A46" s="2">
        <v>45</v>
      </c>
      <c r="B46" s="2">
        <v>11</v>
      </c>
      <c r="C46" s="2" t="s">
        <v>919</v>
      </c>
    </row>
    <row r="47" spans="1:3" x14ac:dyDescent="0.2">
      <c r="A47" s="2">
        <v>46</v>
      </c>
      <c r="B47" s="2">
        <v>11</v>
      </c>
      <c r="C47" s="2" t="s">
        <v>920</v>
      </c>
    </row>
    <row r="48" spans="1:3" x14ac:dyDescent="0.2">
      <c r="A48" s="2">
        <v>47</v>
      </c>
      <c r="B48" s="2">
        <v>11</v>
      </c>
      <c r="C48" s="2" t="s">
        <v>921</v>
      </c>
    </row>
    <row r="49" spans="1:3" x14ac:dyDescent="0.2">
      <c r="A49" s="2">
        <v>48</v>
      </c>
      <c r="B49" s="2">
        <v>11</v>
      </c>
      <c r="C49" s="2" t="s">
        <v>922</v>
      </c>
    </row>
    <row r="50" spans="1:3" x14ac:dyDescent="0.2">
      <c r="A50" s="2">
        <v>49</v>
      </c>
      <c r="B50" s="2">
        <v>11</v>
      </c>
      <c r="C50" s="2" t="s">
        <v>923</v>
      </c>
    </row>
    <row r="51" spans="1:3" x14ac:dyDescent="0.2">
      <c r="A51" s="2">
        <v>50</v>
      </c>
      <c r="B51" s="2">
        <v>11</v>
      </c>
      <c r="C51" s="2" t="s">
        <v>924</v>
      </c>
    </row>
    <row r="52" spans="1:3" x14ac:dyDescent="0.2">
      <c r="A52" s="2">
        <v>51</v>
      </c>
      <c r="B52" s="2">
        <v>11</v>
      </c>
      <c r="C52" s="2" t="s">
        <v>925</v>
      </c>
    </row>
    <row r="53" spans="1:3" x14ac:dyDescent="0.2">
      <c r="A53" s="2">
        <v>52</v>
      </c>
      <c r="B53" s="2">
        <v>11</v>
      </c>
      <c r="C53" s="2" t="s">
        <v>926</v>
      </c>
    </row>
    <row r="54" spans="1:3" x14ac:dyDescent="0.2">
      <c r="A54" s="2">
        <v>53</v>
      </c>
      <c r="B54" s="2">
        <v>11</v>
      </c>
      <c r="C54" s="2" t="s">
        <v>927</v>
      </c>
    </row>
    <row r="55" spans="1:3" x14ac:dyDescent="0.2">
      <c r="A55" s="2">
        <v>54</v>
      </c>
      <c r="B55" s="2">
        <v>11</v>
      </c>
      <c r="C55" s="2" t="s">
        <v>928</v>
      </c>
    </row>
    <row r="56" spans="1:3" x14ac:dyDescent="0.2">
      <c r="A56" s="2">
        <v>55</v>
      </c>
      <c r="B56" s="2">
        <v>12</v>
      </c>
      <c r="C56" s="2" t="s">
        <v>929</v>
      </c>
    </row>
    <row r="57" spans="1:3" x14ac:dyDescent="0.2">
      <c r="A57" s="2">
        <v>56</v>
      </c>
      <c r="B57" s="2">
        <v>12</v>
      </c>
      <c r="C57" s="2" t="s">
        <v>930</v>
      </c>
    </row>
    <row r="58" spans="1:3" x14ac:dyDescent="0.2">
      <c r="A58" s="2">
        <v>57</v>
      </c>
      <c r="B58" s="2">
        <v>12</v>
      </c>
      <c r="C58" s="2" t="s">
        <v>931</v>
      </c>
    </row>
    <row r="59" spans="1:3" x14ac:dyDescent="0.2">
      <c r="A59" s="2">
        <v>58</v>
      </c>
      <c r="B59" s="2">
        <v>12</v>
      </c>
      <c r="C59" s="2" t="s">
        <v>932</v>
      </c>
    </row>
    <row r="60" spans="1:3" x14ac:dyDescent="0.2">
      <c r="A60" s="2">
        <v>59</v>
      </c>
      <c r="B60" s="2">
        <v>12</v>
      </c>
      <c r="C60" s="2" t="s">
        <v>933</v>
      </c>
    </row>
    <row r="61" spans="1:3" x14ac:dyDescent="0.2">
      <c r="A61" s="2">
        <v>60</v>
      </c>
      <c r="B61" s="2">
        <v>12</v>
      </c>
      <c r="C61" s="2" t="s">
        <v>934</v>
      </c>
    </row>
    <row r="62" spans="1:3" x14ac:dyDescent="0.2">
      <c r="A62" s="2">
        <v>61</v>
      </c>
      <c r="B62" s="2">
        <v>12</v>
      </c>
      <c r="C62" s="2" t="s">
        <v>935</v>
      </c>
    </row>
    <row r="63" spans="1:3" x14ac:dyDescent="0.2">
      <c r="A63" s="2">
        <v>62</v>
      </c>
      <c r="B63" s="2">
        <v>12</v>
      </c>
      <c r="C63" s="2" t="s">
        <v>936</v>
      </c>
    </row>
    <row r="64" spans="1:3" x14ac:dyDescent="0.2">
      <c r="A64" s="2">
        <v>63</v>
      </c>
      <c r="B64" s="2">
        <v>12</v>
      </c>
      <c r="C64" s="2" t="s">
        <v>937</v>
      </c>
    </row>
    <row r="65" spans="1:3" x14ac:dyDescent="0.2">
      <c r="A65" s="2">
        <v>64</v>
      </c>
      <c r="B65" s="2">
        <v>12</v>
      </c>
      <c r="C65" s="2" t="s">
        <v>938</v>
      </c>
    </row>
    <row r="66" spans="1:3" x14ac:dyDescent="0.2">
      <c r="A66" s="2">
        <v>65</v>
      </c>
      <c r="B66" s="2">
        <v>12</v>
      </c>
      <c r="C66" s="2" t="s">
        <v>939</v>
      </c>
    </row>
    <row r="67" spans="1:3" x14ac:dyDescent="0.2">
      <c r="A67" s="2">
        <v>66</v>
      </c>
      <c r="B67" s="2">
        <v>12</v>
      </c>
      <c r="C67" s="2" t="s">
        <v>940</v>
      </c>
    </row>
    <row r="68" spans="1:3" x14ac:dyDescent="0.2">
      <c r="A68" s="2">
        <v>67</v>
      </c>
      <c r="B68" s="2">
        <v>12</v>
      </c>
      <c r="C68" s="2" t="s">
        <v>941</v>
      </c>
    </row>
    <row r="69" spans="1:3" x14ac:dyDescent="0.2">
      <c r="A69" s="2">
        <v>68</v>
      </c>
      <c r="B69" s="2">
        <v>12</v>
      </c>
      <c r="C69" s="2" t="s">
        <v>942</v>
      </c>
    </row>
    <row r="70" spans="1:3" x14ac:dyDescent="0.2">
      <c r="A70" s="2">
        <v>69</v>
      </c>
      <c r="B70" s="2">
        <v>12</v>
      </c>
      <c r="C70" s="2" t="s">
        <v>943</v>
      </c>
    </row>
    <row r="71" spans="1:3" x14ac:dyDescent="0.2">
      <c r="A71" s="2">
        <v>70</v>
      </c>
      <c r="B71" s="2">
        <v>13</v>
      </c>
      <c r="C71" s="2" t="s">
        <v>944</v>
      </c>
    </row>
    <row r="72" spans="1:3" x14ac:dyDescent="0.2">
      <c r="A72" s="2">
        <v>71</v>
      </c>
      <c r="B72" s="2">
        <v>13</v>
      </c>
      <c r="C72" s="2" t="s">
        <v>945</v>
      </c>
    </row>
    <row r="73" spans="1:3" x14ac:dyDescent="0.2">
      <c r="A73" s="2">
        <v>72</v>
      </c>
      <c r="B73" s="2">
        <v>13</v>
      </c>
      <c r="C73" s="2" t="s">
        <v>946</v>
      </c>
    </row>
    <row r="74" spans="1:3" x14ac:dyDescent="0.2">
      <c r="A74" s="2">
        <v>73</v>
      </c>
      <c r="B74" s="2">
        <v>13</v>
      </c>
      <c r="C74" s="2" t="s">
        <v>947</v>
      </c>
    </row>
    <row r="75" spans="1:3" x14ac:dyDescent="0.2">
      <c r="A75" s="2">
        <v>74</v>
      </c>
      <c r="B75" s="2">
        <v>13</v>
      </c>
      <c r="C75" s="2" t="s">
        <v>948</v>
      </c>
    </row>
    <row r="76" spans="1:3" x14ac:dyDescent="0.2">
      <c r="A76" s="2">
        <v>75</v>
      </c>
      <c r="B76" s="2">
        <v>13</v>
      </c>
      <c r="C76" s="2" t="s">
        <v>949</v>
      </c>
    </row>
    <row r="77" spans="1:3" x14ac:dyDescent="0.2">
      <c r="A77" s="2">
        <v>76</v>
      </c>
      <c r="B77" s="2">
        <v>13</v>
      </c>
      <c r="C77" s="2" t="s">
        <v>950</v>
      </c>
    </row>
    <row r="78" spans="1:3" x14ac:dyDescent="0.2">
      <c r="A78" s="2">
        <v>77</v>
      </c>
      <c r="B78" s="2">
        <v>13</v>
      </c>
      <c r="C78" s="2" t="s">
        <v>951</v>
      </c>
    </row>
    <row r="79" spans="1:3" x14ac:dyDescent="0.2">
      <c r="A79" s="2">
        <v>78</v>
      </c>
      <c r="B79" s="2">
        <v>13</v>
      </c>
      <c r="C79" s="2" t="s">
        <v>952</v>
      </c>
    </row>
    <row r="80" spans="1:3" x14ac:dyDescent="0.2">
      <c r="A80" s="2">
        <v>79</v>
      </c>
      <c r="B80" s="2">
        <v>13</v>
      </c>
      <c r="C80" s="2" t="s">
        <v>953</v>
      </c>
    </row>
    <row r="81" spans="1:3" x14ac:dyDescent="0.2">
      <c r="A81" s="2">
        <v>80</v>
      </c>
      <c r="B81" s="2">
        <v>13</v>
      </c>
      <c r="C81" s="2" t="s">
        <v>954</v>
      </c>
    </row>
    <row r="82" spans="1:3" x14ac:dyDescent="0.2">
      <c r="A82" s="2">
        <v>81</v>
      </c>
      <c r="B82" s="2">
        <v>13</v>
      </c>
      <c r="C82" s="2" t="s">
        <v>955</v>
      </c>
    </row>
    <row r="83" spans="1:3" x14ac:dyDescent="0.2">
      <c r="A83" s="2">
        <v>82</v>
      </c>
      <c r="B83" s="2">
        <v>13</v>
      </c>
      <c r="C83" s="2" t="s">
        <v>956</v>
      </c>
    </row>
    <row r="84" spans="1:3" x14ac:dyDescent="0.2">
      <c r="A84" s="2">
        <v>83</v>
      </c>
      <c r="B84" s="2">
        <v>13</v>
      </c>
      <c r="C84" s="2" t="s">
        <v>957</v>
      </c>
    </row>
    <row r="85" spans="1:3" x14ac:dyDescent="0.2">
      <c r="A85" s="2">
        <v>84</v>
      </c>
      <c r="B85" s="2">
        <v>13</v>
      </c>
      <c r="C85" s="2" t="s">
        <v>958</v>
      </c>
    </row>
    <row r="86" spans="1:3" x14ac:dyDescent="0.2">
      <c r="A86" s="2">
        <v>85</v>
      </c>
      <c r="B86" s="2">
        <v>13</v>
      </c>
      <c r="C86" s="2" t="s">
        <v>713</v>
      </c>
    </row>
    <row r="87" spans="1:3" x14ac:dyDescent="0.2">
      <c r="A87" s="2">
        <v>86</v>
      </c>
      <c r="B87" s="2">
        <v>13</v>
      </c>
      <c r="C87" s="2" t="s">
        <v>701</v>
      </c>
    </row>
    <row r="88" spans="1:3" x14ac:dyDescent="0.2">
      <c r="A88" s="2">
        <v>87</v>
      </c>
      <c r="B88" s="2">
        <v>13</v>
      </c>
      <c r="C88" s="2" t="s">
        <v>959</v>
      </c>
    </row>
    <row r="89" spans="1:3" x14ac:dyDescent="0.2">
      <c r="A89" s="2">
        <v>88</v>
      </c>
      <c r="B89" s="2">
        <v>13</v>
      </c>
      <c r="C89" s="2" t="s">
        <v>960</v>
      </c>
    </row>
    <row r="90" spans="1:3" x14ac:dyDescent="0.2">
      <c r="A90" s="2">
        <v>89</v>
      </c>
      <c r="B90" s="2">
        <v>13</v>
      </c>
      <c r="C90" s="2" t="s">
        <v>961</v>
      </c>
    </row>
    <row r="91" spans="1:3" x14ac:dyDescent="0.2">
      <c r="A91" s="2">
        <v>90</v>
      </c>
      <c r="B91" s="2">
        <v>13</v>
      </c>
      <c r="C91" s="2" t="s">
        <v>962</v>
      </c>
    </row>
    <row r="92" spans="1:3" x14ac:dyDescent="0.2">
      <c r="A92" s="2">
        <v>91</v>
      </c>
      <c r="B92" s="2">
        <v>13</v>
      </c>
      <c r="C92" s="2" t="s">
        <v>963</v>
      </c>
    </row>
    <row r="93" spans="1:3" x14ac:dyDescent="0.2">
      <c r="A93" s="2">
        <v>92</v>
      </c>
      <c r="B93" s="2">
        <v>13</v>
      </c>
      <c r="C93" s="2" t="s">
        <v>964</v>
      </c>
    </row>
    <row r="94" spans="1:3" x14ac:dyDescent="0.2">
      <c r="A94" s="2">
        <v>93</v>
      </c>
      <c r="B94" s="2">
        <v>14</v>
      </c>
      <c r="C94" s="2" t="s">
        <v>965</v>
      </c>
    </row>
    <row r="95" spans="1:3" x14ac:dyDescent="0.2">
      <c r="A95" s="2">
        <v>94</v>
      </c>
      <c r="B95" s="2">
        <v>14</v>
      </c>
      <c r="C95" s="2" t="s">
        <v>966</v>
      </c>
    </row>
    <row r="96" spans="1:3" x14ac:dyDescent="0.2">
      <c r="A96" s="2">
        <v>95</v>
      </c>
      <c r="B96" s="2">
        <v>14</v>
      </c>
      <c r="C96" s="2" t="s">
        <v>967</v>
      </c>
    </row>
    <row r="97" spans="1:3" x14ac:dyDescent="0.2">
      <c r="A97" s="2">
        <v>96</v>
      </c>
      <c r="B97" s="2">
        <v>14</v>
      </c>
      <c r="C97" s="2" t="s">
        <v>968</v>
      </c>
    </row>
    <row r="98" spans="1:3" x14ac:dyDescent="0.2">
      <c r="A98" s="2">
        <v>97</v>
      </c>
      <c r="B98" s="2">
        <v>14</v>
      </c>
      <c r="C98" s="2" t="s">
        <v>969</v>
      </c>
    </row>
    <row r="99" spans="1:3" x14ac:dyDescent="0.2">
      <c r="A99" s="2">
        <v>98</v>
      </c>
      <c r="B99" s="2">
        <v>14</v>
      </c>
      <c r="C99" s="2" t="s">
        <v>970</v>
      </c>
    </row>
    <row r="100" spans="1:3" x14ac:dyDescent="0.2">
      <c r="A100" s="2">
        <v>99</v>
      </c>
      <c r="B100" s="2">
        <v>14</v>
      </c>
      <c r="C100" s="2" t="s">
        <v>971</v>
      </c>
    </row>
    <row r="101" spans="1:3" x14ac:dyDescent="0.2">
      <c r="A101" s="2">
        <v>100</v>
      </c>
      <c r="B101" s="2">
        <v>14</v>
      </c>
      <c r="C101" s="2" t="s">
        <v>972</v>
      </c>
    </row>
    <row r="102" spans="1:3" x14ac:dyDescent="0.2">
      <c r="A102" s="2">
        <v>101</v>
      </c>
      <c r="B102" s="2">
        <v>14</v>
      </c>
      <c r="C102" s="2" t="s">
        <v>973</v>
      </c>
    </row>
    <row r="103" spans="1:3" x14ac:dyDescent="0.2">
      <c r="A103" s="2">
        <v>102</v>
      </c>
      <c r="B103" s="2">
        <v>14</v>
      </c>
      <c r="C103" s="2" t="s">
        <v>974</v>
      </c>
    </row>
    <row r="104" spans="1:3" x14ac:dyDescent="0.2">
      <c r="A104" s="2">
        <v>103</v>
      </c>
      <c r="B104" s="2">
        <v>14</v>
      </c>
      <c r="C104" s="2" t="s">
        <v>975</v>
      </c>
    </row>
    <row r="105" spans="1:3" x14ac:dyDescent="0.2">
      <c r="A105" s="2">
        <v>104</v>
      </c>
      <c r="B105" s="2">
        <v>14</v>
      </c>
      <c r="C105" s="2" t="s">
        <v>976</v>
      </c>
    </row>
    <row r="106" spans="1:3" x14ac:dyDescent="0.2">
      <c r="A106" s="2">
        <v>105</v>
      </c>
      <c r="B106" s="2">
        <v>14</v>
      </c>
      <c r="C106" s="2" t="s">
        <v>977</v>
      </c>
    </row>
    <row r="107" spans="1:3" x14ac:dyDescent="0.2">
      <c r="A107" s="2">
        <v>106</v>
      </c>
      <c r="B107" s="2">
        <v>14</v>
      </c>
      <c r="C107" s="2" t="s">
        <v>978</v>
      </c>
    </row>
    <row r="108" spans="1:3" x14ac:dyDescent="0.2">
      <c r="A108" s="2">
        <v>107</v>
      </c>
      <c r="B108" s="2">
        <v>14</v>
      </c>
      <c r="C108" s="2" t="s">
        <v>979</v>
      </c>
    </row>
    <row r="109" spans="1:3" x14ac:dyDescent="0.2">
      <c r="A109" s="2">
        <v>108</v>
      </c>
      <c r="B109" s="2">
        <v>14</v>
      </c>
      <c r="C109" s="2" t="s">
        <v>980</v>
      </c>
    </row>
    <row r="110" spans="1:3" x14ac:dyDescent="0.2">
      <c r="A110" s="2">
        <v>109</v>
      </c>
      <c r="B110" s="2">
        <v>14</v>
      </c>
      <c r="C110" s="2" t="s">
        <v>981</v>
      </c>
    </row>
    <row r="111" spans="1:3" x14ac:dyDescent="0.2">
      <c r="A111" s="2">
        <v>110</v>
      </c>
      <c r="B111" s="2">
        <v>14</v>
      </c>
      <c r="C111" s="2" t="s">
        <v>982</v>
      </c>
    </row>
    <row r="112" spans="1:3" x14ac:dyDescent="0.2">
      <c r="A112" s="2">
        <v>111</v>
      </c>
      <c r="B112" s="2">
        <v>14</v>
      </c>
      <c r="C112" s="2" t="s">
        <v>983</v>
      </c>
    </row>
    <row r="113" spans="1:3" x14ac:dyDescent="0.2">
      <c r="A113" s="2">
        <v>112</v>
      </c>
      <c r="B113" s="2">
        <v>14</v>
      </c>
      <c r="C113" s="2" t="s">
        <v>688</v>
      </c>
    </row>
    <row r="114" spans="1:3" x14ac:dyDescent="0.2">
      <c r="A114" s="2">
        <v>113</v>
      </c>
      <c r="B114" s="2">
        <v>15</v>
      </c>
      <c r="C114" s="2" t="s">
        <v>984</v>
      </c>
    </row>
    <row r="115" spans="1:3" x14ac:dyDescent="0.2">
      <c r="A115" s="2">
        <v>114</v>
      </c>
      <c r="B115" s="2">
        <v>15</v>
      </c>
      <c r="C115" s="2" t="s">
        <v>985</v>
      </c>
    </row>
    <row r="116" spans="1:3" x14ac:dyDescent="0.2">
      <c r="A116" s="2">
        <v>115</v>
      </c>
      <c r="B116" s="2">
        <v>15</v>
      </c>
      <c r="C116" s="2" t="s">
        <v>986</v>
      </c>
    </row>
    <row r="117" spans="1:3" x14ac:dyDescent="0.2">
      <c r="A117" s="2">
        <v>116</v>
      </c>
      <c r="B117" s="2">
        <v>15</v>
      </c>
      <c r="C117" s="2" t="s">
        <v>987</v>
      </c>
    </row>
    <row r="118" spans="1:3" x14ac:dyDescent="0.2">
      <c r="A118" s="2">
        <v>117</v>
      </c>
      <c r="B118" s="2">
        <v>15</v>
      </c>
      <c r="C118" s="2" t="s">
        <v>988</v>
      </c>
    </row>
    <row r="119" spans="1:3" x14ac:dyDescent="0.2">
      <c r="A119" s="2">
        <v>118</v>
      </c>
      <c r="B119" s="2">
        <v>15</v>
      </c>
      <c r="C119" s="2" t="s">
        <v>989</v>
      </c>
    </row>
    <row r="120" spans="1:3" x14ac:dyDescent="0.2">
      <c r="A120" s="2">
        <v>119</v>
      </c>
      <c r="B120" s="2">
        <v>15</v>
      </c>
      <c r="C120" s="2" t="s">
        <v>990</v>
      </c>
    </row>
    <row r="121" spans="1:3" x14ac:dyDescent="0.2">
      <c r="A121" s="2">
        <v>120</v>
      </c>
      <c r="B121" s="2">
        <v>15</v>
      </c>
      <c r="C121" s="2" t="s">
        <v>991</v>
      </c>
    </row>
    <row r="122" spans="1:3" x14ac:dyDescent="0.2">
      <c r="A122" s="2">
        <v>121</v>
      </c>
      <c r="B122" s="2">
        <v>15</v>
      </c>
      <c r="C122" s="2" t="s">
        <v>992</v>
      </c>
    </row>
    <row r="123" spans="1:3" x14ac:dyDescent="0.2">
      <c r="A123" s="2">
        <v>122</v>
      </c>
      <c r="B123" s="2">
        <v>15</v>
      </c>
      <c r="C123" s="2" t="s">
        <v>993</v>
      </c>
    </row>
    <row r="124" spans="1:3" x14ac:dyDescent="0.2">
      <c r="A124" s="2">
        <v>123</v>
      </c>
      <c r="B124" s="2">
        <v>15</v>
      </c>
      <c r="C124" s="2" t="s">
        <v>994</v>
      </c>
    </row>
    <row r="125" spans="1:3" x14ac:dyDescent="0.2">
      <c r="A125" s="2">
        <v>124</v>
      </c>
      <c r="B125" s="2">
        <v>16</v>
      </c>
      <c r="C125" s="2" t="s">
        <v>995</v>
      </c>
    </row>
    <row r="126" spans="1:3" x14ac:dyDescent="0.2">
      <c r="A126" s="2">
        <v>125</v>
      </c>
      <c r="B126" s="2">
        <v>16</v>
      </c>
      <c r="C126" s="2" t="s">
        <v>996</v>
      </c>
    </row>
    <row r="127" spans="1:3" x14ac:dyDescent="0.2">
      <c r="A127" s="2">
        <v>126</v>
      </c>
      <c r="B127" s="2">
        <v>16</v>
      </c>
      <c r="C127" s="2" t="s">
        <v>997</v>
      </c>
    </row>
    <row r="128" spans="1:3" x14ac:dyDescent="0.2">
      <c r="A128" s="2">
        <v>127</v>
      </c>
      <c r="B128" s="2">
        <v>16</v>
      </c>
      <c r="C128" s="2" t="s">
        <v>998</v>
      </c>
    </row>
    <row r="129" spans="1:3" x14ac:dyDescent="0.2">
      <c r="A129" s="2">
        <v>128</v>
      </c>
      <c r="B129" s="2">
        <v>16</v>
      </c>
      <c r="C129" s="2" t="s">
        <v>999</v>
      </c>
    </row>
    <row r="130" spans="1:3" x14ac:dyDescent="0.2">
      <c r="A130" s="2">
        <v>129</v>
      </c>
      <c r="B130" s="2">
        <v>16</v>
      </c>
      <c r="C130" s="2" t="s">
        <v>1000</v>
      </c>
    </row>
    <row r="131" spans="1:3" x14ac:dyDescent="0.2">
      <c r="A131" s="2">
        <v>130</v>
      </c>
      <c r="B131" s="2">
        <v>16</v>
      </c>
      <c r="C131" s="2" t="s">
        <v>1001</v>
      </c>
    </row>
    <row r="132" spans="1:3" x14ac:dyDescent="0.2">
      <c r="A132" s="2">
        <v>131</v>
      </c>
      <c r="B132" s="2">
        <v>16</v>
      </c>
      <c r="C132" s="2" t="s">
        <v>1002</v>
      </c>
    </row>
    <row r="133" spans="1:3" x14ac:dyDescent="0.2">
      <c r="A133" s="2">
        <v>132</v>
      </c>
      <c r="B133" s="2">
        <v>16</v>
      </c>
      <c r="C133" s="2" t="s">
        <v>1003</v>
      </c>
    </row>
    <row r="134" spans="1:3" x14ac:dyDescent="0.2">
      <c r="A134" s="2">
        <v>133</v>
      </c>
      <c r="B134" s="2">
        <v>16</v>
      </c>
      <c r="C134" s="2" t="s">
        <v>1004</v>
      </c>
    </row>
    <row r="135" spans="1:3" x14ac:dyDescent="0.2">
      <c r="A135" s="2">
        <v>134</v>
      </c>
      <c r="B135" s="2">
        <v>16</v>
      </c>
      <c r="C135" s="2" t="s">
        <v>1005</v>
      </c>
    </row>
    <row r="136" spans="1:3" x14ac:dyDescent="0.2">
      <c r="A136" s="2">
        <v>135</v>
      </c>
      <c r="B136" s="2">
        <v>88</v>
      </c>
      <c r="C136" s="2" t="s">
        <v>1006</v>
      </c>
    </row>
    <row r="137" spans="1:3" x14ac:dyDescent="0.2">
      <c r="A137" s="2">
        <v>136</v>
      </c>
      <c r="B137" s="2">
        <v>88</v>
      </c>
      <c r="C137" s="2" t="s">
        <v>966</v>
      </c>
    </row>
    <row r="138" spans="1:3" x14ac:dyDescent="0.2">
      <c r="A138" s="2">
        <v>137</v>
      </c>
      <c r="B138" s="2">
        <v>88</v>
      </c>
      <c r="C138" s="2" t="s">
        <v>1007</v>
      </c>
    </row>
    <row r="139" spans="1:3" x14ac:dyDescent="0.2">
      <c r="A139" s="2">
        <v>138</v>
      </c>
      <c r="B139" s="2">
        <v>88</v>
      </c>
      <c r="C139" s="2" t="s">
        <v>1008</v>
      </c>
    </row>
    <row r="140" spans="1:3" x14ac:dyDescent="0.2">
      <c r="A140" s="2">
        <v>139</v>
      </c>
      <c r="B140" s="2">
        <v>88</v>
      </c>
      <c r="C140" s="2" t="s">
        <v>1009</v>
      </c>
    </row>
    <row r="141" spans="1:3" x14ac:dyDescent="0.2">
      <c r="A141" s="2">
        <v>140</v>
      </c>
      <c r="B141" s="2">
        <v>88</v>
      </c>
      <c r="C141" s="2" t="s">
        <v>1010</v>
      </c>
    </row>
    <row r="142" spans="1:3" x14ac:dyDescent="0.2">
      <c r="A142" s="2">
        <v>141</v>
      </c>
      <c r="B142" s="2">
        <v>88</v>
      </c>
      <c r="C142" s="2" t="s">
        <v>1011</v>
      </c>
    </row>
    <row r="143" spans="1:3" x14ac:dyDescent="0.2">
      <c r="A143" s="2">
        <v>142</v>
      </c>
      <c r="B143" s="2">
        <v>88</v>
      </c>
      <c r="C143" s="2" t="s">
        <v>1012</v>
      </c>
    </row>
    <row r="144" spans="1:3" x14ac:dyDescent="0.2">
      <c r="A144" s="2">
        <v>143</v>
      </c>
      <c r="B144" s="2">
        <v>88</v>
      </c>
      <c r="C144" s="2" t="s">
        <v>1013</v>
      </c>
    </row>
    <row r="145" spans="1:3" x14ac:dyDescent="0.2">
      <c r="A145" s="2">
        <v>144</v>
      </c>
      <c r="B145" s="2">
        <v>89</v>
      </c>
      <c r="C145" s="2" t="s">
        <v>1014</v>
      </c>
    </row>
    <row r="146" spans="1:3" x14ac:dyDescent="0.2">
      <c r="A146" s="2">
        <v>145</v>
      </c>
      <c r="B146" s="2">
        <v>89</v>
      </c>
      <c r="C146" s="2" t="s">
        <v>1015</v>
      </c>
    </row>
    <row r="147" spans="1:3" x14ac:dyDescent="0.2">
      <c r="A147" s="2">
        <v>146</v>
      </c>
      <c r="B147" s="2">
        <v>89</v>
      </c>
      <c r="C147" s="2" t="s">
        <v>1016</v>
      </c>
    </row>
    <row r="148" spans="1:3" x14ac:dyDescent="0.2">
      <c r="A148" s="2">
        <v>147</v>
      </c>
      <c r="B148" s="2">
        <v>89</v>
      </c>
      <c r="C148" s="2" t="s">
        <v>1017</v>
      </c>
    </row>
    <row r="149" spans="1:3" x14ac:dyDescent="0.2">
      <c r="A149" s="2">
        <v>148</v>
      </c>
      <c r="B149" s="2">
        <v>90</v>
      </c>
      <c r="C149" s="2" t="s">
        <v>1018</v>
      </c>
    </row>
    <row r="150" spans="1:3" x14ac:dyDescent="0.2">
      <c r="A150" s="2">
        <v>149</v>
      </c>
      <c r="B150" s="2">
        <v>90</v>
      </c>
      <c r="C150" s="2" t="s">
        <v>1019</v>
      </c>
    </row>
    <row r="151" spans="1:3" x14ac:dyDescent="0.2">
      <c r="A151" s="2">
        <v>150</v>
      </c>
      <c r="B151" s="2">
        <v>90</v>
      </c>
      <c r="C151" s="2" t="s">
        <v>1020</v>
      </c>
    </row>
    <row r="152" spans="1:3" x14ac:dyDescent="0.2">
      <c r="A152" s="2">
        <v>151</v>
      </c>
      <c r="B152" s="2">
        <v>90</v>
      </c>
      <c r="C152" s="2" t="s">
        <v>1021</v>
      </c>
    </row>
    <row r="153" spans="1:3" x14ac:dyDescent="0.2">
      <c r="A153" s="2">
        <v>152</v>
      </c>
      <c r="B153" s="2">
        <v>90</v>
      </c>
      <c r="C153" s="2" t="s">
        <v>708</v>
      </c>
    </row>
    <row r="154" spans="1:3" x14ac:dyDescent="0.2">
      <c r="A154" s="2">
        <v>153</v>
      </c>
      <c r="B154" s="2">
        <v>90</v>
      </c>
      <c r="C154" s="2" t="s">
        <v>1022</v>
      </c>
    </row>
    <row r="155" spans="1:3" x14ac:dyDescent="0.2">
      <c r="A155" s="2">
        <v>154</v>
      </c>
      <c r="B155" s="2">
        <v>90</v>
      </c>
      <c r="C155" s="2" t="s">
        <v>1023</v>
      </c>
    </row>
    <row r="156" spans="1:3" x14ac:dyDescent="0.2">
      <c r="A156" s="2">
        <v>155</v>
      </c>
      <c r="B156" s="2">
        <v>90</v>
      </c>
      <c r="C156" s="2" t="s">
        <v>1024</v>
      </c>
    </row>
    <row r="157" spans="1:3" x14ac:dyDescent="0.2">
      <c r="A157" s="2">
        <v>156</v>
      </c>
      <c r="B157" s="2">
        <v>90</v>
      </c>
      <c r="C157" s="2" t="s">
        <v>1025</v>
      </c>
    </row>
    <row r="158" spans="1:3" x14ac:dyDescent="0.2">
      <c r="A158" s="2">
        <v>157</v>
      </c>
      <c r="B158" s="2">
        <v>90</v>
      </c>
      <c r="C158" s="2" t="s">
        <v>1026</v>
      </c>
    </row>
    <row r="159" spans="1:3" x14ac:dyDescent="0.2">
      <c r="A159" s="2">
        <v>158</v>
      </c>
      <c r="B159" s="2">
        <v>90</v>
      </c>
      <c r="C159" s="2" t="s">
        <v>741</v>
      </c>
    </row>
    <row r="160" spans="1:3" x14ac:dyDescent="0.2">
      <c r="A160" s="2">
        <v>159</v>
      </c>
      <c r="B160" s="2">
        <v>90</v>
      </c>
      <c r="C160" s="2" t="s">
        <v>1027</v>
      </c>
    </row>
    <row r="161" spans="1:3" x14ac:dyDescent="0.2">
      <c r="A161" s="2">
        <v>160</v>
      </c>
      <c r="B161" s="2">
        <v>90</v>
      </c>
      <c r="C161" s="2" t="s">
        <v>1028</v>
      </c>
    </row>
    <row r="162" spans="1:3" x14ac:dyDescent="0.2">
      <c r="A162" s="2">
        <v>161</v>
      </c>
      <c r="B162" s="2">
        <v>90</v>
      </c>
      <c r="C162" s="2" t="s">
        <v>1029</v>
      </c>
    </row>
    <row r="163" spans="1:3" x14ac:dyDescent="0.2">
      <c r="A163" s="2">
        <v>162</v>
      </c>
      <c r="B163" s="2">
        <v>90</v>
      </c>
      <c r="C163" s="2" t="s">
        <v>1030</v>
      </c>
    </row>
    <row r="164" spans="1:3" x14ac:dyDescent="0.2">
      <c r="A164" s="2">
        <v>163</v>
      </c>
      <c r="B164" s="2">
        <v>90</v>
      </c>
      <c r="C164" s="2" t="s">
        <v>1031</v>
      </c>
    </row>
    <row r="165" spans="1:3" x14ac:dyDescent="0.2">
      <c r="A165" s="2">
        <v>164</v>
      </c>
      <c r="B165" s="2">
        <v>90</v>
      </c>
      <c r="C165" s="2" t="s">
        <v>1032</v>
      </c>
    </row>
    <row r="166" spans="1:3" x14ac:dyDescent="0.2">
      <c r="A166" s="2">
        <v>165</v>
      </c>
      <c r="B166" s="2">
        <v>90</v>
      </c>
      <c r="C166" s="2" t="s">
        <v>1033</v>
      </c>
    </row>
    <row r="167" spans="1:3" x14ac:dyDescent="0.2">
      <c r="A167" s="2">
        <v>166</v>
      </c>
      <c r="B167" s="2">
        <v>90</v>
      </c>
      <c r="C167" s="2" t="s">
        <v>1034</v>
      </c>
    </row>
    <row r="168" spans="1:3" x14ac:dyDescent="0.2">
      <c r="A168" s="2">
        <v>167</v>
      </c>
      <c r="B168" s="2">
        <v>90</v>
      </c>
      <c r="C168" s="2" t="s">
        <v>1035</v>
      </c>
    </row>
    <row r="169" spans="1:3" x14ac:dyDescent="0.2">
      <c r="A169" s="2">
        <v>168</v>
      </c>
      <c r="B169" s="2">
        <v>97</v>
      </c>
      <c r="C169" s="2" t="s">
        <v>1036</v>
      </c>
    </row>
    <row r="170" spans="1:3" x14ac:dyDescent="0.2">
      <c r="A170" s="2">
        <v>169</v>
      </c>
      <c r="B170" s="2">
        <v>97</v>
      </c>
      <c r="C170" s="2" t="s">
        <v>1037</v>
      </c>
    </row>
    <row r="171" spans="1:3" x14ac:dyDescent="0.2">
      <c r="A171" s="2">
        <v>170</v>
      </c>
      <c r="B171" s="2">
        <v>97</v>
      </c>
      <c r="C171" s="2" t="s">
        <v>1038</v>
      </c>
    </row>
    <row r="172" spans="1:3" x14ac:dyDescent="0.2">
      <c r="A172" s="2">
        <v>171</v>
      </c>
      <c r="B172" s="2">
        <v>97</v>
      </c>
      <c r="C172" s="2" t="s">
        <v>1039</v>
      </c>
    </row>
    <row r="173" spans="1:3" x14ac:dyDescent="0.2">
      <c r="A173" s="2">
        <v>172</v>
      </c>
      <c r="B173" s="2">
        <v>97</v>
      </c>
      <c r="C173" s="2" t="s">
        <v>1040</v>
      </c>
    </row>
    <row r="174" spans="1:3" x14ac:dyDescent="0.2">
      <c r="A174" s="2">
        <v>173</v>
      </c>
      <c r="B174" s="2">
        <v>97</v>
      </c>
      <c r="C174" s="2" t="s">
        <v>1041</v>
      </c>
    </row>
    <row r="175" spans="1:3" x14ac:dyDescent="0.2">
      <c r="A175" s="2">
        <v>174</v>
      </c>
      <c r="B175" s="2">
        <v>97</v>
      </c>
      <c r="C175" s="2" t="s">
        <v>1042</v>
      </c>
    </row>
    <row r="176" spans="1:3" x14ac:dyDescent="0.2">
      <c r="A176" s="2">
        <v>175</v>
      </c>
      <c r="B176" s="2">
        <v>97</v>
      </c>
      <c r="C176" s="2" t="s">
        <v>1043</v>
      </c>
    </row>
    <row r="177" spans="1:3" x14ac:dyDescent="0.2">
      <c r="A177" s="2">
        <v>176</v>
      </c>
      <c r="B177" s="2">
        <v>97</v>
      </c>
      <c r="C177" s="2" t="s">
        <v>1010</v>
      </c>
    </row>
    <row r="178" spans="1:3" x14ac:dyDescent="0.2">
      <c r="A178" s="2">
        <v>177</v>
      </c>
      <c r="B178" s="2">
        <v>97</v>
      </c>
      <c r="C178" s="2" t="s">
        <v>1044</v>
      </c>
    </row>
    <row r="179" spans="1:3" x14ac:dyDescent="0.2">
      <c r="A179" s="2">
        <v>178</v>
      </c>
      <c r="B179" s="2">
        <v>97</v>
      </c>
      <c r="C179" s="2" t="s">
        <v>1045</v>
      </c>
    </row>
    <row r="180" spans="1:3" x14ac:dyDescent="0.2">
      <c r="A180" s="2">
        <v>179</v>
      </c>
      <c r="B180" s="2">
        <v>97</v>
      </c>
      <c r="C180" s="2" t="s">
        <v>1046</v>
      </c>
    </row>
    <row r="181" spans="1:3" x14ac:dyDescent="0.2">
      <c r="A181" s="2">
        <v>180</v>
      </c>
      <c r="B181" s="2">
        <v>99</v>
      </c>
      <c r="C181" s="2" t="s">
        <v>1047</v>
      </c>
    </row>
    <row r="182" spans="1:3" x14ac:dyDescent="0.2">
      <c r="A182" s="2">
        <v>181</v>
      </c>
      <c r="B182" s="2">
        <v>99</v>
      </c>
      <c r="C182" s="2" t="s">
        <v>1048</v>
      </c>
    </row>
    <row r="183" spans="1:3" x14ac:dyDescent="0.2">
      <c r="A183" s="2">
        <v>182</v>
      </c>
      <c r="B183" s="2">
        <v>99</v>
      </c>
      <c r="C183" s="2" t="s">
        <v>1049</v>
      </c>
    </row>
    <row r="184" spans="1:3" x14ac:dyDescent="0.2">
      <c r="A184" s="2">
        <v>183</v>
      </c>
      <c r="B184" s="2">
        <v>99</v>
      </c>
      <c r="C184" s="2" t="s">
        <v>1050</v>
      </c>
    </row>
    <row r="185" spans="1:3" x14ac:dyDescent="0.2">
      <c r="A185" s="2">
        <v>184</v>
      </c>
      <c r="B185" s="2">
        <v>99</v>
      </c>
      <c r="C185" s="2" t="s">
        <v>1051</v>
      </c>
    </row>
    <row r="186" spans="1:3" x14ac:dyDescent="0.2">
      <c r="A186" s="2">
        <v>185</v>
      </c>
      <c r="B186" s="2">
        <v>91</v>
      </c>
      <c r="C186" s="2" t="s">
        <v>1052</v>
      </c>
    </row>
    <row r="187" spans="1:3" x14ac:dyDescent="0.2">
      <c r="A187" s="2">
        <v>186</v>
      </c>
      <c r="B187" s="2">
        <v>91</v>
      </c>
      <c r="C187" s="2" t="s">
        <v>1053</v>
      </c>
    </row>
    <row r="188" spans="1:3" x14ac:dyDescent="0.2">
      <c r="A188" s="2">
        <v>187</v>
      </c>
      <c r="B188" s="2">
        <v>91</v>
      </c>
      <c r="C188" s="2" t="s">
        <v>977</v>
      </c>
    </row>
    <row r="189" spans="1:3" x14ac:dyDescent="0.2">
      <c r="A189" s="2">
        <v>188</v>
      </c>
      <c r="B189" s="2">
        <v>91</v>
      </c>
      <c r="C189" s="2" t="s">
        <v>1054</v>
      </c>
    </row>
    <row r="190" spans="1:3" x14ac:dyDescent="0.2">
      <c r="A190" s="2">
        <v>189</v>
      </c>
      <c r="B190" s="2">
        <v>91</v>
      </c>
      <c r="C190" s="2" t="s">
        <v>1055</v>
      </c>
    </row>
    <row r="191" spans="1:3" x14ac:dyDescent="0.2">
      <c r="A191" s="2">
        <v>190</v>
      </c>
      <c r="B191" s="2">
        <v>91</v>
      </c>
      <c r="C191" s="2" t="s">
        <v>1056</v>
      </c>
    </row>
    <row r="192" spans="1:3" x14ac:dyDescent="0.2">
      <c r="A192" s="2">
        <v>191</v>
      </c>
      <c r="B192" s="2">
        <v>92</v>
      </c>
      <c r="C192" s="2" t="s">
        <v>1057</v>
      </c>
    </row>
    <row r="193" spans="1:3" x14ac:dyDescent="0.2">
      <c r="A193" s="2">
        <v>192</v>
      </c>
      <c r="B193" s="2">
        <v>92</v>
      </c>
      <c r="C193" s="2" t="s">
        <v>1058</v>
      </c>
    </row>
    <row r="194" spans="1:3" x14ac:dyDescent="0.2">
      <c r="A194" s="2">
        <v>193</v>
      </c>
      <c r="B194" s="2">
        <v>92</v>
      </c>
      <c r="C194" s="2" t="s">
        <v>1059</v>
      </c>
    </row>
    <row r="195" spans="1:3" x14ac:dyDescent="0.2">
      <c r="A195" s="2">
        <v>194</v>
      </c>
      <c r="B195" s="2">
        <v>92</v>
      </c>
      <c r="C195" s="2" t="s">
        <v>1060</v>
      </c>
    </row>
    <row r="196" spans="1:3" x14ac:dyDescent="0.2">
      <c r="A196" s="2">
        <v>195</v>
      </c>
      <c r="B196" s="2">
        <v>92</v>
      </c>
      <c r="C196" s="2" t="s">
        <v>1061</v>
      </c>
    </row>
    <row r="197" spans="1:3" x14ac:dyDescent="0.2">
      <c r="A197" s="2">
        <v>196</v>
      </c>
      <c r="B197" s="2">
        <v>93</v>
      </c>
      <c r="C197" s="2" t="s">
        <v>1062</v>
      </c>
    </row>
    <row r="198" spans="1:3" x14ac:dyDescent="0.2">
      <c r="A198" s="2">
        <v>197</v>
      </c>
      <c r="B198" s="2">
        <v>93</v>
      </c>
      <c r="C198" s="2" t="s">
        <v>1063</v>
      </c>
    </row>
    <row r="199" spans="1:3" x14ac:dyDescent="0.2">
      <c r="A199" s="2">
        <v>198</v>
      </c>
      <c r="B199" s="2">
        <v>93</v>
      </c>
      <c r="C199" s="2" t="s">
        <v>1064</v>
      </c>
    </row>
    <row r="200" spans="1:3" x14ac:dyDescent="0.2">
      <c r="A200" s="2">
        <v>199</v>
      </c>
      <c r="B200" s="2">
        <v>93</v>
      </c>
      <c r="C200" s="2" t="s">
        <v>1065</v>
      </c>
    </row>
    <row r="201" spans="1:3" x14ac:dyDescent="0.2">
      <c r="A201" s="2">
        <v>200</v>
      </c>
      <c r="B201" s="2">
        <v>93</v>
      </c>
      <c r="C201" s="2" t="s">
        <v>1066</v>
      </c>
    </row>
    <row r="202" spans="1:3" x14ac:dyDescent="0.2">
      <c r="A202" s="2">
        <v>201</v>
      </c>
      <c r="B202" s="2">
        <v>94</v>
      </c>
      <c r="C202" s="2" t="s">
        <v>1067</v>
      </c>
    </row>
    <row r="203" spans="1:3" x14ac:dyDescent="0.2">
      <c r="A203" s="2">
        <v>202</v>
      </c>
      <c r="B203" s="2">
        <v>94</v>
      </c>
      <c r="C203" s="2" t="s">
        <v>1068</v>
      </c>
    </row>
    <row r="204" spans="1:3" x14ac:dyDescent="0.2">
      <c r="A204" s="2">
        <v>203</v>
      </c>
      <c r="B204" s="2">
        <v>96</v>
      </c>
      <c r="C204" s="2" t="s">
        <v>1069</v>
      </c>
    </row>
    <row r="205" spans="1:3" x14ac:dyDescent="0.2">
      <c r="A205" s="2">
        <v>204</v>
      </c>
      <c r="B205" s="2">
        <v>96</v>
      </c>
      <c r="C205" s="2" t="s">
        <v>1070</v>
      </c>
    </row>
    <row r="206" spans="1:3" x14ac:dyDescent="0.2">
      <c r="A206" s="2">
        <v>205</v>
      </c>
      <c r="B206" s="2">
        <v>96</v>
      </c>
      <c r="C206" s="2" t="s">
        <v>1071</v>
      </c>
    </row>
    <row r="207" spans="1:3" x14ac:dyDescent="0.2">
      <c r="A207" s="2">
        <v>206</v>
      </c>
      <c r="B207" s="2">
        <v>96</v>
      </c>
      <c r="C207" s="2" t="s">
        <v>1072</v>
      </c>
    </row>
    <row r="208" spans="1:3" x14ac:dyDescent="0.2">
      <c r="A208" s="2">
        <v>207</v>
      </c>
      <c r="B208" s="2">
        <v>96</v>
      </c>
      <c r="C208" s="2" t="s">
        <v>1073</v>
      </c>
    </row>
    <row r="209" spans="1:3" x14ac:dyDescent="0.2">
      <c r="A209" s="2">
        <v>208</v>
      </c>
      <c r="B209" s="2">
        <v>96</v>
      </c>
      <c r="C209" s="2" t="s">
        <v>1074</v>
      </c>
    </row>
    <row r="210" spans="1:3" x14ac:dyDescent="0.2">
      <c r="A210" s="2">
        <v>209</v>
      </c>
      <c r="B210" s="2">
        <v>96</v>
      </c>
      <c r="C210" s="2" t="s">
        <v>1075</v>
      </c>
    </row>
    <row r="211" spans="1:3" x14ac:dyDescent="0.2">
      <c r="A211" s="2">
        <v>210</v>
      </c>
      <c r="B211" s="2">
        <v>96</v>
      </c>
      <c r="C211" s="2" t="s">
        <v>1076</v>
      </c>
    </row>
    <row r="212" spans="1:3" x14ac:dyDescent="0.2">
      <c r="A212" s="2">
        <v>211</v>
      </c>
      <c r="B212" s="2">
        <v>96</v>
      </c>
      <c r="C212" s="2" t="s">
        <v>729</v>
      </c>
    </row>
    <row r="213" spans="1:3" x14ac:dyDescent="0.2">
      <c r="A213" s="2">
        <v>212</v>
      </c>
      <c r="B213" s="2">
        <v>96</v>
      </c>
      <c r="C213" s="2" t="s">
        <v>1077</v>
      </c>
    </row>
    <row r="214" spans="1:3" x14ac:dyDescent="0.2">
      <c r="A214" s="2">
        <v>213</v>
      </c>
      <c r="B214" s="2">
        <v>96</v>
      </c>
      <c r="C214" s="2" t="s">
        <v>1078</v>
      </c>
    </row>
    <row r="215" spans="1:3" x14ac:dyDescent="0.2">
      <c r="A215" s="2">
        <v>214</v>
      </c>
      <c r="B215" s="2">
        <v>96</v>
      </c>
      <c r="C215" s="2" t="s">
        <v>1079</v>
      </c>
    </row>
    <row r="216" spans="1:3" x14ac:dyDescent="0.2">
      <c r="A216" s="2">
        <v>215</v>
      </c>
      <c r="B216" s="2">
        <v>96</v>
      </c>
      <c r="C216" s="2" t="s">
        <v>1080</v>
      </c>
    </row>
    <row r="217" spans="1:3" x14ac:dyDescent="0.2">
      <c r="A217" s="2">
        <v>216</v>
      </c>
      <c r="B217" s="2">
        <v>96</v>
      </c>
      <c r="C217" s="2" t="s">
        <v>1081</v>
      </c>
    </row>
    <row r="218" spans="1:3" x14ac:dyDescent="0.2">
      <c r="A218" s="2">
        <v>217</v>
      </c>
      <c r="B218" s="2">
        <v>96</v>
      </c>
      <c r="C218" s="2" t="s">
        <v>714</v>
      </c>
    </row>
    <row r="219" spans="1:3" x14ac:dyDescent="0.2">
      <c r="A219" s="2">
        <v>218</v>
      </c>
      <c r="B219" s="2">
        <v>96</v>
      </c>
      <c r="C219" s="2" t="s">
        <v>1082</v>
      </c>
    </row>
    <row r="220" spans="1:3" x14ac:dyDescent="0.2">
      <c r="A220" s="2">
        <v>219</v>
      </c>
      <c r="B220" s="2">
        <v>96</v>
      </c>
      <c r="C220" s="2" t="s">
        <v>1083</v>
      </c>
    </row>
    <row r="221" spans="1:3" x14ac:dyDescent="0.2">
      <c r="A221" s="2">
        <v>220</v>
      </c>
      <c r="B221" s="2">
        <v>96</v>
      </c>
      <c r="C221" s="2" t="s">
        <v>1084</v>
      </c>
    </row>
    <row r="222" spans="1:3" x14ac:dyDescent="0.2">
      <c r="A222" s="2">
        <v>221</v>
      </c>
      <c r="B222" s="2">
        <v>96</v>
      </c>
      <c r="C222" s="2" t="s">
        <v>1085</v>
      </c>
    </row>
    <row r="223" spans="1:3" x14ac:dyDescent="0.2">
      <c r="A223" s="2">
        <v>222</v>
      </c>
      <c r="B223" s="2">
        <v>96</v>
      </c>
      <c r="C223" s="2" t="s">
        <v>1086</v>
      </c>
    </row>
    <row r="224" spans="1:3" x14ac:dyDescent="0.2">
      <c r="A224" s="2">
        <v>223</v>
      </c>
      <c r="B224" s="2">
        <v>32</v>
      </c>
      <c r="C224" s="2" t="s">
        <v>1087</v>
      </c>
    </row>
    <row r="225" spans="1:3" x14ac:dyDescent="0.2">
      <c r="A225" s="2">
        <v>224</v>
      </c>
      <c r="B225" s="2">
        <v>32</v>
      </c>
      <c r="C225" s="2" t="s">
        <v>1088</v>
      </c>
    </row>
    <row r="226" spans="1:3" x14ac:dyDescent="0.2">
      <c r="A226" s="2">
        <v>225</v>
      </c>
      <c r="B226" s="2">
        <v>32</v>
      </c>
      <c r="C226" s="2" t="s">
        <v>1089</v>
      </c>
    </row>
    <row r="227" spans="1:3" x14ac:dyDescent="0.2">
      <c r="A227" s="2">
        <v>226</v>
      </c>
      <c r="B227" s="2">
        <v>32</v>
      </c>
      <c r="C227" s="2" t="s">
        <v>1090</v>
      </c>
    </row>
    <row r="228" spans="1:3" x14ac:dyDescent="0.2">
      <c r="A228" s="2">
        <v>227</v>
      </c>
      <c r="B228" s="2">
        <v>32</v>
      </c>
      <c r="C228" s="2" t="s">
        <v>1091</v>
      </c>
    </row>
    <row r="229" spans="1:3" x14ac:dyDescent="0.2">
      <c r="A229" s="2">
        <v>228</v>
      </c>
      <c r="B229" s="2">
        <v>32</v>
      </c>
      <c r="C229" s="2" t="s">
        <v>1092</v>
      </c>
    </row>
    <row r="230" spans="1:3" x14ac:dyDescent="0.2">
      <c r="A230" s="2">
        <v>229</v>
      </c>
      <c r="B230" s="2">
        <v>32</v>
      </c>
      <c r="C230" s="2" t="s">
        <v>1093</v>
      </c>
    </row>
    <row r="231" spans="1:3" x14ac:dyDescent="0.2">
      <c r="A231" s="2">
        <v>230</v>
      </c>
      <c r="B231" s="2">
        <v>32</v>
      </c>
      <c r="C231" s="2" t="s">
        <v>1094</v>
      </c>
    </row>
    <row r="232" spans="1:3" x14ac:dyDescent="0.2">
      <c r="A232" s="2">
        <v>231</v>
      </c>
      <c r="B232" s="2">
        <v>32</v>
      </c>
      <c r="C232" s="2" t="s">
        <v>1095</v>
      </c>
    </row>
    <row r="233" spans="1:3" x14ac:dyDescent="0.2">
      <c r="A233" s="2">
        <v>232</v>
      </c>
      <c r="B233" s="2">
        <v>32</v>
      </c>
      <c r="C233" s="2" t="s">
        <v>1096</v>
      </c>
    </row>
    <row r="234" spans="1:3" x14ac:dyDescent="0.2">
      <c r="A234" s="2">
        <v>233</v>
      </c>
      <c r="B234" s="2">
        <v>32</v>
      </c>
      <c r="C234" s="2" t="s">
        <v>1097</v>
      </c>
    </row>
    <row r="235" spans="1:3" x14ac:dyDescent="0.2">
      <c r="A235" s="2">
        <v>234</v>
      </c>
      <c r="B235" s="2">
        <v>32</v>
      </c>
      <c r="C235" s="2" t="s">
        <v>1098</v>
      </c>
    </row>
    <row r="236" spans="1:3" x14ac:dyDescent="0.2">
      <c r="A236" s="2">
        <v>235</v>
      </c>
      <c r="B236" s="2">
        <v>32</v>
      </c>
      <c r="C236" s="2" t="s">
        <v>1099</v>
      </c>
    </row>
    <row r="237" spans="1:3" x14ac:dyDescent="0.2">
      <c r="A237" s="2">
        <v>236</v>
      </c>
      <c r="B237" s="2">
        <v>32</v>
      </c>
      <c r="C237" s="2" t="s">
        <v>1100</v>
      </c>
    </row>
    <row r="238" spans="1:3" x14ac:dyDescent="0.2">
      <c r="A238" s="2">
        <v>237</v>
      </c>
      <c r="B238" s="2">
        <v>32</v>
      </c>
      <c r="C238" s="2" t="s">
        <v>1101</v>
      </c>
    </row>
    <row r="239" spans="1:3" x14ac:dyDescent="0.2">
      <c r="A239" s="2">
        <v>238</v>
      </c>
      <c r="B239" s="2">
        <v>32</v>
      </c>
      <c r="C239" s="2" t="s">
        <v>1102</v>
      </c>
    </row>
    <row r="240" spans="1:3" x14ac:dyDescent="0.2">
      <c r="A240" s="2">
        <v>239</v>
      </c>
      <c r="B240" s="2">
        <v>32</v>
      </c>
      <c r="C240" s="2" t="s">
        <v>1103</v>
      </c>
    </row>
    <row r="241" spans="1:3" x14ac:dyDescent="0.2">
      <c r="A241" s="2">
        <v>240</v>
      </c>
      <c r="B241" s="2">
        <v>32</v>
      </c>
      <c r="C241" s="2" t="s">
        <v>1104</v>
      </c>
    </row>
    <row r="242" spans="1:3" x14ac:dyDescent="0.2">
      <c r="A242" s="2">
        <v>241</v>
      </c>
      <c r="B242" s="2">
        <v>32</v>
      </c>
      <c r="C242" s="2" t="s">
        <v>1105</v>
      </c>
    </row>
    <row r="243" spans="1:3" x14ac:dyDescent="0.2">
      <c r="A243" s="2">
        <v>242</v>
      </c>
      <c r="B243" s="2">
        <v>32</v>
      </c>
      <c r="C243" s="2" t="s">
        <v>1106</v>
      </c>
    </row>
    <row r="244" spans="1:3" x14ac:dyDescent="0.2">
      <c r="A244" s="2">
        <v>243</v>
      </c>
      <c r="B244" s="2">
        <v>32</v>
      </c>
      <c r="C244" s="2" t="s">
        <v>1107</v>
      </c>
    </row>
    <row r="245" spans="1:3" x14ac:dyDescent="0.2">
      <c r="A245" s="2">
        <v>244</v>
      </c>
      <c r="B245" s="2">
        <v>32</v>
      </c>
      <c r="C245" s="2" t="s">
        <v>1108</v>
      </c>
    </row>
    <row r="246" spans="1:3" x14ac:dyDescent="0.2">
      <c r="A246" s="2">
        <v>245</v>
      </c>
      <c r="B246" s="2">
        <v>32</v>
      </c>
      <c r="C246" s="2" t="s">
        <v>1109</v>
      </c>
    </row>
    <row r="247" spans="1:3" x14ac:dyDescent="0.2">
      <c r="A247" s="2">
        <v>246</v>
      </c>
      <c r="B247" s="2">
        <v>32</v>
      </c>
      <c r="C247" s="2" t="s">
        <v>1110</v>
      </c>
    </row>
    <row r="248" spans="1:3" x14ac:dyDescent="0.2">
      <c r="A248" s="2">
        <v>247</v>
      </c>
      <c r="B248" s="2">
        <v>32</v>
      </c>
      <c r="C248" s="2" t="s">
        <v>1111</v>
      </c>
    </row>
    <row r="249" spans="1:3" x14ac:dyDescent="0.2">
      <c r="A249" s="2">
        <v>248</v>
      </c>
      <c r="B249" s="2">
        <v>32</v>
      </c>
      <c r="C249" s="2" t="s">
        <v>1112</v>
      </c>
    </row>
    <row r="250" spans="1:3" x14ac:dyDescent="0.2">
      <c r="A250" s="2">
        <v>249</v>
      </c>
      <c r="B250" s="2">
        <v>32</v>
      </c>
      <c r="C250" s="2" t="s">
        <v>1113</v>
      </c>
    </row>
    <row r="251" spans="1:3" x14ac:dyDescent="0.2">
      <c r="A251" s="2">
        <v>250</v>
      </c>
      <c r="B251" s="2">
        <v>32</v>
      </c>
      <c r="C251" s="2" t="s">
        <v>1114</v>
      </c>
    </row>
    <row r="252" spans="1:3" x14ac:dyDescent="0.2">
      <c r="A252" s="2">
        <v>251</v>
      </c>
      <c r="B252" s="2">
        <v>32</v>
      </c>
      <c r="C252" s="2" t="s">
        <v>741</v>
      </c>
    </row>
    <row r="253" spans="1:3" x14ac:dyDescent="0.2">
      <c r="A253" s="2">
        <v>252</v>
      </c>
      <c r="B253" s="2">
        <v>32</v>
      </c>
      <c r="C253" s="2" t="s">
        <v>1115</v>
      </c>
    </row>
    <row r="254" spans="1:3" x14ac:dyDescent="0.2">
      <c r="A254" s="2">
        <v>253</v>
      </c>
      <c r="B254" s="2">
        <v>32</v>
      </c>
      <c r="C254" s="2" t="s">
        <v>1116</v>
      </c>
    </row>
    <row r="255" spans="1:3" x14ac:dyDescent="0.2">
      <c r="A255" s="2">
        <v>254</v>
      </c>
      <c r="B255" s="2">
        <v>32</v>
      </c>
      <c r="C255" s="2" t="s">
        <v>1117</v>
      </c>
    </row>
    <row r="256" spans="1:3" x14ac:dyDescent="0.2">
      <c r="A256" s="2">
        <v>255</v>
      </c>
      <c r="B256" s="2">
        <v>32</v>
      </c>
      <c r="C256" s="2" t="s">
        <v>1118</v>
      </c>
    </row>
    <row r="257" spans="1:3" x14ac:dyDescent="0.2">
      <c r="A257" s="2">
        <v>256</v>
      </c>
      <c r="B257" s="2">
        <v>32</v>
      </c>
      <c r="C257" s="2" t="s">
        <v>1119</v>
      </c>
    </row>
    <row r="258" spans="1:3" x14ac:dyDescent="0.2">
      <c r="A258" s="2">
        <v>257</v>
      </c>
      <c r="B258" s="2">
        <v>32</v>
      </c>
      <c r="C258" s="2" t="s">
        <v>1120</v>
      </c>
    </row>
    <row r="259" spans="1:3" x14ac:dyDescent="0.2">
      <c r="A259" s="2">
        <v>258</v>
      </c>
      <c r="B259" s="2">
        <v>32</v>
      </c>
      <c r="C259" s="2" t="s">
        <v>1121</v>
      </c>
    </row>
    <row r="260" spans="1:3" x14ac:dyDescent="0.2">
      <c r="A260" s="2">
        <v>259</v>
      </c>
      <c r="B260" s="2">
        <v>32</v>
      </c>
      <c r="C260" s="2" t="s">
        <v>1122</v>
      </c>
    </row>
    <row r="261" spans="1:3" x14ac:dyDescent="0.2">
      <c r="A261" s="2">
        <v>260</v>
      </c>
      <c r="B261" s="2">
        <v>32</v>
      </c>
      <c r="C261" s="2" t="s">
        <v>1123</v>
      </c>
    </row>
    <row r="262" spans="1:3" x14ac:dyDescent="0.2">
      <c r="A262" s="2">
        <v>261</v>
      </c>
      <c r="B262" s="2">
        <v>32</v>
      </c>
      <c r="C262" s="2" t="s">
        <v>1124</v>
      </c>
    </row>
    <row r="263" spans="1:3" x14ac:dyDescent="0.2">
      <c r="A263" s="2">
        <v>262</v>
      </c>
      <c r="B263" s="2">
        <v>32</v>
      </c>
      <c r="C263" s="2" t="s">
        <v>1125</v>
      </c>
    </row>
    <row r="264" spans="1:3" x14ac:dyDescent="0.2">
      <c r="A264" s="2">
        <v>263</v>
      </c>
      <c r="B264" s="2">
        <v>32</v>
      </c>
      <c r="C264" s="2" t="s">
        <v>1126</v>
      </c>
    </row>
    <row r="265" spans="1:3" x14ac:dyDescent="0.2">
      <c r="A265" s="2">
        <v>264</v>
      </c>
      <c r="B265" s="2">
        <v>32</v>
      </c>
      <c r="C265" s="2" t="s">
        <v>1127</v>
      </c>
    </row>
    <row r="266" spans="1:3" x14ac:dyDescent="0.2">
      <c r="A266" s="2">
        <v>265</v>
      </c>
      <c r="B266" s="2">
        <v>32</v>
      </c>
      <c r="C266" s="2" t="s">
        <v>1128</v>
      </c>
    </row>
    <row r="267" spans="1:3" x14ac:dyDescent="0.2">
      <c r="A267" s="2">
        <v>266</v>
      </c>
      <c r="B267" s="2">
        <v>32</v>
      </c>
      <c r="C267" s="2" t="s">
        <v>1129</v>
      </c>
    </row>
    <row r="268" spans="1:3" x14ac:dyDescent="0.2">
      <c r="A268" s="2">
        <v>267</v>
      </c>
      <c r="B268" s="2">
        <v>32</v>
      </c>
      <c r="C268" s="2" t="s">
        <v>1130</v>
      </c>
    </row>
    <row r="269" spans="1:3" x14ac:dyDescent="0.2">
      <c r="A269" s="2">
        <v>268</v>
      </c>
      <c r="B269" s="2">
        <v>32</v>
      </c>
      <c r="C269" s="2" t="s">
        <v>1131</v>
      </c>
    </row>
    <row r="270" spans="1:3" x14ac:dyDescent="0.2">
      <c r="A270" s="2">
        <v>269</v>
      </c>
      <c r="B270" s="2">
        <v>32</v>
      </c>
      <c r="C270" s="2" t="s">
        <v>1132</v>
      </c>
    </row>
    <row r="271" spans="1:3" x14ac:dyDescent="0.2">
      <c r="A271" s="2">
        <v>270</v>
      </c>
      <c r="B271" s="2">
        <v>32</v>
      </c>
      <c r="C271" s="2" t="s">
        <v>1133</v>
      </c>
    </row>
    <row r="272" spans="1:3" x14ac:dyDescent="0.2">
      <c r="A272" s="2">
        <v>271</v>
      </c>
      <c r="B272" s="2">
        <v>32</v>
      </c>
      <c r="C272" s="2" t="s">
        <v>1134</v>
      </c>
    </row>
    <row r="273" spans="1:3" x14ac:dyDescent="0.2">
      <c r="A273" s="2">
        <v>272</v>
      </c>
      <c r="B273" s="2">
        <v>32</v>
      </c>
      <c r="C273" s="2" t="s">
        <v>1135</v>
      </c>
    </row>
    <row r="274" spans="1:3" x14ac:dyDescent="0.2">
      <c r="A274" s="2">
        <v>273</v>
      </c>
      <c r="B274" s="2">
        <v>32</v>
      </c>
      <c r="C274" s="2" t="s">
        <v>1136</v>
      </c>
    </row>
    <row r="275" spans="1:3" x14ac:dyDescent="0.2">
      <c r="A275" s="2">
        <v>274</v>
      </c>
      <c r="B275" s="2">
        <v>32</v>
      </c>
      <c r="C275" s="2" t="s">
        <v>742</v>
      </c>
    </row>
    <row r="276" spans="1:3" x14ac:dyDescent="0.2">
      <c r="A276" s="2">
        <v>275</v>
      </c>
      <c r="B276" s="2">
        <v>32</v>
      </c>
      <c r="C276" s="2" t="s">
        <v>1137</v>
      </c>
    </row>
    <row r="277" spans="1:3" x14ac:dyDescent="0.2">
      <c r="A277" s="2">
        <v>276</v>
      </c>
      <c r="B277" s="2">
        <v>32</v>
      </c>
      <c r="C277" s="2" t="s">
        <v>1138</v>
      </c>
    </row>
    <row r="278" spans="1:3" x14ac:dyDescent="0.2">
      <c r="A278" s="2">
        <v>277</v>
      </c>
      <c r="B278" s="2">
        <v>32</v>
      </c>
      <c r="C278" s="2" t="s">
        <v>1139</v>
      </c>
    </row>
    <row r="279" spans="1:3" x14ac:dyDescent="0.2">
      <c r="A279" s="2">
        <v>278</v>
      </c>
      <c r="B279" s="2">
        <v>32</v>
      </c>
      <c r="C279" s="2" t="s">
        <v>1140</v>
      </c>
    </row>
    <row r="280" spans="1:3" x14ac:dyDescent="0.2">
      <c r="A280" s="2">
        <v>279</v>
      </c>
      <c r="B280" s="2">
        <v>32</v>
      </c>
      <c r="C280" s="2" t="s">
        <v>1066</v>
      </c>
    </row>
    <row r="281" spans="1:3" x14ac:dyDescent="0.2">
      <c r="A281" s="2">
        <v>280</v>
      </c>
      <c r="B281" s="2">
        <v>32</v>
      </c>
      <c r="C281" s="2" t="s">
        <v>1141</v>
      </c>
    </row>
    <row r="282" spans="1:3" x14ac:dyDescent="0.2">
      <c r="A282" s="2">
        <v>281</v>
      </c>
      <c r="B282" s="2">
        <v>32</v>
      </c>
      <c r="C282" s="2" t="s">
        <v>1142</v>
      </c>
    </row>
    <row r="283" spans="1:3" x14ac:dyDescent="0.2">
      <c r="A283" s="2">
        <v>282</v>
      </c>
      <c r="B283" s="2">
        <v>32</v>
      </c>
      <c r="C283" s="2" t="s">
        <v>1143</v>
      </c>
    </row>
    <row r="284" spans="1:3" x14ac:dyDescent="0.2">
      <c r="A284" s="2">
        <v>283</v>
      </c>
      <c r="B284" s="2">
        <v>32</v>
      </c>
      <c r="C284" s="2" t="s">
        <v>1144</v>
      </c>
    </row>
    <row r="285" spans="1:3" x14ac:dyDescent="0.2">
      <c r="A285" s="2">
        <v>284</v>
      </c>
      <c r="B285" s="2">
        <v>32</v>
      </c>
      <c r="C285" s="2" t="s">
        <v>1145</v>
      </c>
    </row>
    <row r="286" spans="1:3" x14ac:dyDescent="0.2">
      <c r="A286" s="2">
        <v>285</v>
      </c>
      <c r="B286" s="2">
        <v>32</v>
      </c>
      <c r="C286" s="2" t="s">
        <v>1146</v>
      </c>
    </row>
    <row r="287" spans="1:3" x14ac:dyDescent="0.2">
      <c r="A287" s="2">
        <v>286</v>
      </c>
      <c r="B287" s="2">
        <v>32</v>
      </c>
      <c r="C287" s="2" t="s">
        <v>1086</v>
      </c>
    </row>
    <row r="288" spans="1:3" x14ac:dyDescent="0.2">
      <c r="A288" s="2">
        <v>287</v>
      </c>
      <c r="B288" s="2">
        <v>33</v>
      </c>
      <c r="C288" s="2" t="s">
        <v>1147</v>
      </c>
    </row>
    <row r="289" spans="1:3" x14ac:dyDescent="0.2">
      <c r="A289" s="2">
        <v>288</v>
      </c>
      <c r="B289" s="2">
        <v>33</v>
      </c>
      <c r="C289" s="2" t="s">
        <v>1148</v>
      </c>
    </row>
    <row r="290" spans="1:3" x14ac:dyDescent="0.2">
      <c r="A290" s="2">
        <v>289</v>
      </c>
      <c r="B290" s="2">
        <v>33</v>
      </c>
      <c r="C290" s="2" t="s">
        <v>1149</v>
      </c>
    </row>
    <row r="291" spans="1:3" x14ac:dyDescent="0.2">
      <c r="A291" s="2">
        <v>290</v>
      </c>
      <c r="B291" s="2">
        <v>33</v>
      </c>
      <c r="C291" s="2" t="s">
        <v>1150</v>
      </c>
    </row>
    <row r="292" spans="1:3" x14ac:dyDescent="0.2">
      <c r="A292" s="2">
        <v>291</v>
      </c>
      <c r="B292" s="2">
        <v>33</v>
      </c>
      <c r="C292" s="2" t="s">
        <v>1151</v>
      </c>
    </row>
    <row r="293" spans="1:3" x14ac:dyDescent="0.2">
      <c r="A293" s="2">
        <v>292</v>
      </c>
      <c r="B293" s="2">
        <v>33</v>
      </c>
      <c r="C293" s="2" t="s">
        <v>1152</v>
      </c>
    </row>
    <row r="294" spans="1:3" x14ac:dyDescent="0.2">
      <c r="A294" s="2">
        <v>293</v>
      </c>
      <c r="B294" s="2">
        <v>33</v>
      </c>
      <c r="C294" s="2" t="s">
        <v>1153</v>
      </c>
    </row>
    <row r="295" spans="1:3" x14ac:dyDescent="0.2">
      <c r="A295" s="2">
        <v>294</v>
      </c>
      <c r="B295" s="2">
        <v>33</v>
      </c>
      <c r="C295" s="2" t="s">
        <v>1154</v>
      </c>
    </row>
    <row r="296" spans="1:3" x14ac:dyDescent="0.2">
      <c r="A296" s="2">
        <v>295</v>
      </c>
      <c r="B296" s="2">
        <v>33</v>
      </c>
      <c r="C296" s="2" t="s">
        <v>1155</v>
      </c>
    </row>
    <row r="297" spans="1:3" x14ac:dyDescent="0.2">
      <c r="A297" s="2">
        <v>296</v>
      </c>
      <c r="B297" s="2">
        <v>33</v>
      </c>
      <c r="C297" s="2" t="s">
        <v>1156</v>
      </c>
    </row>
    <row r="298" spans="1:3" x14ac:dyDescent="0.2">
      <c r="A298" s="2">
        <v>297</v>
      </c>
      <c r="B298" s="2">
        <v>33</v>
      </c>
      <c r="C298" s="2" t="s">
        <v>1157</v>
      </c>
    </row>
    <row r="299" spans="1:3" x14ac:dyDescent="0.2">
      <c r="A299" s="2">
        <v>298</v>
      </c>
      <c r="B299" s="2">
        <v>33</v>
      </c>
      <c r="C299" s="2" t="s">
        <v>1158</v>
      </c>
    </row>
    <row r="300" spans="1:3" x14ac:dyDescent="0.2">
      <c r="A300" s="2">
        <v>299</v>
      </c>
      <c r="B300" s="2">
        <v>33</v>
      </c>
      <c r="C300" s="2" t="s">
        <v>1159</v>
      </c>
    </row>
    <row r="301" spans="1:3" x14ac:dyDescent="0.2">
      <c r="A301" s="2">
        <v>300</v>
      </c>
      <c r="B301" s="2">
        <v>33</v>
      </c>
      <c r="C301" s="2" t="s">
        <v>1160</v>
      </c>
    </row>
    <row r="302" spans="1:3" x14ac:dyDescent="0.2">
      <c r="A302" s="2">
        <v>301</v>
      </c>
      <c r="B302" s="2">
        <v>33</v>
      </c>
      <c r="C302" s="2" t="s">
        <v>979</v>
      </c>
    </row>
    <row r="303" spans="1:3" x14ac:dyDescent="0.2">
      <c r="A303" s="2">
        <v>302</v>
      </c>
      <c r="B303" s="2">
        <v>33</v>
      </c>
      <c r="C303" s="2" t="s">
        <v>1161</v>
      </c>
    </row>
    <row r="304" spans="1:3" x14ac:dyDescent="0.2">
      <c r="A304" s="2">
        <v>303</v>
      </c>
      <c r="B304" s="2">
        <v>33</v>
      </c>
      <c r="C304" s="2" t="s">
        <v>1162</v>
      </c>
    </row>
    <row r="305" spans="1:3" x14ac:dyDescent="0.2">
      <c r="A305" s="2">
        <v>304</v>
      </c>
      <c r="B305" s="2">
        <v>33</v>
      </c>
      <c r="C305" s="2" t="s">
        <v>1163</v>
      </c>
    </row>
    <row r="306" spans="1:3" x14ac:dyDescent="0.2">
      <c r="A306" s="2">
        <v>305</v>
      </c>
      <c r="B306" s="2">
        <v>33</v>
      </c>
      <c r="C306" s="2" t="s">
        <v>1164</v>
      </c>
    </row>
    <row r="307" spans="1:3" x14ac:dyDescent="0.2">
      <c r="A307" s="2">
        <v>306</v>
      </c>
      <c r="B307" s="2">
        <v>33</v>
      </c>
      <c r="C307" s="2" t="s">
        <v>1165</v>
      </c>
    </row>
    <row r="308" spans="1:3" x14ac:dyDescent="0.2">
      <c r="A308" s="2">
        <v>307</v>
      </c>
      <c r="B308" s="2">
        <v>34</v>
      </c>
      <c r="C308" s="2" t="s">
        <v>1166</v>
      </c>
    </row>
    <row r="309" spans="1:3" x14ac:dyDescent="0.2">
      <c r="A309" s="2">
        <v>308</v>
      </c>
      <c r="B309" s="2">
        <v>34</v>
      </c>
      <c r="C309" s="2" t="s">
        <v>1167</v>
      </c>
    </row>
    <row r="310" spans="1:3" x14ac:dyDescent="0.2">
      <c r="A310" s="2">
        <v>309</v>
      </c>
      <c r="B310" s="2">
        <v>34</v>
      </c>
      <c r="C310" s="2" t="s">
        <v>1168</v>
      </c>
    </row>
    <row r="311" spans="1:3" x14ac:dyDescent="0.2">
      <c r="A311" s="2">
        <v>310</v>
      </c>
      <c r="B311" s="2">
        <v>34</v>
      </c>
      <c r="C311" s="2" t="s">
        <v>1169</v>
      </c>
    </row>
    <row r="312" spans="1:3" x14ac:dyDescent="0.2">
      <c r="A312" s="2">
        <v>311</v>
      </c>
      <c r="B312" s="2">
        <v>34</v>
      </c>
      <c r="C312" s="2" t="s">
        <v>1170</v>
      </c>
    </row>
    <row r="313" spans="1:3" x14ac:dyDescent="0.2">
      <c r="A313" s="2">
        <v>312</v>
      </c>
      <c r="B313" s="2">
        <v>34</v>
      </c>
      <c r="C313" s="2" t="s">
        <v>1171</v>
      </c>
    </row>
    <row r="314" spans="1:3" x14ac:dyDescent="0.2">
      <c r="A314" s="2">
        <v>313</v>
      </c>
      <c r="B314" s="2">
        <v>34</v>
      </c>
      <c r="C314" s="2" t="s">
        <v>1172</v>
      </c>
    </row>
    <row r="315" spans="1:3" x14ac:dyDescent="0.2">
      <c r="A315" s="2">
        <v>314</v>
      </c>
      <c r="B315" s="2">
        <v>34</v>
      </c>
      <c r="C315" s="2" t="s">
        <v>1173</v>
      </c>
    </row>
    <row r="316" spans="1:3" x14ac:dyDescent="0.2">
      <c r="A316" s="2">
        <v>315</v>
      </c>
      <c r="B316" s="2">
        <v>34</v>
      </c>
      <c r="C316" s="2" t="s">
        <v>1174</v>
      </c>
    </row>
    <row r="317" spans="1:3" x14ac:dyDescent="0.2">
      <c r="A317" s="2">
        <v>316</v>
      </c>
      <c r="B317" s="2">
        <v>34</v>
      </c>
      <c r="C317" s="2" t="s">
        <v>1175</v>
      </c>
    </row>
    <row r="318" spans="1:3" x14ac:dyDescent="0.2">
      <c r="A318" s="2">
        <v>317</v>
      </c>
      <c r="B318" s="2">
        <v>34</v>
      </c>
      <c r="C318" s="2" t="s">
        <v>1176</v>
      </c>
    </row>
    <row r="319" spans="1:3" x14ac:dyDescent="0.2">
      <c r="A319" s="2">
        <v>318</v>
      </c>
      <c r="B319" s="2">
        <v>34</v>
      </c>
      <c r="C319" s="2" t="s">
        <v>1177</v>
      </c>
    </row>
    <row r="320" spans="1:3" x14ac:dyDescent="0.2">
      <c r="A320" s="2">
        <v>319</v>
      </c>
      <c r="B320" s="2">
        <v>34</v>
      </c>
      <c r="C320" s="2" t="s">
        <v>1178</v>
      </c>
    </row>
    <row r="321" spans="1:3" x14ac:dyDescent="0.2">
      <c r="A321" s="2">
        <v>320</v>
      </c>
      <c r="B321" s="2">
        <v>34</v>
      </c>
      <c r="C321" s="2" t="s">
        <v>1179</v>
      </c>
    </row>
    <row r="322" spans="1:3" x14ac:dyDescent="0.2">
      <c r="A322" s="2">
        <v>321</v>
      </c>
      <c r="B322" s="2">
        <v>34</v>
      </c>
      <c r="C322" s="2" t="s">
        <v>1180</v>
      </c>
    </row>
    <row r="323" spans="1:3" x14ac:dyDescent="0.2">
      <c r="A323" s="2">
        <v>322</v>
      </c>
      <c r="B323" s="2">
        <v>34</v>
      </c>
      <c r="C323" s="2" t="s">
        <v>1181</v>
      </c>
    </row>
    <row r="324" spans="1:3" x14ac:dyDescent="0.2">
      <c r="A324" s="2">
        <v>323</v>
      </c>
      <c r="B324" s="2">
        <v>34</v>
      </c>
      <c r="C324" s="2" t="s">
        <v>733</v>
      </c>
    </row>
    <row r="325" spans="1:3" x14ac:dyDescent="0.2">
      <c r="A325" s="2">
        <v>324</v>
      </c>
      <c r="B325" s="2">
        <v>34</v>
      </c>
      <c r="C325" s="2" t="s">
        <v>1182</v>
      </c>
    </row>
    <row r="326" spans="1:3" x14ac:dyDescent="0.2">
      <c r="A326" s="2">
        <v>325</v>
      </c>
      <c r="B326" s="2">
        <v>34</v>
      </c>
      <c r="C326" s="2" t="s">
        <v>1183</v>
      </c>
    </row>
    <row r="327" spans="1:3" x14ac:dyDescent="0.2">
      <c r="A327" s="2">
        <v>326</v>
      </c>
      <c r="B327" s="2">
        <v>34</v>
      </c>
      <c r="C327" s="2" t="s">
        <v>1016</v>
      </c>
    </row>
    <row r="328" spans="1:3" x14ac:dyDescent="0.2">
      <c r="A328" s="2">
        <v>327</v>
      </c>
      <c r="B328" s="2">
        <v>34</v>
      </c>
      <c r="C328" s="2" t="s">
        <v>1184</v>
      </c>
    </row>
    <row r="329" spans="1:3" x14ac:dyDescent="0.2">
      <c r="A329" s="2">
        <v>328</v>
      </c>
      <c r="B329" s="2">
        <v>34</v>
      </c>
      <c r="C329" s="2" t="s">
        <v>1185</v>
      </c>
    </row>
    <row r="330" spans="1:3" x14ac:dyDescent="0.2">
      <c r="A330" s="2">
        <v>329</v>
      </c>
      <c r="B330" s="2">
        <v>34</v>
      </c>
      <c r="C330" s="2" t="s">
        <v>1186</v>
      </c>
    </row>
    <row r="331" spans="1:3" x14ac:dyDescent="0.2">
      <c r="A331" s="2">
        <v>330</v>
      </c>
      <c r="B331" s="2">
        <v>34</v>
      </c>
      <c r="C331" s="2" t="s">
        <v>1187</v>
      </c>
    </row>
    <row r="332" spans="1:3" x14ac:dyDescent="0.2">
      <c r="A332" s="2">
        <v>331</v>
      </c>
      <c r="B332" s="2">
        <v>34</v>
      </c>
      <c r="C332" s="2" t="s">
        <v>1188</v>
      </c>
    </row>
    <row r="333" spans="1:3" x14ac:dyDescent="0.2">
      <c r="A333" s="2">
        <v>332</v>
      </c>
      <c r="B333" s="2">
        <v>34</v>
      </c>
      <c r="C333" s="2" t="s">
        <v>1189</v>
      </c>
    </row>
    <row r="334" spans="1:3" x14ac:dyDescent="0.2">
      <c r="A334" s="2">
        <v>333</v>
      </c>
      <c r="B334" s="2">
        <v>34</v>
      </c>
      <c r="C334" s="2" t="s">
        <v>1190</v>
      </c>
    </row>
    <row r="335" spans="1:3" x14ac:dyDescent="0.2">
      <c r="A335" s="2">
        <v>334</v>
      </c>
      <c r="B335" s="2">
        <v>50</v>
      </c>
      <c r="C335" s="2" t="s">
        <v>699</v>
      </c>
    </row>
    <row r="336" spans="1:3" x14ac:dyDescent="0.2">
      <c r="A336" s="2">
        <v>335</v>
      </c>
      <c r="B336" s="2">
        <v>50</v>
      </c>
      <c r="C336" s="2" t="s">
        <v>1191</v>
      </c>
    </row>
    <row r="337" spans="1:3" x14ac:dyDescent="0.2">
      <c r="A337" s="2">
        <v>336</v>
      </c>
      <c r="B337" s="2">
        <v>50</v>
      </c>
      <c r="C337" s="2" t="s">
        <v>1192</v>
      </c>
    </row>
    <row r="338" spans="1:3" x14ac:dyDescent="0.2">
      <c r="A338" s="2">
        <v>337</v>
      </c>
      <c r="B338" s="2">
        <v>50</v>
      </c>
      <c r="C338" s="2" t="s">
        <v>1193</v>
      </c>
    </row>
    <row r="339" spans="1:3" x14ac:dyDescent="0.2">
      <c r="A339" s="2">
        <v>338</v>
      </c>
      <c r="B339" s="2">
        <v>50</v>
      </c>
      <c r="C339" s="2" t="s">
        <v>1194</v>
      </c>
    </row>
    <row r="340" spans="1:3" x14ac:dyDescent="0.2">
      <c r="A340" s="2">
        <v>339</v>
      </c>
      <c r="B340" s="2">
        <v>50</v>
      </c>
      <c r="C340" s="2" t="s">
        <v>1195</v>
      </c>
    </row>
    <row r="341" spans="1:3" x14ac:dyDescent="0.2">
      <c r="A341" s="2">
        <v>340</v>
      </c>
      <c r="B341" s="2">
        <v>50</v>
      </c>
      <c r="C341" s="2" t="s">
        <v>1196</v>
      </c>
    </row>
    <row r="342" spans="1:3" x14ac:dyDescent="0.2">
      <c r="A342" s="2">
        <v>341</v>
      </c>
      <c r="B342" s="2">
        <v>50</v>
      </c>
      <c r="C342" s="2" t="s">
        <v>1149</v>
      </c>
    </row>
    <row r="343" spans="1:3" x14ac:dyDescent="0.2">
      <c r="A343" s="2">
        <v>342</v>
      </c>
      <c r="B343" s="2">
        <v>50</v>
      </c>
      <c r="C343" s="2" t="s">
        <v>1197</v>
      </c>
    </row>
    <row r="344" spans="1:3" x14ac:dyDescent="0.2">
      <c r="A344" s="2">
        <v>343</v>
      </c>
      <c r="B344" s="2">
        <v>50</v>
      </c>
      <c r="C344" s="2" t="s">
        <v>1198</v>
      </c>
    </row>
    <row r="345" spans="1:3" x14ac:dyDescent="0.2">
      <c r="A345" s="2">
        <v>344</v>
      </c>
      <c r="B345" s="2">
        <v>50</v>
      </c>
      <c r="C345" s="2" t="s">
        <v>1199</v>
      </c>
    </row>
    <row r="346" spans="1:3" x14ac:dyDescent="0.2">
      <c r="A346" s="2">
        <v>345</v>
      </c>
      <c r="B346" s="2">
        <v>50</v>
      </c>
      <c r="C346" s="2" t="s">
        <v>1200</v>
      </c>
    </row>
    <row r="347" spans="1:3" x14ac:dyDescent="0.2">
      <c r="A347" s="2">
        <v>346</v>
      </c>
      <c r="B347" s="2">
        <v>50</v>
      </c>
      <c r="C347" s="2" t="s">
        <v>1201</v>
      </c>
    </row>
    <row r="348" spans="1:3" x14ac:dyDescent="0.2">
      <c r="A348" s="2">
        <v>347</v>
      </c>
      <c r="B348" s="2">
        <v>50</v>
      </c>
      <c r="C348" s="2" t="s">
        <v>1202</v>
      </c>
    </row>
    <row r="349" spans="1:3" x14ac:dyDescent="0.2">
      <c r="A349" s="2">
        <v>348</v>
      </c>
      <c r="B349" s="2">
        <v>50</v>
      </c>
      <c r="C349" s="2" t="s">
        <v>1203</v>
      </c>
    </row>
    <row r="350" spans="1:3" x14ac:dyDescent="0.2">
      <c r="A350" s="2">
        <v>349</v>
      </c>
      <c r="B350" s="2">
        <v>50</v>
      </c>
      <c r="C350" s="2" t="s">
        <v>1204</v>
      </c>
    </row>
    <row r="351" spans="1:3" x14ac:dyDescent="0.2">
      <c r="A351" s="2">
        <v>350</v>
      </c>
      <c r="B351" s="2">
        <v>50</v>
      </c>
      <c r="C351" s="2" t="s">
        <v>1205</v>
      </c>
    </row>
    <row r="352" spans="1:3" x14ac:dyDescent="0.2">
      <c r="A352" s="2">
        <v>351</v>
      </c>
      <c r="B352" s="2">
        <v>50</v>
      </c>
      <c r="C352" s="2" t="s">
        <v>1206</v>
      </c>
    </row>
    <row r="353" spans="1:3" x14ac:dyDescent="0.2">
      <c r="A353" s="2">
        <v>352</v>
      </c>
      <c r="B353" s="2">
        <v>50</v>
      </c>
      <c r="C353" s="2" t="s">
        <v>1207</v>
      </c>
    </row>
    <row r="354" spans="1:3" x14ac:dyDescent="0.2">
      <c r="A354" s="2">
        <v>353</v>
      </c>
      <c r="B354" s="2">
        <v>50</v>
      </c>
      <c r="C354" s="2" t="s">
        <v>1208</v>
      </c>
    </row>
    <row r="355" spans="1:3" x14ac:dyDescent="0.2">
      <c r="A355" s="2">
        <v>354</v>
      </c>
      <c r="B355" s="2">
        <v>50</v>
      </c>
      <c r="C355" s="2" t="s">
        <v>1209</v>
      </c>
    </row>
    <row r="356" spans="1:3" x14ac:dyDescent="0.2">
      <c r="A356" s="2">
        <v>355</v>
      </c>
      <c r="B356" s="2">
        <v>50</v>
      </c>
      <c r="C356" s="2" t="s">
        <v>1210</v>
      </c>
    </row>
    <row r="357" spans="1:3" x14ac:dyDescent="0.2">
      <c r="A357" s="2">
        <v>356</v>
      </c>
      <c r="B357" s="2">
        <v>50</v>
      </c>
      <c r="C357" s="2" t="s">
        <v>1211</v>
      </c>
    </row>
    <row r="358" spans="1:3" x14ac:dyDescent="0.2">
      <c r="A358" s="2">
        <v>357</v>
      </c>
      <c r="B358" s="2">
        <v>50</v>
      </c>
      <c r="C358" s="2" t="s">
        <v>1212</v>
      </c>
    </row>
    <row r="359" spans="1:3" x14ac:dyDescent="0.2">
      <c r="A359" s="2">
        <v>358</v>
      </c>
      <c r="B359" s="2">
        <v>50</v>
      </c>
      <c r="C359" s="2" t="s">
        <v>751</v>
      </c>
    </row>
    <row r="360" spans="1:3" x14ac:dyDescent="0.2">
      <c r="A360" s="2">
        <v>359</v>
      </c>
      <c r="B360" s="2">
        <v>50</v>
      </c>
      <c r="C360" s="2" t="s">
        <v>1213</v>
      </c>
    </row>
    <row r="361" spans="1:3" x14ac:dyDescent="0.2">
      <c r="A361" s="2">
        <v>360</v>
      </c>
      <c r="B361" s="2">
        <v>50</v>
      </c>
      <c r="C361" s="2" t="s">
        <v>733</v>
      </c>
    </row>
    <row r="362" spans="1:3" x14ac:dyDescent="0.2">
      <c r="A362" s="2">
        <v>361</v>
      </c>
      <c r="B362" s="2">
        <v>50</v>
      </c>
      <c r="C362" s="2" t="s">
        <v>1214</v>
      </c>
    </row>
    <row r="363" spans="1:3" x14ac:dyDescent="0.2">
      <c r="A363" s="2">
        <v>362</v>
      </c>
      <c r="B363" s="2">
        <v>50</v>
      </c>
      <c r="C363" s="2" t="s">
        <v>1215</v>
      </c>
    </row>
    <row r="364" spans="1:3" x14ac:dyDescent="0.2">
      <c r="A364" s="2">
        <v>363</v>
      </c>
      <c r="B364" s="2">
        <v>50</v>
      </c>
      <c r="C364" s="2" t="s">
        <v>1124</v>
      </c>
    </row>
    <row r="365" spans="1:3" x14ac:dyDescent="0.2">
      <c r="A365" s="2">
        <v>364</v>
      </c>
      <c r="B365" s="2">
        <v>50</v>
      </c>
      <c r="C365" s="2" t="s">
        <v>1216</v>
      </c>
    </row>
    <row r="366" spans="1:3" x14ac:dyDescent="0.2">
      <c r="A366" s="2">
        <v>365</v>
      </c>
      <c r="B366" s="2">
        <v>50</v>
      </c>
      <c r="C366" s="2" t="s">
        <v>1217</v>
      </c>
    </row>
    <row r="367" spans="1:3" x14ac:dyDescent="0.2">
      <c r="A367" s="2">
        <v>366</v>
      </c>
      <c r="B367" s="2">
        <v>50</v>
      </c>
      <c r="C367" s="2" t="s">
        <v>1218</v>
      </c>
    </row>
    <row r="368" spans="1:3" x14ac:dyDescent="0.2">
      <c r="A368" s="2">
        <v>367</v>
      </c>
      <c r="B368" s="2">
        <v>50</v>
      </c>
      <c r="C368" s="2" t="s">
        <v>1219</v>
      </c>
    </row>
    <row r="369" spans="1:3" x14ac:dyDescent="0.2">
      <c r="A369" s="2">
        <v>368</v>
      </c>
      <c r="B369" s="2">
        <v>50</v>
      </c>
      <c r="C369" s="2" t="s">
        <v>1220</v>
      </c>
    </row>
    <row r="370" spans="1:3" x14ac:dyDescent="0.2">
      <c r="A370" s="2">
        <v>369</v>
      </c>
      <c r="B370" s="2">
        <v>50</v>
      </c>
      <c r="C370" s="2" t="s">
        <v>1221</v>
      </c>
    </row>
    <row r="371" spans="1:3" x14ac:dyDescent="0.2">
      <c r="A371" s="2">
        <v>370</v>
      </c>
      <c r="B371" s="2">
        <v>50</v>
      </c>
      <c r="C371" s="2" t="s">
        <v>1222</v>
      </c>
    </row>
    <row r="372" spans="1:3" x14ac:dyDescent="0.2">
      <c r="A372" s="2">
        <v>371</v>
      </c>
      <c r="B372" s="2">
        <v>50</v>
      </c>
      <c r="C372" s="2" t="s">
        <v>1223</v>
      </c>
    </row>
    <row r="373" spans="1:3" x14ac:dyDescent="0.2">
      <c r="A373" s="2">
        <v>372</v>
      </c>
      <c r="B373" s="2">
        <v>50</v>
      </c>
      <c r="C373" s="2" t="s">
        <v>1224</v>
      </c>
    </row>
    <row r="374" spans="1:3" x14ac:dyDescent="0.2">
      <c r="A374" s="2">
        <v>373</v>
      </c>
      <c r="B374" s="2">
        <v>50</v>
      </c>
      <c r="C374" s="2" t="s">
        <v>736</v>
      </c>
    </row>
    <row r="375" spans="1:3" x14ac:dyDescent="0.2">
      <c r="A375" s="2">
        <v>374</v>
      </c>
      <c r="B375" s="2">
        <v>50</v>
      </c>
      <c r="C375" s="2" t="s">
        <v>1225</v>
      </c>
    </row>
    <row r="376" spans="1:3" x14ac:dyDescent="0.2">
      <c r="A376" s="2">
        <v>375</v>
      </c>
      <c r="B376" s="2">
        <v>50</v>
      </c>
      <c r="C376" s="2" t="s">
        <v>727</v>
      </c>
    </row>
    <row r="377" spans="1:3" x14ac:dyDescent="0.2">
      <c r="A377" s="2">
        <v>376</v>
      </c>
      <c r="B377" s="2">
        <v>51</v>
      </c>
      <c r="C377" s="2" t="s">
        <v>1226</v>
      </c>
    </row>
    <row r="378" spans="1:3" x14ac:dyDescent="0.2">
      <c r="A378" s="2">
        <v>377</v>
      </c>
      <c r="B378" s="2">
        <v>51</v>
      </c>
      <c r="C378" s="2" t="s">
        <v>1227</v>
      </c>
    </row>
    <row r="379" spans="1:3" x14ac:dyDescent="0.2">
      <c r="A379" s="2">
        <v>378</v>
      </c>
      <c r="B379" s="2">
        <v>51</v>
      </c>
      <c r="C379" s="2" t="s">
        <v>1228</v>
      </c>
    </row>
    <row r="380" spans="1:3" x14ac:dyDescent="0.2">
      <c r="A380" s="2">
        <v>379</v>
      </c>
      <c r="B380" s="2">
        <v>51</v>
      </c>
      <c r="C380" s="2" t="s">
        <v>1229</v>
      </c>
    </row>
    <row r="381" spans="1:3" x14ac:dyDescent="0.2">
      <c r="A381" s="2">
        <v>380</v>
      </c>
      <c r="B381" s="2">
        <v>51</v>
      </c>
      <c r="C381" s="2" t="s">
        <v>1230</v>
      </c>
    </row>
    <row r="382" spans="1:3" x14ac:dyDescent="0.2">
      <c r="A382" s="2">
        <v>381</v>
      </c>
      <c r="B382" s="2">
        <v>51</v>
      </c>
      <c r="C382" s="2" t="s">
        <v>1099</v>
      </c>
    </row>
    <row r="383" spans="1:3" x14ac:dyDescent="0.2">
      <c r="A383" s="2">
        <v>382</v>
      </c>
      <c r="B383" s="2">
        <v>51</v>
      </c>
      <c r="C383" s="2" t="s">
        <v>708</v>
      </c>
    </row>
    <row r="384" spans="1:3" x14ac:dyDescent="0.2">
      <c r="A384" s="2">
        <v>383</v>
      </c>
      <c r="B384" s="2">
        <v>51</v>
      </c>
      <c r="C384" s="2" t="s">
        <v>1231</v>
      </c>
    </row>
    <row r="385" spans="1:3" x14ac:dyDescent="0.2">
      <c r="A385" s="2">
        <v>384</v>
      </c>
      <c r="B385" s="2">
        <v>51</v>
      </c>
      <c r="C385" s="2" t="s">
        <v>1078</v>
      </c>
    </row>
    <row r="386" spans="1:3" x14ac:dyDescent="0.2">
      <c r="A386" s="2">
        <v>385</v>
      </c>
      <c r="B386" s="2">
        <v>51</v>
      </c>
      <c r="C386" s="2" t="s">
        <v>1232</v>
      </c>
    </row>
    <row r="387" spans="1:3" x14ac:dyDescent="0.2">
      <c r="A387" s="2">
        <v>386</v>
      </c>
      <c r="B387" s="2">
        <v>51</v>
      </c>
      <c r="C387" s="2" t="s">
        <v>1233</v>
      </c>
    </row>
    <row r="388" spans="1:3" x14ac:dyDescent="0.2">
      <c r="A388" s="2">
        <v>387</v>
      </c>
      <c r="B388" s="2">
        <v>51</v>
      </c>
      <c r="C388" s="2" t="s">
        <v>1234</v>
      </c>
    </row>
    <row r="389" spans="1:3" x14ac:dyDescent="0.2">
      <c r="A389" s="2">
        <v>388</v>
      </c>
      <c r="B389" s="2">
        <v>51</v>
      </c>
      <c r="C389" s="2" t="s">
        <v>1235</v>
      </c>
    </row>
    <row r="390" spans="1:3" x14ac:dyDescent="0.2">
      <c r="A390" s="2">
        <v>389</v>
      </c>
      <c r="B390" s="2">
        <v>51</v>
      </c>
      <c r="C390" s="2" t="s">
        <v>1236</v>
      </c>
    </row>
    <row r="391" spans="1:3" x14ac:dyDescent="0.2">
      <c r="A391" s="2">
        <v>390</v>
      </c>
      <c r="B391" s="2">
        <v>51</v>
      </c>
      <c r="C391" s="2" t="s">
        <v>1237</v>
      </c>
    </row>
    <row r="392" spans="1:3" x14ac:dyDescent="0.2">
      <c r="A392" s="2">
        <v>391</v>
      </c>
      <c r="B392" s="2">
        <v>51</v>
      </c>
      <c r="C392" s="2" t="s">
        <v>1238</v>
      </c>
    </row>
    <row r="393" spans="1:3" x14ac:dyDescent="0.2">
      <c r="A393" s="2">
        <v>392</v>
      </c>
      <c r="B393" s="2">
        <v>51</v>
      </c>
      <c r="C393" s="2" t="s">
        <v>726</v>
      </c>
    </row>
    <row r="394" spans="1:3" x14ac:dyDescent="0.2">
      <c r="A394" s="2">
        <v>393</v>
      </c>
      <c r="B394" s="2">
        <v>51</v>
      </c>
      <c r="C394" s="2" t="s">
        <v>1239</v>
      </c>
    </row>
    <row r="395" spans="1:3" x14ac:dyDescent="0.2">
      <c r="A395" s="2">
        <v>394</v>
      </c>
      <c r="B395" s="2">
        <v>51</v>
      </c>
      <c r="C395" s="2" t="s">
        <v>1240</v>
      </c>
    </row>
    <row r="396" spans="1:3" x14ac:dyDescent="0.2">
      <c r="A396" s="2">
        <v>395</v>
      </c>
      <c r="B396" s="2">
        <v>51</v>
      </c>
      <c r="C396" s="2" t="s">
        <v>1241</v>
      </c>
    </row>
    <row r="397" spans="1:3" x14ac:dyDescent="0.2">
      <c r="A397" s="2">
        <v>396</v>
      </c>
      <c r="B397" s="2">
        <v>51</v>
      </c>
      <c r="C397" s="2" t="s">
        <v>1242</v>
      </c>
    </row>
    <row r="398" spans="1:3" x14ac:dyDescent="0.2">
      <c r="A398" s="2">
        <v>397</v>
      </c>
      <c r="B398" s="2">
        <v>51</v>
      </c>
      <c r="C398" s="2" t="s">
        <v>1243</v>
      </c>
    </row>
    <row r="399" spans="1:3" x14ac:dyDescent="0.2">
      <c r="A399" s="2">
        <v>398</v>
      </c>
      <c r="B399" s="2">
        <v>51</v>
      </c>
      <c r="C399" s="2" t="s">
        <v>1244</v>
      </c>
    </row>
    <row r="400" spans="1:3" x14ac:dyDescent="0.2">
      <c r="A400" s="2">
        <v>399</v>
      </c>
      <c r="B400" s="2">
        <v>51</v>
      </c>
      <c r="C400" s="2" t="s">
        <v>1245</v>
      </c>
    </row>
    <row r="401" spans="1:3" x14ac:dyDescent="0.2">
      <c r="A401" s="2">
        <v>400</v>
      </c>
      <c r="B401" s="2">
        <v>51</v>
      </c>
      <c r="C401" s="2" t="s">
        <v>1246</v>
      </c>
    </row>
    <row r="402" spans="1:3" x14ac:dyDescent="0.2">
      <c r="A402" s="2">
        <v>401</v>
      </c>
      <c r="B402" s="2">
        <v>51</v>
      </c>
      <c r="C402" s="2" t="s">
        <v>1247</v>
      </c>
    </row>
    <row r="403" spans="1:3" x14ac:dyDescent="0.2">
      <c r="A403" s="2">
        <v>402</v>
      </c>
      <c r="B403" s="2">
        <v>51</v>
      </c>
      <c r="C403" s="2" t="s">
        <v>1248</v>
      </c>
    </row>
    <row r="404" spans="1:3" x14ac:dyDescent="0.2">
      <c r="A404" s="2">
        <v>403</v>
      </c>
      <c r="B404" s="2">
        <v>51</v>
      </c>
      <c r="C404" s="2" t="s">
        <v>1214</v>
      </c>
    </row>
    <row r="405" spans="1:3" x14ac:dyDescent="0.2">
      <c r="A405" s="2">
        <v>404</v>
      </c>
      <c r="B405" s="2">
        <v>51</v>
      </c>
      <c r="C405" s="2" t="s">
        <v>1249</v>
      </c>
    </row>
    <row r="406" spans="1:3" x14ac:dyDescent="0.2">
      <c r="A406" s="2">
        <v>405</v>
      </c>
      <c r="B406" s="2">
        <v>51</v>
      </c>
      <c r="C406" s="2" t="s">
        <v>1250</v>
      </c>
    </row>
    <row r="407" spans="1:3" x14ac:dyDescent="0.2">
      <c r="A407" s="2">
        <v>406</v>
      </c>
      <c r="B407" s="2">
        <v>51</v>
      </c>
      <c r="C407" s="2" t="s">
        <v>1251</v>
      </c>
    </row>
    <row r="408" spans="1:3" x14ac:dyDescent="0.2">
      <c r="A408" s="2">
        <v>407</v>
      </c>
      <c r="B408" s="2">
        <v>51</v>
      </c>
      <c r="C408" s="2" t="s">
        <v>1252</v>
      </c>
    </row>
    <row r="409" spans="1:3" x14ac:dyDescent="0.2">
      <c r="A409" s="2">
        <v>408</v>
      </c>
      <c r="B409" s="2">
        <v>51</v>
      </c>
      <c r="C409" s="2" t="s">
        <v>1253</v>
      </c>
    </row>
    <row r="410" spans="1:3" x14ac:dyDescent="0.2">
      <c r="A410" s="2">
        <v>409</v>
      </c>
      <c r="B410" s="2">
        <v>51</v>
      </c>
      <c r="C410" s="2" t="s">
        <v>1254</v>
      </c>
    </row>
    <row r="411" spans="1:3" x14ac:dyDescent="0.2">
      <c r="A411" s="2">
        <v>410</v>
      </c>
      <c r="B411" s="2">
        <v>51</v>
      </c>
      <c r="C411" s="2" t="s">
        <v>1255</v>
      </c>
    </row>
    <row r="412" spans="1:3" x14ac:dyDescent="0.2">
      <c r="A412" s="2">
        <v>411</v>
      </c>
      <c r="B412" s="2">
        <v>51</v>
      </c>
      <c r="C412" s="2" t="s">
        <v>1256</v>
      </c>
    </row>
    <row r="413" spans="1:3" x14ac:dyDescent="0.2">
      <c r="A413" s="2">
        <v>412</v>
      </c>
      <c r="B413" s="2">
        <v>51</v>
      </c>
      <c r="C413" s="2" t="s">
        <v>1257</v>
      </c>
    </row>
    <row r="414" spans="1:3" x14ac:dyDescent="0.2">
      <c r="A414" s="2">
        <v>413</v>
      </c>
      <c r="B414" s="2">
        <v>51</v>
      </c>
      <c r="C414" s="2" t="s">
        <v>1258</v>
      </c>
    </row>
    <row r="415" spans="1:3" x14ac:dyDescent="0.2">
      <c r="A415" s="2">
        <v>414</v>
      </c>
      <c r="B415" s="2">
        <v>51</v>
      </c>
      <c r="C415" s="2" t="s">
        <v>1259</v>
      </c>
    </row>
    <row r="416" spans="1:3" x14ac:dyDescent="0.2">
      <c r="A416" s="2">
        <v>415</v>
      </c>
      <c r="B416" s="2">
        <v>51</v>
      </c>
      <c r="C416" s="2" t="s">
        <v>1260</v>
      </c>
    </row>
    <row r="417" spans="1:3" x14ac:dyDescent="0.2">
      <c r="A417" s="2">
        <v>416</v>
      </c>
      <c r="B417" s="2">
        <v>51</v>
      </c>
      <c r="C417" s="2" t="s">
        <v>1261</v>
      </c>
    </row>
    <row r="418" spans="1:3" x14ac:dyDescent="0.2">
      <c r="A418" s="2">
        <v>417</v>
      </c>
      <c r="B418" s="2">
        <v>51</v>
      </c>
      <c r="C418" s="2" t="s">
        <v>1262</v>
      </c>
    </row>
    <row r="419" spans="1:3" x14ac:dyDescent="0.2">
      <c r="A419" s="2">
        <v>418</v>
      </c>
      <c r="B419" s="2">
        <v>51</v>
      </c>
      <c r="C419" s="2" t="s">
        <v>1263</v>
      </c>
    </row>
    <row r="420" spans="1:3" x14ac:dyDescent="0.2">
      <c r="A420" s="2">
        <v>419</v>
      </c>
      <c r="B420" s="2">
        <v>51</v>
      </c>
      <c r="C420" s="2" t="s">
        <v>1035</v>
      </c>
    </row>
    <row r="421" spans="1:3" x14ac:dyDescent="0.2">
      <c r="A421" s="2">
        <v>420</v>
      </c>
      <c r="B421" s="2">
        <v>51</v>
      </c>
      <c r="C421" s="2" t="s">
        <v>1264</v>
      </c>
    </row>
    <row r="422" spans="1:3" x14ac:dyDescent="0.2">
      <c r="A422" s="2">
        <v>421</v>
      </c>
      <c r="B422" s="2">
        <v>51</v>
      </c>
      <c r="C422" s="2" t="s">
        <v>1265</v>
      </c>
    </row>
    <row r="423" spans="1:3" x14ac:dyDescent="0.2">
      <c r="A423" s="2">
        <v>422</v>
      </c>
      <c r="B423" s="2">
        <v>51</v>
      </c>
      <c r="C423" s="2" t="s">
        <v>1266</v>
      </c>
    </row>
    <row r="424" spans="1:3" x14ac:dyDescent="0.2">
      <c r="A424" s="2">
        <v>423</v>
      </c>
      <c r="B424" s="2">
        <v>51</v>
      </c>
      <c r="C424" s="2" t="s">
        <v>1267</v>
      </c>
    </row>
    <row r="425" spans="1:3" x14ac:dyDescent="0.2">
      <c r="A425" s="2">
        <v>424</v>
      </c>
      <c r="B425" s="2">
        <v>51</v>
      </c>
      <c r="C425" s="2" t="s">
        <v>1268</v>
      </c>
    </row>
    <row r="426" spans="1:3" x14ac:dyDescent="0.2">
      <c r="A426" s="2">
        <v>425</v>
      </c>
      <c r="B426" s="2">
        <v>51</v>
      </c>
      <c r="C426" s="2" t="s">
        <v>1269</v>
      </c>
    </row>
    <row r="427" spans="1:3" x14ac:dyDescent="0.2">
      <c r="A427" s="2">
        <v>426</v>
      </c>
      <c r="B427" s="2">
        <v>52</v>
      </c>
      <c r="C427" s="2" t="s">
        <v>1149</v>
      </c>
    </row>
    <row r="428" spans="1:3" x14ac:dyDescent="0.2">
      <c r="A428" s="2">
        <v>427</v>
      </c>
      <c r="B428" s="2">
        <v>52</v>
      </c>
      <c r="C428" s="2" t="s">
        <v>1270</v>
      </c>
    </row>
    <row r="429" spans="1:3" x14ac:dyDescent="0.2">
      <c r="A429" s="2">
        <v>428</v>
      </c>
      <c r="B429" s="2">
        <v>52</v>
      </c>
      <c r="C429" s="2" t="s">
        <v>1271</v>
      </c>
    </row>
    <row r="430" spans="1:3" x14ac:dyDescent="0.2">
      <c r="A430" s="2">
        <v>429</v>
      </c>
      <c r="B430" s="2">
        <v>52</v>
      </c>
      <c r="C430" s="2" t="s">
        <v>1272</v>
      </c>
    </row>
    <row r="431" spans="1:3" x14ac:dyDescent="0.2">
      <c r="A431" s="2">
        <v>430</v>
      </c>
      <c r="B431" s="2">
        <v>52</v>
      </c>
      <c r="C431" s="2" t="s">
        <v>1273</v>
      </c>
    </row>
    <row r="432" spans="1:3" x14ac:dyDescent="0.2">
      <c r="A432" s="2">
        <v>431</v>
      </c>
      <c r="B432" s="2">
        <v>52</v>
      </c>
      <c r="C432" s="2" t="s">
        <v>1274</v>
      </c>
    </row>
    <row r="433" spans="1:3" x14ac:dyDescent="0.2">
      <c r="A433" s="2">
        <v>432</v>
      </c>
      <c r="B433" s="2">
        <v>52</v>
      </c>
      <c r="C433" s="2" t="s">
        <v>748</v>
      </c>
    </row>
    <row r="434" spans="1:3" x14ac:dyDescent="0.2">
      <c r="A434" s="2">
        <v>433</v>
      </c>
      <c r="B434" s="2">
        <v>52</v>
      </c>
      <c r="C434" s="2" t="s">
        <v>730</v>
      </c>
    </row>
    <row r="435" spans="1:3" x14ac:dyDescent="0.2">
      <c r="A435" s="2">
        <v>434</v>
      </c>
      <c r="B435" s="2">
        <v>52</v>
      </c>
      <c r="C435" s="2" t="s">
        <v>974</v>
      </c>
    </row>
    <row r="436" spans="1:3" x14ac:dyDescent="0.2">
      <c r="A436" s="2">
        <v>435</v>
      </c>
      <c r="B436" s="2">
        <v>52</v>
      </c>
      <c r="C436" s="2" t="s">
        <v>1275</v>
      </c>
    </row>
    <row r="437" spans="1:3" x14ac:dyDescent="0.2">
      <c r="A437" s="2">
        <v>436</v>
      </c>
      <c r="B437" s="2">
        <v>52</v>
      </c>
      <c r="C437" s="2" t="s">
        <v>1276</v>
      </c>
    </row>
    <row r="438" spans="1:3" x14ac:dyDescent="0.2">
      <c r="A438" s="2">
        <v>437</v>
      </c>
      <c r="B438" s="2">
        <v>52</v>
      </c>
      <c r="C438" s="2" t="s">
        <v>747</v>
      </c>
    </row>
    <row r="439" spans="1:3" x14ac:dyDescent="0.2">
      <c r="A439" s="2">
        <v>438</v>
      </c>
      <c r="B439" s="2">
        <v>52</v>
      </c>
      <c r="C439" s="2" t="s">
        <v>1277</v>
      </c>
    </row>
    <row r="440" spans="1:3" x14ac:dyDescent="0.2">
      <c r="A440" s="2">
        <v>439</v>
      </c>
      <c r="B440" s="2">
        <v>52</v>
      </c>
      <c r="C440" s="2" t="s">
        <v>1278</v>
      </c>
    </row>
    <row r="441" spans="1:3" x14ac:dyDescent="0.2">
      <c r="A441" s="2">
        <v>440</v>
      </c>
      <c r="B441" s="2">
        <v>52</v>
      </c>
      <c r="C441" s="2" t="s">
        <v>1279</v>
      </c>
    </row>
    <row r="442" spans="1:3" x14ac:dyDescent="0.2">
      <c r="A442" s="2">
        <v>441</v>
      </c>
      <c r="B442" s="2">
        <v>52</v>
      </c>
      <c r="C442" s="2" t="s">
        <v>1280</v>
      </c>
    </row>
    <row r="443" spans="1:3" x14ac:dyDescent="0.2">
      <c r="A443" s="2">
        <v>442</v>
      </c>
      <c r="B443" s="2">
        <v>52</v>
      </c>
      <c r="C443" s="2" t="s">
        <v>1281</v>
      </c>
    </row>
    <row r="444" spans="1:3" x14ac:dyDescent="0.2">
      <c r="A444" s="2">
        <v>443</v>
      </c>
      <c r="B444" s="2">
        <v>52</v>
      </c>
      <c r="C444" s="2" t="s">
        <v>1282</v>
      </c>
    </row>
    <row r="445" spans="1:3" x14ac:dyDescent="0.2">
      <c r="A445" s="2">
        <v>444</v>
      </c>
      <c r="B445" s="2">
        <v>56</v>
      </c>
      <c r="C445" s="2" t="s">
        <v>1283</v>
      </c>
    </row>
    <row r="446" spans="1:3" x14ac:dyDescent="0.2">
      <c r="A446" s="2">
        <v>445</v>
      </c>
      <c r="B446" s="2">
        <v>56</v>
      </c>
      <c r="C446" s="2" t="s">
        <v>1284</v>
      </c>
    </row>
    <row r="447" spans="1:3" x14ac:dyDescent="0.2">
      <c r="A447" s="2">
        <v>446</v>
      </c>
      <c r="B447" s="2">
        <v>56</v>
      </c>
      <c r="C447" s="2" t="s">
        <v>1285</v>
      </c>
    </row>
    <row r="448" spans="1:3" x14ac:dyDescent="0.2">
      <c r="A448" s="2">
        <v>447</v>
      </c>
      <c r="B448" s="2">
        <v>56</v>
      </c>
      <c r="C448" s="2" t="s">
        <v>1286</v>
      </c>
    </row>
    <row r="449" spans="1:3" x14ac:dyDescent="0.2">
      <c r="A449" s="2">
        <v>448</v>
      </c>
      <c r="B449" s="2">
        <v>56</v>
      </c>
      <c r="C449" s="2" t="s">
        <v>1287</v>
      </c>
    </row>
    <row r="450" spans="1:3" x14ac:dyDescent="0.2">
      <c r="A450" s="2">
        <v>449</v>
      </c>
      <c r="B450" s="2">
        <v>56</v>
      </c>
      <c r="C450" s="2" t="s">
        <v>1288</v>
      </c>
    </row>
    <row r="451" spans="1:3" x14ac:dyDescent="0.2">
      <c r="A451" s="2">
        <v>450</v>
      </c>
      <c r="B451" s="2">
        <v>56</v>
      </c>
      <c r="C451" s="2" t="s">
        <v>1289</v>
      </c>
    </row>
    <row r="452" spans="1:3" x14ac:dyDescent="0.2">
      <c r="A452" s="2">
        <v>451</v>
      </c>
      <c r="B452" s="2">
        <v>56</v>
      </c>
      <c r="C452" s="2" t="s">
        <v>1290</v>
      </c>
    </row>
    <row r="453" spans="1:3" x14ac:dyDescent="0.2">
      <c r="A453" s="2">
        <v>452</v>
      </c>
      <c r="B453" s="2">
        <v>56</v>
      </c>
      <c r="C453" s="2" t="s">
        <v>1291</v>
      </c>
    </row>
    <row r="454" spans="1:3" x14ac:dyDescent="0.2">
      <c r="A454" s="2">
        <v>453</v>
      </c>
      <c r="B454" s="2">
        <v>56</v>
      </c>
      <c r="C454" s="2" t="s">
        <v>1292</v>
      </c>
    </row>
    <row r="455" spans="1:3" x14ac:dyDescent="0.2">
      <c r="A455" s="2">
        <v>454</v>
      </c>
      <c r="B455" s="2">
        <v>56</v>
      </c>
      <c r="C455" s="2" t="s">
        <v>1293</v>
      </c>
    </row>
    <row r="456" spans="1:3" x14ac:dyDescent="0.2">
      <c r="A456" s="2">
        <v>455</v>
      </c>
      <c r="B456" s="2">
        <v>56</v>
      </c>
      <c r="C456" s="2" t="s">
        <v>1294</v>
      </c>
    </row>
    <row r="457" spans="1:3" x14ac:dyDescent="0.2">
      <c r="A457" s="2">
        <v>456</v>
      </c>
      <c r="B457" s="2">
        <v>56</v>
      </c>
      <c r="C457" s="2" t="s">
        <v>1295</v>
      </c>
    </row>
    <row r="458" spans="1:3" x14ac:dyDescent="0.2">
      <c r="A458" s="2">
        <v>457</v>
      </c>
      <c r="B458" s="2">
        <v>56</v>
      </c>
      <c r="C458" s="2" t="s">
        <v>1296</v>
      </c>
    </row>
    <row r="459" spans="1:3" x14ac:dyDescent="0.2">
      <c r="A459" s="2">
        <v>458</v>
      </c>
      <c r="B459" s="2">
        <v>56</v>
      </c>
      <c r="C459" s="2" t="s">
        <v>1297</v>
      </c>
    </row>
    <row r="460" spans="1:3" x14ac:dyDescent="0.2">
      <c r="A460" s="2">
        <v>459</v>
      </c>
      <c r="B460" s="2">
        <v>56</v>
      </c>
      <c r="C460" s="2" t="s">
        <v>1298</v>
      </c>
    </row>
    <row r="461" spans="1:3" x14ac:dyDescent="0.2">
      <c r="A461" s="2">
        <v>460</v>
      </c>
      <c r="B461" s="2">
        <v>56</v>
      </c>
      <c r="C461" s="2" t="s">
        <v>1299</v>
      </c>
    </row>
    <row r="462" spans="1:3" x14ac:dyDescent="0.2">
      <c r="A462" s="2">
        <v>461</v>
      </c>
      <c r="B462" s="2">
        <v>56</v>
      </c>
      <c r="C462" s="2" t="s">
        <v>1300</v>
      </c>
    </row>
    <row r="463" spans="1:3" x14ac:dyDescent="0.2">
      <c r="A463" s="2">
        <v>462</v>
      </c>
      <c r="B463" s="2">
        <v>56</v>
      </c>
      <c r="C463" s="2" t="s">
        <v>1301</v>
      </c>
    </row>
    <row r="464" spans="1:3" x14ac:dyDescent="0.2">
      <c r="A464" s="2">
        <v>463</v>
      </c>
      <c r="B464" s="2">
        <v>56</v>
      </c>
      <c r="C464" s="2" t="s">
        <v>1302</v>
      </c>
    </row>
    <row r="465" spans="1:3" x14ac:dyDescent="0.2">
      <c r="A465" s="2">
        <v>464</v>
      </c>
      <c r="B465" s="2">
        <v>56</v>
      </c>
      <c r="C465" s="2" t="s">
        <v>1303</v>
      </c>
    </row>
    <row r="466" spans="1:3" x14ac:dyDescent="0.2">
      <c r="A466" s="2">
        <v>465</v>
      </c>
      <c r="B466" s="2">
        <v>56</v>
      </c>
      <c r="C466" s="2" t="s">
        <v>1055</v>
      </c>
    </row>
    <row r="467" spans="1:3" x14ac:dyDescent="0.2">
      <c r="A467" s="2">
        <v>466</v>
      </c>
      <c r="B467" s="2">
        <v>56</v>
      </c>
      <c r="C467" s="2" t="s">
        <v>1304</v>
      </c>
    </row>
    <row r="468" spans="1:3" x14ac:dyDescent="0.2">
      <c r="A468" s="2">
        <v>467</v>
      </c>
      <c r="B468" s="2">
        <v>56</v>
      </c>
      <c r="C468" s="2" t="s">
        <v>1305</v>
      </c>
    </row>
    <row r="469" spans="1:3" x14ac:dyDescent="0.2">
      <c r="A469" s="2">
        <v>468</v>
      </c>
      <c r="B469" s="2">
        <v>56</v>
      </c>
      <c r="C469" s="2" t="s">
        <v>1306</v>
      </c>
    </row>
    <row r="470" spans="1:3" x14ac:dyDescent="0.2">
      <c r="A470" s="2">
        <v>469</v>
      </c>
      <c r="B470" s="2">
        <v>57</v>
      </c>
      <c r="C470" s="2" t="s">
        <v>1307</v>
      </c>
    </row>
    <row r="471" spans="1:3" x14ac:dyDescent="0.2">
      <c r="A471" s="2">
        <v>470</v>
      </c>
      <c r="B471" s="2">
        <v>57</v>
      </c>
      <c r="C471" s="2" t="s">
        <v>1308</v>
      </c>
    </row>
    <row r="472" spans="1:3" x14ac:dyDescent="0.2">
      <c r="A472" s="2">
        <v>471</v>
      </c>
      <c r="B472" s="2">
        <v>57</v>
      </c>
      <c r="C472" s="2" t="s">
        <v>1309</v>
      </c>
    </row>
    <row r="473" spans="1:3" x14ac:dyDescent="0.2">
      <c r="A473" s="2">
        <v>472</v>
      </c>
      <c r="B473" s="2">
        <v>57</v>
      </c>
      <c r="C473" s="2" t="s">
        <v>1310</v>
      </c>
    </row>
    <row r="474" spans="1:3" x14ac:dyDescent="0.2">
      <c r="A474" s="2">
        <v>473</v>
      </c>
      <c r="B474" s="2">
        <v>57</v>
      </c>
      <c r="C474" s="2" t="s">
        <v>1311</v>
      </c>
    </row>
    <row r="475" spans="1:3" x14ac:dyDescent="0.2">
      <c r="A475" s="2">
        <v>474</v>
      </c>
      <c r="B475" s="2">
        <v>57</v>
      </c>
      <c r="C475" s="2" t="s">
        <v>1312</v>
      </c>
    </row>
    <row r="476" spans="1:3" x14ac:dyDescent="0.2">
      <c r="A476" s="2">
        <v>475</v>
      </c>
      <c r="B476" s="2">
        <v>57</v>
      </c>
      <c r="C476" s="2" t="s">
        <v>1313</v>
      </c>
    </row>
    <row r="477" spans="1:3" x14ac:dyDescent="0.2">
      <c r="A477" s="2">
        <v>476</v>
      </c>
      <c r="B477" s="2">
        <v>57</v>
      </c>
      <c r="C477" s="2" t="s">
        <v>1314</v>
      </c>
    </row>
    <row r="478" spans="1:3" x14ac:dyDescent="0.2">
      <c r="A478" s="2">
        <v>477</v>
      </c>
      <c r="B478" s="2">
        <v>57</v>
      </c>
      <c r="C478" s="2" t="s">
        <v>1315</v>
      </c>
    </row>
    <row r="479" spans="1:3" x14ac:dyDescent="0.2">
      <c r="A479" s="2">
        <v>478</v>
      </c>
      <c r="B479" s="2">
        <v>57</v>
      </c>
      <c r="C479" s="2" t="s">
        <v>1316</v>
      </c>
    </row>
    <row r="480" spans="1:3" x14ac:dyDescent="0.2">
      <c r="A480" s="2">
        <v>479</v>
      </c>
      <c r="B480" s="2">
        <v>57</v>
      </c>
      <c r="C480" s="2" t="s">
        <v>1317</v>
      </c>
    </row>
    <row r="481" spans="1:3" x14ac:dyDescent="0.2">
      <c r="A481" s="2">
        <v>480</v>
      </c>
      <c r="B481" s="2">
        <v>57</v>
      </c>
      <c r="C481" s="2" t="s">
        <v>1318</v>
      </c>
    </row>
    <row r="482" spans="1:3" x14ac:dyDescent="0.2">
      <c r="A482" s="2">
        <v>481</v>
      </c>
      <c r="B482" s="2">
        <v>57</v>
      </c>
      <c r="C482" s="2" t="s">
        <v>1319</v>
      </c>
    </row>
    <row r="483" spans="1:3" x14ac:dyDescent="0.2">
      <c r="A483" s="2">
        <v>482</v>
      </c>
      <c r="B483" s="2">
        <v>57</v>
      </c>
      <c r="C483" s="2" t="s">
        <v>1320</v>
      </c>
    </row>
    <row r="484" spans="1:3" x14ac:dyDescent="0.2">
      <c r="A484" s="2">
        <v>483</v>
      </c>
      <c r="B484" s="2">
        <v>57</v>
      </c>
      <c r="C484" s="2" t="s">
        <v>1321</v>
      </c>
    </row>
    <row r="485" spans="1:3" x14ac:dyDescent="0.2">
      <c r="A485" s="2">
        <v>484</v>
      </c>
      <c r="B485" s="2">
        <v>57</v>
      </c>
      <c r="C485" s="2" t="s">
        <v>1322</v>
      </c>
    </row>
    <row r="486" spans="1:3" x14ac:dyDescent="0.2">
      <c r="A486" s="2">
        <v>485</v>
      </c>
      <c r="B486" s="2">
        <v>57</v>
      </c>
      <c r="C486" s="2" t="s">
        <v>1323</v>
      </c>
    </row>
    <row r="487" spans="1:3" x14ac:dyDescent="0.2">
      <c r="A487" s="2">
        <v>486</v>
      </c>
      <c r="B487" s="2">
        <v>57</v>
      </c>
      <c r="C487" s="2" t="s">
        <v>1324</v>
      </c>
    </row>
    <row r="488" spans="1:3" x14ac:dyDescent="0.2">
      <c r="A488" s="2">
        <v>487</v>
      </c>
      <c r="B488" s="2">
        <v>57</v>
      </c>
      <c r="C488" s="2" t="s">
        <v>1325</v>
      </c>
    </row>
    <row r="489" spans="1:3" x14ac:dyDescent="0.2">
      <c r="A489" s="2">
        <v>488</v>
      </c>
      <c r="B489" s="2">
        <v>57</v>
      </c>
      <c r="C489" s="2" t="s">
        <v>1326</v>
      </c>
    </row>
    <row r="490" spans="1:3" x14ac:dyDescent="0.2">
      <c r="A490" s="2">
        <v>489</v>
      </c>
      <c r="B490" s="2">
        <v>57</v>
      </c>
      <c r="C490" s="2" t="s">
        <v>969</v>
      </c>
    </row>
    <row r="491" spans="1:3" x14ac:dyDescent="0.2">
      <c r="A491" s="2">
        <v>490</v>
      </c>
      <c r="B491" s="2">
        <v>57</v>
      </c>
      <c r="C491" s="2" t="s">
        <v>1327</v>
      </c>
    </row>
    <row r="492" spans="1:3" x14ac:dyDescent="0.2">
      <c r="A492" s="2">
        <v>491</v>
      </c>
      <c r="B492" s="2">
        <v>57</v>
      </c>
      <c r="C492" s="2" t="s">
        <v>1009</v>
      </c>
    </row>
    <row r="493" spans="1:3" x14ac:dyDescent="0.2">
      <c r="A493" s="2">
        <v>492</v>
      </c>
      <c r="B493" s="2">
        <v>57</v>
      </c>
      <c r="C493" s="2" t="s">
        <v>1328</v>
      </c>
    </row>
    <row r="494" spans="1:3" x14ac:dyDescent="0.2">
      <c r="A494" s="2">
        <v>493</v>
      </c>
      <c r="B494" s="2">
        <v>57</v>
      </c>
      <c r="C494" s="2" t="s">
        <v>1329</v>
      </c>
    </row>
    <row r="495" spans="1:3" x14ac:dyDescent="0.2">
      <c r="A495" s="2">
        <v>494</v>
      </c>
      <c r="B495" s="2">
        <v>57</v>
      </c>
      <c r="C495" s="2" t="s">
        <v>1330</v>
      </c>
    </row>
    <row r="496" spans="1:3" x14ac:dyDescent="0.2">
      <c r="A496" s="2">
        <v>495</v>
      </c>
      <c r="B496" s="2">
        <v>57</v>
      </c>
      <c r="C496" s="2" t="s">
        <v>1331</v>
      </c>
    </row>
    <row r="497" spans="1:3" x14ac:dyDescent="0.2">
      <c r="A497" s="2">
        <v>496</v>
      </c>
      <c r="B497" s="2">
        <v>57</v>
      </c>
      <c r="C497" s="2" t="s">
        <v>1332</v>
      </c>
    </row>
    <row r="498" spans="1:3" x14ac:dyDescent="0.2">
      <c r="A498" s="2">
        <v>497</v>
      </c>
      <c r="B498" s="2">
        <v>57</v>
      </c>
      <c r="C498" s="2" t="s">
        <v>1333</v>
      </c>
    </row>
    <row r="499" spans="1:3" x14ac:dyDescent="0.2">
      <c r="A499" s="2">
        <v>498</v>
      </c>
      <c r="B499" s="2">
        <v>57</v>
      </c>
      <c r="C499" s="2" t="s">
        <v>1334</v>
      </c>
    </row>
    <row r="500" spans="1:3" x14ac:dyDescent="0.2">
      <c r="A500" s="2">
        <v>499</v>
      </c>
      <c r="B500" s="2">
        <v>57</v>
      </c>
      <c r="C500" s="2" t="s">
        <v>730</v>
      </c>
    </row>
    <row r="501" spans="1:3" x14ac:dyDescent="0.2">
      <c r="A501" s="2">
        <v>500</v>
      </c>
      <c r="B501" s="2">
        <v>57</v>
      </c>
      <c r="C501" s="2" t="s">
        <v>974</v>
      </c>
    </row>
    <row r="502" spans="1:3" x14ac:dyDescent="0.2">
      <c r="A502" s="2">
        <v>501</v>
      </c>
      <c r="B502" s="2">
        <v>57</v>
      </c>
      <c r="C502" s="2" t="s">
        <v>1335</v>
      </c>
    </row>
    <row r="503" spans="1:3" x14ac:dyDescent="0.2">
      <c r="A503" s="2">
        <v>502</v>
      </c>
      <c r="B503" s="2">
        <v>57</v>
      </c>
      <c r="C503" s="2" t="s">
        <v>1336</v>
      </c>
    </row>
    <row r="504" spans="1:3" x14ac:dyDescent="0.2">
      <c r="A504" s="2">
        <v>503</v>
      </c>
      <c r="B504" s="2">
        <v>57</v>
      </c>
      <c r="C504" s="2" t="s">
        <v>1337</v>
      </c>
    </row>
    <row r="505" spans="1:3" x14ac:dyDescent="0.2">
      <c r="A505" s="2">
        <v>504</v>
      </c>
      <c r="B505" s="2">
        <v>57</v>
      </c>
      <c r="C505" s="2" t="s">
        <v>1338</v>
      </c>
    </row>
    <row r="506" spans="1:3" x14ac:dyDescent="0.2">
      <c r="A506" s="2">
        <v>505</v>
      </c>
      <c r="B506" s="2">
        <v>57</v>
      </c>
      <c r="C506" s="2" t="s">
        <v>1339</v>
      </c>
    </row>
    <row r="507" spans="1:3" x14ac:dyDescent="0.2">
      <c r="A507" s="2">
        <v>506</v>
      </c>
      <c r="B507" s="2">
        <v>57</v>
      </c>
      <c r="C507" s="2" t="s">
        <v>1340</v>
      </c>
    </row>
    <row r="508" spans="1:3" x14ac:dyDescent="0.2">
      <c r="A508" s="2">
        <v>507</v>
      </c>
      <c r="B508" s="2">
        <v>57</v>
      </c>
      <c r="C508" s="2" t="s">
        <v>1341</v>
      </c>
    </row>
    <row r="509" spans="1:3" x14ac:dyDescent="0.2">
      <c r="A509" s="2">
        <v>508</v>
      </c>
      <c r="B509" s="2">
        <v>57</v>
      </c>
      <c r="C509" s="2" t="s">
        <v>1342</v>
      </c>
    </row>
    <row r="510" spans="1:3" x14ac:dyDescent="0.2">
      <c r="A510" s="2">
        <v>509</v>
      </c>
      <c r="B510" s="2">
        <v>57</v>
      </c>
      <c r="C510" s="2" t="s">
        <v>1343</v>
      </c>
    </row>
    <row r="511" spans="1:3" x14ac:dyDescent="0.2">
      <c r="A511" s="2">
        <v>510</v>
      </c>
      <c r="B511" s="2">
        <v>57</v>
      </c>
      <c r="C511" s="2" t="s">
        <v>1344</v>
      </c>
    </row>
    <row r="512" spans="1:3" x14ac:dyDescent="0.2">
      <c r="A512" s="2">
        <v>511</v>
      </c>
      <c r="B512" s="2">
        <v>57</v>
      </c>
      <c r="C512" s="2" t="s">
        <v>1345</v>
      </c>
    </row>
    <row r="513" spans="1:3" x14ac:dyDescent="0.2">
      <c r="A513" s="2">
        <v>512</v>
      </c>
      <c r="B513" s="2">
        <v>57</v>
      </c>
      <c r="C513" s="2" t="s">
        <v>1185</v>
      </c>
    </row>
    <row r="514" spans="1:3" x14ac:dyDescent="0.2">
      <c r="A514" s="2">
        <v>513</v>
      </c>
      <c r="B514" s="2">
        <v>57</v>
      </c>
      <c r="C514" s="2" t="s">
        <v>1346</v>
      </c>
    </row>
    <row r="515" spans="1:3" x14ac:dyDescent="0.2">
      <c r="A515" s="2">
        <v>514</v>
      </c>
      <c r="B515" s="2">
        <v>57</v>
      </c>
      <c r="C515" s="2" t="s">
        <v>1347</v>
      </c>
    </row>
    <row r="516" spans="1:3" x14ac:dyDescent="0.2">
      <c r="A516" s="2">
        <v>515</v>
      </c>
      <c r="B516" s="2">
        <v>57</v>
      </c>
      <c r="C516" s="2" t="s">
        <v>1348</v>
      </c>
    </row>
    <row r="517" spans="1:3" x14ac:dyDescent="0.2">
      <c r="A517" s="2">
        <v>516</v>
      </c>
      <c r="B517" s="2">
        <v>57</v>
      </c>
      <c r="C517" s="2" t="s">
        <v>1349</v>
      </c>
    </row>
    <row r="518" spans="1:3" x14ac:dyDescent="0.2">
      <c r="A518" s="2">
        <v>517</v>
      </c>
      <c r="B518" s="2">
        <v>57</v>
      </c>
      <c r="C518" s="2" t="s">
        <v>1350</v>
      </c>
    </row>
    <row r="519" spans="1:3" x14ac:dyDescent="0.2">
      <c r="A519" s="2">
        <v>518</v>
      </c>
      <c r="B519" s="2">
        <v>57</v>
      </c>
      <c r="C519" s="2" t="s">
        <v>1186</v>
      </c>
    </row>
    <row r="520" spans="1:3" x14ac:dyDescent="0.2">
      <c r="A520" s="2">
        <v>519</v>
      </c>
      <c r="B520" s="2">
        <v>57</v>
      </c>
      <c r="C520" s="2" t="s">
        <v>756</v>
      </c>
    </row>
    <row r="521" spans="1:3" x14ac:dyDescent="0.2">
      <c r="A521" s="2">
        <v>520</v>
      </c>
      <c r="B521" s="2">
        <v>57</v>
      </c>
      <c r="C521" s="2" t="s">
        <v>1351</v>
      </c>
    </row>
    <row r="522" spans="1:3" x14ac:dyDescent="0.2">
      <c r="A522" s="2">
        <v>521</v>
      </c>
      <c r="B522" s="2">
        <v>57</v>
      </c>
      <c r="C522" s="2" t="s">
        <v>1352</v>
      </c>
    </row>
    <row r="523" spans="1:3" x14ac:dyDescent="0.2">
      <c r="A523" s="2">
        <v>522</v>
      </c>
      <c r="B523" s="2">
        <v>57</v>
      </c>
      <c r="C523" s="2" t="s">
        <v>1353</v>
      </c>
    </row>
    <row r="524" spans="1:3" x14ac:dyDescent="0.2">
      <c r="A524" s="2">
        <v>523</v>
      </c>
      <c r="B524" s="2">
        <v>57</v>
      </c>
      <c r="C524" s="2" t="s">
        <v>1354</v>
      </c>
    </row>
    <row r="525" spans="1:3" x14ac:dyDescent="0.2">
      <c r="A525" s="2">
        <v>524</v>
      </c>
      <c r="B525" s="2">
        <v>57</v>
      </c>
      <c r="C525" s="2" t="s">
        <v>1355</v>
      </c>
    </row>
    <row r="526" spans="1:3" x14ac:dyDescent="0.2">
      <c r="A526" s="2">
        <v>525</v>
      </c>
      <c r="B526" s="2">
        <v>57</v>
      </c>
      <c r="C526" s="2" t="s">
        <v>1356</v>
      </c>
    </row>
    <row r="527" spans="1:3" x14ac:dyDescent="0.2">
      <c r="A527" s="2">
        <v>526</v>
      </c>
      <c r="B527" s="2">
        <v>57</v>
      </c>
      <c r="C527" s="2" t="s">
        <v>1357</v>
      </c>
    </row>
    <row r="528" spans="1:3" x14ac:dyDescent="0.2">
      <c r="A528" s="2">
        <v>527</v>
      </c>
      <c r="B528" s="2">
        <v>57</v>
      </c>
      <c r="C528" s="2" t="s">
        <v>1358</v>
      </c>
    </row>
    <row r="529" spans="1:3" x14ac:dyDescent="0.2">
      <c r="A529" s="2">
        <v>528</v>
      </c>
      <c r="B529" s="2">
        <v>57</v>
      </c>
      <c r="C529" s="2" t="s">
        <v>1359</v>
      </c>
    </row>
    <row r="530" spans="1:3" x14ac:dyDescent="0.2">
      <c r="A530" s="2">
        <v>529</v>
      </c>
      <c r="B530" s="2">
        <v>57</v>
      </c>
      <c r="C530" s="2" t="s">
        <v>1360</v>
      </c>
    </row>
    <row r="531" spans="1:3" x14ac:dyDescent="0.2">
      <c r="A531" s="2">
        <v>530</v>
      </c>
      <c r="B531" s="2">
        <v>57</v>
      </c>
      <c r="C531" s="2" t="s">
        <v>1361</v>
      </c>
    </row>
    <row r="532" spans="1:3" x14ac:dyDescent="0.2">
      <c r="A532" s="2">
        <v>531</v>
      </c>
      <c r="B532" s="2">
        <v>57</v>
      </c>
      <c r="C532" s="2" t="s">
        <v>1362</v>
      </c>
    </row>
    <row r="533" spans="1:3" x14ac:dyDescent="0.2">
      <c r="A533" s="2">
        <v>532</v>
      </c>
      <c r="B533" s="2">
        <v>57</v>
      </c>
      <c r="C533" s="2" t="s">
        <v>1363</v>
      </c>
    </row>
    <row r="534" spans="1:3" x14ac:dyDescent="0.2">
      <c r="A534" s="2">
        <v>533</v>
      </c>
      <c r="B534" s="2">
        <v>57</v>
      </c>
      <c r="C534" s="2" t="s">
        <v>1364</v>
      </c>
    </row>
    <row r="535" spans="1:3" x14ac:dyDescent="0.2">
      <c r="A535" s="2">
        <v>534</v>
      </c>
      <c r="B535" s="2">
        <v>57</v>
      </c>
      <c r="C535" s="2" t="s">
        <v>1365</v>
      </c>
    </row>
    <row r="536" spans="1:3" x14ac:dyDescent="0.2">
      <c r="A536" s="2">
        <v>535</v>
      </c>
      <c r="B536" s="2">
        <v>57</v>
      </c>
      <c r="C536" s="2" t="s">
        <v>1366</v>
      </c>
    </row>
    <row r="537" spans="1:3" x14ac:dyDescent="0.2">
      <c r="A537" s="2">
        <v>536</v>
      </c>
      <c r="B537" s="2">
        <v>57</v>
      </c>
      <c r="C537" s="2" t="s">
        <v>1367</v>
      </c>
    </row>
    <row r="538" spans="1:3" x14ac:dyDescent="0.2">
      <c r="A538" s="2">
        <v>537</v>
      </c>
      <c r="B538" s="2">
        <v>57</v>
      </c>
      <c r="C538" s="2" t="s">
        <v>1368</v>
      </c>
    </row>
    <row r="539" spans="1:3" x14ac:dyDescent="0.2">
      <c r="A539" s="2">
        <v>538</v>
      </c>
      <c r="B539" s="2">
        <v>57</v>
      </c>
      <c r="C539" s="2" t="s">
        <v>1369</v>
      </c>
    </row>
    <row r="540" spans="1:3" x14ac:dyDescent="0.2">
      <c r="A540" s="2">
        <v>539</v>
      </c>
      <c r="B540" s="2">
        <v>57</v>
      </c>
      <c r="C540" s="2" t="s">
        <v>1370</v>
      </c>
    </row>
    <row r="541" spans="1:3" x14ac:dyDescent="0.2">
      <c r="A541" s="2">
        <v>540</v>
      </c>
      <c r="B541" s="2">
        <v>57</v>
      </c>
      <c r="C541" s="2" t="s">
        <v>1371</v>
      </c>
    </row>
    <row r="542" spans="1:3" x14ac:dyDescent="0.2">
      <c r="A542" s="2">
        <v>541</v>
      </c>
      <c r="B542" s="2">
        <v>57</v>
      </c>
      <c r="C542" s="2" t="s">
        <v>1372</v>
      </c>
    </row>
    <row r="543" spans="1:3" x14ac:dyDescent="0.2">
      <c r="A543" s="2">
        <v>542</v>
      </c>
      <c r="B543" s="2">
        <v>57</v>
      </c>
      <c r="C543" s="2" t="s">
        <v>1373</v>
      </c>
    </row>
    <row r="544" spans="1:3" x14ac:dyDescent="0.2">
      <c r="A544" s="2">
        <v>543</v>
      </c>
      <c r="B544" s="2">
        <v>57</v>
      </c>
      <c r="C544" s="2" t="s">
        <v>1374</v>
      </c>
    </row>
    <row r="545" spans="1:3" x14ac:dyDescent="0.2">
      <c r="A545" s="2">
        <v>544</v>
      </c>
      <c r="B545" s="2">
        <v>57</v>
      </c>
      <c r="C545" s="2" t="s">
        <v>1375</v>
      </c>
    </row>
    <row r="546" spans="1:3" x14ac:dyDescent="0.2">
      <c r="A546" s="2">
        <v>545</v>
      </c>
      <c r="B546" s="2">
        <v>57</v>
      </c>
      <c r="C546" s="2" t="s">
        <v>1376</v>
      </c>
    </row>
    <row r="547" spans="1:3" x14ac:dyDescent="0.2">
      <c r="A547" s="2">
        <v>546</v>
      </c>
      <c r="B547" s="2">
        <v>57</v>
      </c>
      <c r="C547" s="2" t="s">
        <v>1377</v>
      </c>
    </row>
    <row r="548" spans="1:3" x14ac:dyDescent="0.2">
      <c r="A548" s="2">
        <v>547</v>
      </c>
      <c r="B548" s="2">
        <v>57</v>
      </c>
      <c r="C548" s="2" t="s">
        <v>1378</v>
      </c>
    </row>
    <row r="549" spans="1:3" x14ac:dyDescent="0.2">
      <c r="A549" s="2">
        <v>548</v>
      </c>
      <c r="B549" s="2">
        <v>58</v>
      </c>
      <c r="C549" s="2" t="s">
        <v>1379</v>
      </c>
    </row>
    <row r="550" spans="1:3" x14ac:dyDescent="0.2">
      <c r="A550" s="2">
        <v>549</v>
      </c>
      <c r="B550" s="2">
        <v>58</v>
      </c>
      <c r="C550" s="2" t="s">
        <v>702</v>
      </c>
    </row>
    <row r="551" spans="1:3" x14ac:dyDescent="0.2">
      <c r="A551" s="2">
        <v>550</v>
      </c>
      <c r="B551" s="2">
        <v>58</v>
      </c>
      <c r="C551" s="2" t="s">
        <v>1380</v>
      </c>
    </row>
    <row r="552" spans="1:3" x14ac:dyDescent="0.2">
      <c r="A552" s="2">
        <v>551</v>
      </c>
      <c r="B552" s="2">
        <v>58</v>
      </c>
      <c r="C552" s="2" t="s">
        <v>1381</v>
      </c>
    </row>
    <row r="553" spans="1:3" x14ac:dyDescent="0.2">
      <c r="A553" s="2">
        <v>552</v>
      </c>
      <c r="B553" s="2">
        <v>58</v>
      </c>
      <c r="C553" s="2" t="s">
        <v>1382</v>
      </c>
    </row>
    <row r="554" spans="1:3" x14ac:dyDescent="0.2">
      <c r="A554" s="2">
        <v>553</v>
      </c>
      <c r="B554" s="2">
        <v>58</v>
      </c>
      <c r="C554" s="2" t="s">
        <v>1383</v>
      </c>
    </row>
    <row r="555" spans="1:3" x14ac:dyDescent="0.2">
      <c r="A555" s="2">
        <v>554</v>
      </c>
      <c r="B555" s="2">
        <v>58</v>
      </c>
      <c r="C555" s="2" t="s">
        <v>1384</v>
      </c>
    </row>
    <row r="556" spans="1:3" x14ac:dyDescent="0.2">
      <c r="A556" s="2">
        <v>555</v>
      </c>
      <c r="B556" s="2">
        <v>58</v>
      </c>
      <c r="C556" s="2" t="s">
        <v>1385</v>
      </c>
    </row>
    <row r="557" spans="1:3" x14ac:dyDescent="0.2">
      <c r="A557" s="2">
        <v>556</v>
      </c>
      <c r="B557" s="2">
        <v>58</v>
      </c>
      <c r="C557" s="2" t="s">
        <v>1386</v>
      </c>
    </row>
    <row r="558" spans="1:3" x14ac:dyDescent="0.2">
      <c r="A558" s="2">
        <v>557</v>
      </c>
      <c r="B558" s="2">
        <v>58</v>
      </c>
      <c r="C558" s="2" t="s">
        <v>1387</v>
      </c>
    </row>
    <row r="559" spans="1:3" x14ac:dyDescent="0.2">
      <c r="A559" s="2">
        <v>558</v>
      </c>
      <c r="B559" s="2">
        <v>58</v>
      </c>
      <c r="C559" s="2" t="s">
        <v>1388</v>
      </c>
    </row>
    <row r="560" spans="1:3" x14ac:dyDescent="0.2">
      <c r="A560" s="2">
        <v>559</v>
      </c>
      <c r="B560" s="2">
        <v>58</v>
      </c>
      <c r="C560" s="2" t="s">
        <v>1389</v>
      </c>
    </row>
    <row r="561" spans="1:3" x14ac:dyDescent="0.2">
      <c r="A561" s="2">
        <v>560</v>
      </c>
      <c r="B561" s="2">
        <v>58</v>
      </c>
      <c r="C561" s="2" t="s">
        <v>1390</v>
      </c>
    </row>
    <row r="562" spans="1:3" x14ac:dyDescent="0.2">
      <c r="A562" s="2">
        <v>561</v>
      </c>
      <c r="B562" s="2">
        <v>58</v>
      </c>
      <c r="C562" s="2" t="s">
        <v>1391</v>
      </c>
    </row>
    <row r="563" spans="1:3" x14ac:dyDescent="0.2">
      <c r="A563" s="2">
        <v>562</v>
      </c>
      <c r="B563" s="2">
        <v>58</v>
      </c>
      <c r="C563" s="2" t="s">
        <v>1392</v>
      </c>
    </row>
    <row r="564" spans="1:3" x14ac:dyDescent="0.2">
      <c r="A564" s="2">
        <v>563</v>
      </c>
      <c r="B564" s="2">
        <v>58</v>
      </c>
      <c r="C564" s="2" t="s">
        <v>1393</v>
      </c>
    </row>
    <row r="565" spans="1:3" x14ac:dyDescent="0.2">
      <c r="A565" s="2">
        <v>564</v>
      </c>
      <c r="B565" s="2">
        <v>58</v>
      </c>
      <c r="C565" s="2" t="s">
        <v>1394</v>
      </c>
    </row>
    <row r="566" spans="1:3" x14ac:dyDescent="0.2">
      <c r="A566" s="2">
        <v>565</v>
      </c>
      <c r="B566" s="2">
        <v>58</v>
      </c>
      <c r="C566" s="2" t="s">
        <v>1395</v>
      </c>
    </row>
    <row r="567" spans="1:3" x14ac:dyDescent="0.2">
      <c r="A567" s="2">
        <v>566</v>
      </c>
      <c r="B567" s="2">
        <v>58</v>
      </c>
      <c r="C567" s="2" t="s">
        <v>707</v>
      </c>
    </row>
    <row r="568" spans="1:3" x14ac:dyDescent="0.2">
      <c r="A568" s="2">
        <v>567</v>
      </c>
      <c r="B568" s="2">
        <v>58</v>
      </c>
      <c r="C568" s="2" t="s">
        <v>1396</v>
      </c>
    </row>
    <row r="569" spans="1:3" x14ac:dyDescent="0.2">
      <c r="A569" s="2">
        <v>568</v>
      </c>
      <c r="B569" s="2">
        <v>58</v>
      </c>
      <c r="C569" s="2" t="s">
        <v>1397</v>
      </c>
    </row>
    <row r="570" spans="1:3" x14ac:dyDescent="0.2">
      <c r="A570" s="2">
        <v>569</v>
      </c>
      <c r="B570" s="2">
        <v>58</v>
      </c>
      <c r="C570" s="2" t="s">
        <v>1398</v>
      </c>
    </row>
    <row r="571" spans="1:3" x14ac:dyDescent="0.2">
      <c r="A571" s="2">
        <v>570</v>
      </c>
      <c r="B571" s="2">
        <v>58</v>
      </c>
      <c r="C571" s="2" t="s">
        <v>1399</v>
      </c>
    </row>
    <row r="572" spans="1:3" x14ac:dyDescent="0.2">
      <c r="A572" s="2">
        <v>571</v>
      </c>
      <c r="B572" s="2">
        <v>58</v>
      </c>
      <c r="C572" s="2" t="s">
        <v>1400</v>
      </c>
    </row>
    <row r="573" spans="1:3" x14ac:dyDescent="0.2">
      <c r="A573" s="2">
        <v>572</v>
      </c>
      <c r="B573" s="2">
        <v>58</v>
      </c>
      <c r="C573" s="2" t="s">
        <v>1401</v>
      </c>
    </row>
    <row r="574" spans="1:3" x14ac:dyDescent="0.2">
      <c r="A574" s="2">
        <v>573</v>
      </c>
      <c r="B574" s="2">
        <v>58</v>
      </c>
      <c r="C574" s="2" t="s">
        <v>1402</v>
      </c>
    </row>
    <row r="575" spans="1:3" x14ac:dyDescent="0.2">
      <c r="A575" s="2">
        <v>574</v>
      </c>
      <c r="B575" s="2">
        <v>58</v>
      </c>
      <c r="C575" s="2" t="s">
        <v>1403</v>
      </c>
    </row>
    <row r="576" spans="1:3" x14ac:dyDescent="0.2">
      <c r="A576" s="2">
        <v>575</v>
      </c>
      <c r="B576" s="2">
        <v>58</v>
      </c>
      <c r="C576" s="2" t="s">
        <v>1404</v>
      </c>
    </row>
    <row r="577" spans="1:3" x14ac:dyDescent="0.2">
      <c r="A577" s="2">
        <v>576</v>
      </c>
      <c r="B577" s="2">
        <v>58</v>
      </c>
      <c r="C577" s="2" t="s">
        <v>1405</v>
      </c>
    </row>
    <row r="578" spans="1:3" x14ac:dyDescent="0.2">
      <c r="A578" s="2">
        <v>577</v>
      </c>
      <c r="B578" s="2">
        <v>58</v>
      </c>
      <c r="C578" s="2" t="s">
        <v>1153</v>
      </c>
    </row>
    <row r="579" spans="1:3" x14ac:dyDescent="0.2">
      <c r="A579" s="2">
        <v>578</v>
      </c>
      <c r="B579" s="2">
        <v>58</v>
      </c>
      <c r="C579" s="2" t="s">
        <v>1406</v>
      </c>
    </row>
    <row r="580" spans="1:3" x14ac:dyDescent="0.2">
      <c r="A580" s="2">
        <v>579</v>
      </c>
      <c r="B580" s="2">
        <v>58</v>
      </c>
      <c r="C580" s="2" t="s">
        <v>1115</v>
      </c>
    </row>
    <row r="581" spans="1:3" x14ac:dyDescent="0.2">
      <c r="A581" s="2">
        <v>580</v>
      </c>
      <c r="B581" s="2">
        <v>58</v>
      </c>
      <c r="C581" s="2" t="s">
        <v>1407</v>
      </c>
    </row>
    <row r="582" spans="1:3" x14ac:dyDescent="0.2">
      <c r="A582" s="2">
        <v>581</v>
      </c>
      <c r="B582" s="2">
        <v>58</v>
      </c>
      <c r="C582" s="2" t="s">
        <v>1408</v>
      </c>
    </row>
    <row r="583" spans="1:3" x14ac:dyDescent="0.2">
      <c r="A583" s="2">
        <v>582</v>
      </c>
      <c r="B583" s="2">
        <v>58</v>
      </c>
      <c r="C583" s="2" t="s">
        <v>1409</v>
      </c>
    </row>
    <row r="584" spans="1:3" x14ac:dyDescent="0.2">
      <c r="A584" s="2">
        <v>583</v>
      </c>
      <c r="B584" s="2">
        <v>58</v>
      </c>
      <c r="C584" s="2" t="s">
        <v>1410</v>
      </c>
    </row>
    <row r="585" spans="1:3" x14ac:dyDescent="0.2">
      <c r="A585" s="2">
        <v>584</v>
      </c>
      <c r="B585" s="2">
        <v>58</v>
      </c>
      <c r="C585" s="2" t="s">
        <v>1411</v>
      </c>
    </row>
    <row r="586" spans="1:3" x14ac:dyDescent="0.2">
      <c r="A586" s="2">
        <v>585</v>
      </c>
      <c r="B586" s="2">
        <v>58</v>
      </c>
      <c r="C586" s="2" t="s">
        <v>1412</v>
      </c>
    </row>
    <row r="587" spans="1:3" x14ac:dyDescent="0.2">
      <c r="A587" s="2">
        <v>586</v>
      </c>
      <c r="B587" s="2">
        <v>58</v>
      </c>
      <c r="C587" s="2" t="s">
        <v>1413</v>
      </c>
    </row>
    <row r="588" spans="1:3" x14ac:dyDescent="0.2">
      <c r="A588" s="2">
        <v>587</v>
      </c>
      <c r="B588" s="2">
        <v>58</v>
      </c>
      <c r="C588" s="2" t="s">
        <v>1414</v>
      </c>
    </row>
    <row r="589" spans="1:3" x14ac:dyDescent="0.2">
      <c r="A589" s="2">
        <v>588</v>
      </c>
      <c r="B589" s="2">
        <v>58</v>
      </c>
      <c r="C589" s="2" t="s">
        <v>1415</v>
      </c>
    </row>
    <row r="590" spans="1:3" x14ac:dyDescent="0.2">
      <c r="A590" s="2">
        <v>589</v>
      </c>
      <c r="B590" s="2">
        <v>58</v>
      </c>
      <c r="C590" s="2" t="s">
        <v>1416</v>
      </c>
    </row>
    <row r="591" spans="1:3" x14ac:dyDescent="0.2">
      <c r="A591" s="2">
        <v>590</v>
      </c>
      <c r="B591" s="2">
        <v>58</v>
      </c>
      <c r="C591" s="2" t="s">
        <v>1364</v>
      </c>
    </row>
    <row r="592" spans="1:3" x14ac:dyDescent="0.2">
      <c r="A592" s="2">
        <v>591</v>
      </c>
      <c r="B592" s="2">
        <v>58</v>
      </c>
      <c r="C592" s="2" t="s">
        <v>1417</v>
      </c>
    </row>
    <row r="593" spans="1:3" x14ac:dyDescent="0.2">
      <c r="A593" s="2">
        <v>592</v>
      </c>
      <c r="B593" s="2">
        <v>58</v>
      </c>
      <c r="C593" s="2" t="s">
        <v>1418</v>
      </c>
    </row>
    <row r="594" spans="1:3" x14ac:dyDescent="0.2">
      <c r="A594" s="2">
        <v>593</v>
      </c>
      <c r="B594" s="2">
        <v>58</v>
      </c>
      <c r="C594" s="2" t="s">
        <v>1419</v>
      </c>
    </row>
    <row r="595" spans="1:3" x14ac:dyDescent="0.2">
      <c r="A595" s="2">
        <v>594</v>
      </c>
      <c r="B595" s="2">
        <v>58</v>
      </c>
      <c r="C595" s="2" t="s">
        <v>1420</v>
      </c>
    </row>
    <row r="596" spans="1:3" x14ac:dyDescent="0.2">
      <c r="A596" s="2">
        <v>595</v>
      </c>
      <c r="B596" s="2">
        <v>58</v>
      </c>
      <c r="C596" s="2" t="s">
        <v>1421</v>
      </c>
    </row>
    <row r="597" spans="1:3" x14ac:dyDescent="0.2">
      <c r="A597" s="2">
        <v>596</v>
      </c>
      <c r="B597" s="2">
        <v>58</v>
      </c>
      <c r="C597" s="2" t="s">
        <v>1422</v>
      </c>
    </row>
    <row r="598" spans="1:3" x14ac:dyDescent="0.2">
      <c r="A598" s="2">
        <v>597</v>
      </c>
      <c r="B598" s="2">
        <v>58</v>
      </c>
      <c r="C598" s="2" t="s">
        <v>1423</v>
      </c>
    </row>
    <row r="599" spans="1:3" x14ac:dyDescent="0.2">
      <c r="A599" s="2">
        <v>598</v>
      </c>
      <c r="B599" s="2">
        <v>58</v>
      </c>
      <c r="C599" s="2" t="s">
        <v>1424</v>
      </c>
    </row>
    <row r="600" spans="1:3" x14ac:dyDescent="0.2">
      <c r="A600" s="2">
        <v>599</v>
      </c>
      <c r="B600" s="2">
        <v>58</v>
      </c>
      <c r="C600" s="2" t="s">
        <v>750</v>
      </c>
    </row>
    <row r="601" spans="1:3" x14ac:dyDescent="0.2">
      <c r="A601" s="2">
        <v>600</v>
      </c>
      <c r="B601" s="2">
        <v>58</v>
      </c>
      <c r="C601" s="2" t="s">
        <v>1425</v>
      </c>
    </row>
    <row r="602" spans="1:3" x14ac:dyDescent="0.2">
      <c r="A602" s="2">
        <v>601</v>
      </c>
      <c r="B602" s="2">
        <v>59</v>
      </c>
      <c r="C602" s="2" t="s">
        <v>1426</v>
      </c>
    </row>
    <row r="603" spans="1:3" x14ac:dyDescent="0.2">
      <c r="A603" s="2">
        <v>602</v>
      </c>
      <c r="B603" s="2">
        <v>59</v>
      </c>
      <c r="C603" s="2" t="s">
        <v>1379</v>
      </c>
    </row>
    <row r="604" spans="1:3" x14ac:dyDescent="0.2">
      <c r="A604" s="2">
        <v>603</v>
      </c>
      <c r="B604" s="2">
        <v>59</v>
      </c>
      <c r="C604" s="2" t="s">
        <v>1427</v>
      </c>
    </row>
    <row r="605" spans="1:3" x14ac:dyDescent="0.2">
      <c r="A605" s="2">
        <v>604</v>
      </c>
      <c r="B605" s="2">
        <v>59</v>
      </c>
      <c r="C605" s="2" t="s">
        <v>1428</v>
      </c>
    </row>
    <row r="606" spans="1:3" x14ac:dyDescent="0.2">
      <c r="A606" s="2">
        <v>605</v>
      </c>
      <c r="B606" s="2">
        <v>59</v>
      </c>
      <c r="C606" s="2" t="s">
        <v>710</v>
      </c>
    </row>
    <row r="607" spans="1:3" x14ac:dyDescent="0.2">
      <c r="A607" s="2">
        <v>606</v>
      </c>
      <c r="B607" s="2">
        <v>59</v>
      </c>
      <c r="C607" s="2" t="s">
        <v>708</v>
      </c>
    </row>
    <row r="608" spans="1:3" x14ac:dyDescent="0.2">
      <c r="A608" s="2">
        <v>607</v>
      </c>
      <c r="B608" s="2">
        <v>59</v>
      </c>
      <c r="C608" s="2" t="s">
        <v>739</v>
      </c>
    </row>
    <row r="609" spans="1:3" x14ac:dyDescent="0.2">
      <c r="A609" s="2">
        <v>608</v>
      </c>
      <c r="B609" s="2">
        <v>59</v>
      </c>
      <c r="C609" s="2" t="s">
        <v>1429</v>
      </c>
    </row>
    <row r="610" spans="1:3" x14ac:dyDescent="0.2">
      <c r="A610" s="2">
        <v>609</v>
      </c>
      <c r="B610" s="2">
        <v>59</v>
      </c>
      <c r="C610" s="2" t="s">
        <v>711</v>
      </c>
    </row>
    <row r="611" spans="1:3" x14ac:dyDescent="0.2">
      <c r="A611" s="2">
        <v>610</v>
      </c>
      <c r="B611" s="2">
        <v>59</v>
      </c>
      <c r="C611" s="2" t="s">
        <v>1430</v>
      </c>
    </row>
    <row r="612" spans="1:3" x14ac:dyDescent="0.2">
      <c r="A612" s="2">
        <v>611</v>
      </c>
      <c r="B612" s="2">
        <v>59</v>
      </c>
      <c r="C612" s="2" t="s">
        <v>1431</v>
      </c>
    </row>
    <row r="613" spans="1:3" x14ac:dyDescent="0.2">
      <c r="A613" s="2">
        <v>612</v>
      </c>
      <c r="B613" s="2">
        <v>59</v>
      </c>
      <c r="C613" s="2" t="s">
        <v>1401</v>
      </c>
    </row>
    <row r="614" spans="1:3" x14ac:dyDescent="0.2">
      <c r="A614" s="2">
        <v>613</v>
      </c>
      <c r="B614" s="2">
        <v>59</v>
      </c>
      <c r="C614" s="2" t="s">
        <v>1432</v>
      </c>
    </row>
    <row r="615" spans="1:3" x14ac:dyDescent="0.2">
      <c r="A615" s="2">
        <v>614</v>
      </c>
      <c r="B615" s="2">
        <v>59</v>
      </c>
      <c r="C615" s="2" t="s">
        <v>1433</v>
      </c>
    </row>
    <row r="616" spans="1:3" x14ac:dyDescent="0.2">
      <c r="A616" s="2">
        <v>615</v>
      </c>
      <c r="B616" s="2">
        <v>59</v>
      </c>
      <c r="C616" s="2" t="s">
        <v>1434</v>
      </c>
    </row>
    <row r="617" spans="1:3" x14ac:dyDescent="0.2">
      <c r="A617" s="2">
        <v>616</v>
      </c>
      <c r="B617" s="2">
        <v>59</v>
      </c>
      <c r="C617" s="2" t="s">
        <v>712</v>
      </c>
    </row>
    <row r="618" spans="1:3" x14ac:dyDescent="0.2">
      <c r="A618" s="2">
        <v>617</v>
      </c>
      <c r="B618" s="2">
        <v>59</v>
      </c>
      <c r="C618" s="2" t="s">
        <v>1435</v>
      </c>
    </row>
    <row r="619" spans="1:3" x14ac:dyDescent="0.2">
      <c r="A619" s="2">
        <v>618</v>
      </c>
      <c r="B619" s="2">
        <v>59</v>
      </c>
      <c r="C619" s="2" t="s">
        <v>1436</v>
      </c>
    </row>
    <row r="620" spans="1:3" x14ac:dyDescent="0.2">
      <c r="A620" s="2">
        <v>619</v>
      </c>
      <c r="B620" s="2">
        <v>59</v>
      </c>
      <c r="C620" s="2" t="s">
        <v>1437</v>
      </c>
    </row>
    <row r="621" spans="1:3" x14ac:dyDescent="0.2">
      <c r="A621" s="2">
        <v>620</v>
      </c>
      <c r="B621" s="2">
        <v>59</v>
      </c>
      <c r="C621" s="2" t="s">
        <v>1438</v>
      </c>
    </row>
    <row r="622" spans="1:3" x14ac:dyDescent="0.2">
      <c r="A622" s="2">
        <v>621</v>
      </c>
      <c r="B622" s="2">
        <v>59</v>
      </c>
      <c r="C622" s="2" t="s">
        <v>1439</v>
      </c>
    </row>
    <row r="623" spans="1:3" x14ac:dyDescent="0.2">
      <c r="A623" s="2">
        <v>622</v>
      </c>
      <c r="B623" s="2">
        <v>59</v>
      </c>
      <c r="C623" s="2" t="s">
        <v>1440</v>
      </c>
    </row>
    <row r="624" spans="1:3" x14ac:dyDescent="0.2">
      <c r="A624" s="2">
        <v>623</v>
      </c>
      <c r="B624" s="2">
        <v>59</v>
      </c>
      <c r="C624" s="2" t="s">
        <v>1441</v>
      </c>
    </row>
    <row r="625" spans="1:3" x14ac:dyDescent="0.2">
      <c r="A625" s="2">
        <v>624</v>
      </c>
      <c r="B625" s="2">
        <v>59</v>
      </c>
      <c r="C625" s="2" t="s">
        <v>1442</v>
      </c>
    </row>
    <row r="626" spans="1:3" x14ac:dyDescent="0.2">
      <c r="A626" s="2">
        <v>625</v>
      </c>
      <c r="B626" s="2">
        <v>59</v>
      </c>
      <c r="C626" s="2" t="s">
        <v>743</v>
      </c>
    </row>
    <row r="627" spans="1:3" x14ac:dyDescent="0.2">
      <c r="A627" s="2">
        <v>626</v>
      </c>
      <c r="B627" s="2">
        <v>60</v>
      </c>
      <c r="C627" s="2" t="s">
        <v>1284</v>
      </c>
    </row>
    <row r="628" spans="1:3" x14ac:dyDescent="0.2">
      <c r="A628" s="2">
        <v>627</v>
      </c>
      <c r="B628" s="2">
        <v>60</v>
      </c>
      <c r="C628" s="2" t="s">
        <v>718</v>
      </c>
    </row>
    <row r="629" spans="1:3" x14ac:dyDescent="0.2">
      <c r="A629" s="2">
        <v>628</v>
      </c>
      <c r="B629" s="2">
        <v>60</v>
      </c>
      <c r="C629" s="2" t="s">
        <v>1443</v>
      </c>
    </row>
    <row r="630" spans="1:3" x14ac:dyDescent="0.2">
      <c r="A630" s="2">
        <v>629</v>
      </c>
      <c r="B630" s="2">
        <v>60</v>
      </c>
      <c r="C630" s="2" t="s">
        <v>738</v>
      </c>
    </row>
    <row r="631" spans="1:3" x14ac:dyDescent="0.2">
      <c r="A631" s="2">
        <v>630</v>
      </c>
      <c r="B631" s="2">
        <v>60</v>
      </c>
      <c r="C631" s="2" t="s">
        <v>1444</v>
      </c>
    </row>
    <row r="632" spans="1:3" x14ac:dyDescent="0.2">
      <c r="A632" s="2">
        <v>631</v>
      </c>
      <c r="B632" s="2">
        <v>60</v>
      </c>
      <c r="C632" s="2" t="s">
        <v>1445</v>
      </c>
    </row>
    <row r="633" spans="1:3" x14ac:dyDescent="0.2">
      <c r="A633" s="2">
        <v>632</v>
      </c>
      <c r="B633" s="2">
        <v>60</v>
      </c>
      <c r="C633" s="2" t="s">
        <v>1446</v>
      </c>
    </row>
    <row r="634" spans="1:3" x14ac:dyDescent="0.2">
      <c r="A634" s="2">
        <v>633</v>
      </c>
      <c r="B634" s="2">
        <v>60</v>
      </c>
      <c r="C634" s="2" t="s">
        <v>1447</v>
      </c>
    </row>
    <row r="635" spans="1:3" x14ac:dyDescent="0.2">
      <c r="A635" s="2">
        <v>634</v>
      </c>
      <c r="B635" s="2">
        <v>60</v>
      </c>
      <c r="C635" s="2" t="s">
        <v>1448</v>
      </c>
    </row>
    <row r="636" spans="1:3" x14ac:dyDescent="0.2">
      <c r="A636" s="2">
        <v>635</v>
      </c>
      <c r="B636" s="2">
        <v>60</v>
      </c>
      <c r="C636" s="2" t="s">
        <v>1449</v>
      </c>
    </row>
    <row r="637" spans="1:3" x14ac:dyDescent="0.2">
      <c r="A637" s="2">
        <v>636</v>
      </c>
      <c r="B637" s="2">
        <v>61</v>
      </c>
      <c r="C637" s="2" t="s">
        <v>1450</v>
      </c>
    </row>
    <row r="638" spans="1:3" x14ac:dyDescent="0.2">
      <c r="A638" s="2">
        <v>637</v>
      </c>
      <c r="B638" s="2">
        <v>61</v>
      </c>
      <c r="C638" s="2" t="s">
        <v>1428</v>
      </c>
    </row>
    <row r="639" spans="1:3" x14ac:dyDescent="0.2">
      <c r="A639" s="2">
        <v>638</v>
      </c>
      <c r="B639" s="2">
        <v>61</v>
      </c>
      <c r="C639" s="2" t="s">
        <v>1451</v>
      </c>
    </row>
    <row r="640" spans="1:3" x14ac:dyDescent="0.2">
      <c r="A640" s="2">
        <v>639</v>
      </c>
      <c r="B640" s="2">
        <v>61</v>
      </c>
      <c r="C640" s="2" t="s">
        <v>1452</v>
      </c>
    </row>
    <row r="641" spans="1:3" x14ac:dyDescent="0.2">
      <c r="A641" s="2">
        <v>640</v>
      </c>
      <c r="B641" s="2">
        <v>61</v>
      </c>
      <c r="C641" s="2" t="s">
        <v>1453</v>
      </c>
    </row>
    <row r="642" spans="1:3" x14ac:dyDescent="0.2">
      <c r="A642" s="2">
        <v>641</v>
      </c>
      <c r="B642" s="2">
        <v>61</v>
      </c>
      <c r="C642" s="2" t="s">
        <v>1454</v>
      </c>
    </row>
    <row r="643" spans="1:3" x14ac:dyDescent="0.2">
      <c r="A643" s="2">
        <v>642</v>
      </c>
      <c r="B643" s="2">
        <v>61</v>
      </c>
      <c r="C643" s="2" t="s">
        <v>1455</v>
      </c>
    </row>
    <row r="644" spans="1:3" x14ac:dyDescent="0.2">
      <c r="A644" s="2">
        <v>643</v>
      </c>
      <c r="B644" s="2">
        <v>61</v>
      </c>
      <c r="C644" s="2" t="s">
        <v>1152</v>
      </c>
    </row>
    <row r="645" spans="1:3" x14ac:dyDescent="0.2">
      <c r="A645" s="2">
        <v>644</v>
      </c>
      <c r="B645" s="2">
        <v>42</v>
      </c>
      <c r="C645" s="2" t="s">
        <v>1456</v>
      </c>
    </row>
    <row r="646" spans="1:3" x14ac:dyDescent="0.2">
      <c r="A646" s="2">
        <v>645</v>
      </c>
      <c r="B646" s="2">
        <v>42</v>
      </c>
      <c r="C646" s="2" t="s">
        <v>1457</v>
      </c>
    </row>
    <row r="647" spans="1:3" x14ac:dyDescent="0.2">
      <c r="A647" s="2">
        <v>646</v>
      </c>
      <c r="B647" s="2">
        <v>42</v>
      </c>
      <c r="C647" s="2" t="s">
        <v>1458</v>
      </c>
    </row>
    <row r="648" spans="1:3" x14ac:dyDescent="0.2">
      <c r="A648" s="2">
        <v>647</v>
      </c>
      <c r="B648" s="2">
        <v>42</v>
      </c>
      <c r="C648" s="2" t="s">
        <v>1459</v>
      </c>
    </row>
    <row r="649" spans="1:3" x14ac:dyDescent="0.2">
      <c r="A649" s="2">
        <v>648</v>
      </c>
      <c r="B649" s="2">
        <v>42</v>
      </c>
      <c r="C649" s="2" t="s">
        <v>1460</v>
      </c>
    </row>
    <row r="650" spans="1:3" x14ac:dyDescent="0.2">
      <c r="A650" s="2">
        <v>649</v>
      </c>
      <c r="B650" s="2">
        <v>42</v>
      </c>
      <c r="C650" s="2" t="s">
        <v>1461</v>
      </c>
    </row>
    <row r="651" spans="1:3" x14ac:dyDescent="0.2">
      <c r="A651" s="2">
        <v>650</v>
      </c>
      <c r="B651" s="2">
        <v>42</v>
      </c>
      <c r="C651" s="2" t="s">
        <v>1462</v>
      </c>
    </row>
    <row r="652" spans="1:3" x14ac:dyDescent="0.2">
      <c r="A652" s="2">
        <v>651</v>
      </c>
      <c r="B652" s="2">
        <v>42</v>
      </c>
      <c r="C652" s="2" t="s">
        <v>1463</v>
      </c>
    </row>
    <row r="653" spans="1:3" x14ac:dyDescent="0.2">
      <c r="A653" s="2">
        <v>652</v>
      </c>
      <c r="B653" s="2">
        <v>42</v>
      </c>
      <c r="C653" s="2" t="s">
        <v>1464</v>
      </c>
    </row>
    <row r="654" spans="1:3" x14ac:dyDescent="0.2">
      <c r="A654" s="2">
        <v>653</v>
      </c>
      <c r="B654" s="2">
        <v>42</v>
      </c>
      <c r="C654" s="2" t="s">
        <v>1465</v>
      </c>
    </row>
    <row r="655" spans="1:3" x14ac:dyDescent="0.2">
      <c r="A655" s="2">
        <v>654</v>
      </c>
      <c r="B655" s="2">
        <v>42</v>
      </c>
      <c r="C655" s="2" t="s">
        <v>1466</v>
      </c>
    </row>
    <row r="656" spans="1:3" x14ac:dyDescent="0.2">
      <c r="A656" s="2">
        <v>655</v>
      </c>
      <c r="B656" s="2">
        <v>42</v>
      </c>
      <c r="C656" s="2" t="s">
        <v>1467</v>
      </c>
    </row>
    <row r="657" spans="1:3" x14ac:dyDescent="0.2">
      <c r="A657" s="2">
        <v>656</v>
      </c>
      <c r="B657" s="2">
        <v>42</v>
      </c>
      <c r="C657" s="2" t="s">
        <v>1468</v>
      </c>
    </row>
    <row r="658" spans="1:3" x14ac:dyDescent="0.2">
      <c r="A658" s="2">
        <v>657</v>
      </c>
      <c r="B658" s="2">
        <v>42</v>
      </c>
      <c r="C658" s="2" t="s">
        <v>1469</v>
      </c>
    </row>
    <row r="659" spans="1:3" x14ac:dyDescent="0.2">
      <c r="A659" s="2">
        <v>658</v>
      </c>
      <c r="B659" s="2">
        <v>42</v>
      </c>
      <c r="C659" s="2" t="s">
        <v>1470</v>
      </c>
    </row>
    <row r="660" spans="1:3" x14ac:dyDescent="0.2">
      <c r="A660" s="2">
        <v>659</v>
      </c>
      <c r="B660" s="2">
        <v>42</v>
      </c>
      <c r="C660" s="2" t="s">
        <v>1137</v>
      </c>
    </row>
    <row r="661" spans="1:3" x14ac:dyDescent="0.2">
      <c r="A661" s="2">
        <v>660</v>
      </c>
      <c r="B661" s="2">
        <v>42</v>
      </c>
      <c r="C661" s="2" t="s">
        <v>1471</v>
      </c>
    </row>
    <row r="662" spans="1:3" x14ac:dyDescent="0.2">
      <c r="A662" s="2">
        <v>661</v>
      </c>
      <c r="B662" s="2">
        <v>42</v>
      </c>
      <c r="C662" s="2" t="s">
        <v>1472</v>
      </c>
    </row>
    <row r="663" spans="1:3" x14ac:dyDescent="0.2">
      <c r="A663" s="2">
        <v>662</v>
      </c>
      <c r="B663" s="2">
        <v>42</v>
      </c>
      <c r="C663" s="2" t="s">
        <v>1473</v>
      </c>
    </row>
    <row r="664" spans="1:3" x14ac:dyDescent="0.2">
      <c r="A664" s="2">
        <v>663</v>
      </c>
      <c r="B664" s="2">
        <v>42</v>
      </c>
      <c r="C664" s="2" t="s">
        <v>1474</v>
      </c>
    </row>
    <row r="665" spans="1:3" x14ac:dyDescent="0.2">
      <c r="A665" s="2">
        <v>664</v>
      </c>
      <c r="B665" s="2">
        <v>42</v>
      </c>
      <c r="C665" s="2" t="s">
        <v>1475</v>
      </c>
    </row>
    <row r="666" spans="1:3" x14ac:dyDescent="0.2">
      <c r="A666" s="2">
        <v>665</v>
      </c>
      <c r="B666" s="2">
        <v>42</v>
      </c>
      <c r="C666" s="2" t="s">
        <v>1476</v>
      </c>
    </row>
    <row r="667" spans="1:3" x14ac:dyDescent="0.2">
      <c r="A667" s="2">
        <v>666</v>
      </c>
      <c r="B667" s="2">
        <v>42</v>
      </c>
      <c r="C667" s="2" t="s">
        <v>1477</v>
      </c>
    </row>
    <row r="668" spans="1:3" x14ac:dyDescent="0.2">
      <c r="A668" s="2">
        <v>667</v>
      </c>
      <c r="B668" s="2">
        <v>61</v>
      </c>
      <c r="C668" s="2" t="s">
        <v>1478</v>
      </c>
    </row>
    <row r="669" spans="1:3" x14ac:dyDescent="0.2">
      <c r="A669" s="2">
        <v>668</v>
      </c>
      <c r="B669" s="2">
        <v>61</v>
      </c>
      <c r="C669" s="2" t="s">
        <v>1479</v>
      </c>
    </row>
    <row r="670" spans="1:3" x14ac:dyDescent="0.2">
      <c r="A670" s="2">
        <v>669</v>
      </c>
      <c r="B670" s="2">
        <v>61</v>
      </c>
      <c r="C670" s="2" t="s">
        <v>1480</v>
      </c>
    </row>
    <row r="671" spans="1:3" x14ac:dyDescent="0.2">
      <c r="A671" s="2">
        <v>670</v>
      </c>
      <c r="B671" s="2">
        <v>61</v>
      </c>
      <c r="C671" s="2" t="s">
        <v>1481</v>
      </c>
    </row>
    <row r="672" spans="1:3" x14ac:dyDescent="0.2">
      <c r="A672" s="2">
        <v>671</v>
      </c>
      <c r="B672" s="2">
        <v>61</v>
      </c>
      <c r="C672" s="2" t="s">
        <v>690</v>
      </c>
    </row>
    <row r="673" spans="1:3" x14ac:dyDescent="0.2">
      <c r="A673" s="2">
        <v>672</v>
      </c>
      <c r="B673" s="2">
        <v>49</v>
      </c>
      <c r="C673" s="2" t="s">
        <v>1482</v>
      </c>
    </row>
    <row r="674" spans="1:3" x14ac:dyDescent="0.2">
      <c r="A674" s="2">
        <v>673</v>
      </c>
      <c r="B674" s="2">
        <v>49</v>
      </c>
      <c r="C674" s="2" t="s">
        <v>1483</v>
      </c>
    </row>
    <row r="675" spans="1:3" x14ac:dyDescent="0.2">
      <c r="A675" s="2">
        <v>674</v>
      </c>
      <c r="B675" s="2">
        <v>49</v>
      </c>
      <c r="C675" s="2" t="s">
        <v>1484</v>
      </c>
    </row>
    <row r="676" spans="1:3" x14ac:dyDescent="0.2">
      <c r="A676" s="2">
        <v>675</v>
      </c>
      <c r="B676" s="2">
        <v>49</v>
      </c>
      <c r="C676" s="2" t="s">
        <v>1485</v>
      </c>
    </row>
    <row r="677" spans="1:3" x14ac:dyDescent="0.2">
      <c r="A677" s="2">
        <v>676</v>
      </c>
      <c r="B677" s="2">
        <v>49</v>
      </c>
      <c r="C677" s="2" t="s">
        <v>1486</v>
      </c>
    </row>
    <row r="678" spans="1:3" x14ac:dyDescent="0.2">
      <c r="A678" s="2">
        <v>677</v>
      </c>
      <c r="B678" s="2">
        <v>49</v>
      </c>
      <c r="C678" s="2" t="s">
        <v>724</v>
      </c>
    </row>
    <row r="679" spans="1:3" x14ac:dyDescent="0.2">
      <c r="A679" s="2">
        <v>678</v>
      </c>
      <c r="B679" s="2">
        <v>49</v>
      </c>
      <c r="C679" s="2" t="s">
        <v>1487</v>
      </c>
    </row>
    <row r="680" spans="1:3" x14ac:dyDescent="0.2">
      <c r="A680" s="2">
        <v>679</v>
      </c>
      <c r="B680" s="2">
        <v>84</v>
      </c>
      <c r="C680" s="2" t="s">
        <v>1488</v>
      </c>
    </row>
    <row r="681" spans="1:3" x14ac:dyDescent="0.2">
      <c r="A681" s="2">
        <v>680</v>
      </c>
      <c r="B681" s="2">
        <v>84</v>
      </c>
      <c r="C681" s="2" t="s">
        <v>717</v>
      </c>
    </row>
    <row r="682" spans="1:3" x14ac:dyDescent="0.2">
      <c r="A682" s="2">
        <v>681</v>
      </c>
      <c r="B682" s="2">
        <v>84</v>
      </c>
      <c r="C682" s="2" t="s">
        <v>1489</v>
      </c>
    </row>
    <row r="683" spans="1:3" x14ac:dyDescent="0.2">
      <c r="A683" s="2">
        <v>682</v>
      </c>
      <c r="B683" s="2">
        <v>84</v>
      </c>
      <c r="C683" s="2" t="s">
        <v>1312</v>
      </c>
    </row>
    <row r="684" spans="1:3" x14ac:dyDescent="0.2">
      <c r="A684" s="2">
        <v>683</v>
      </c>
      <c r="B684" s="2">
        <v>84</v>
      </c>
      <c r="C684" s="2" t="s">
        <v>1490</v>
      </c>
    </row>
    <row r="685" spans="1:3" x14ac:dyDescent="0.2">
      <c r="A685" s="2">
        <v>684</v>
      </c>
      <c r="B685" s="2">
        <v>84</v>
      </c>
      <c r="C685" s="2" t="s">
        <v>1491</v>
      </c>
    </row>
    <row r="686" spans="1:3" x14ac:dyDescent="0.2">
      <c r="A686" s="2">
        <v>685</v>
      </c>
      <c r="B686" s="2">
        <v>84</v>
      </c>
      <c r="C686" s="2" t="s">
        <v>1492</v>
      </c>
    </row>
    <row r="687" spans="1:3" x14ac:dyDescent="0.2">
      <c r="A687" s="2">
        <v>686</v>
      </c>
      <c r="B687" s="2">
        <v>84</v>
      </c>
      <c r="C687" s="2" t="s">
        <v>1493</v>
      </c>
    </row>
    <row r="688" spans="1:3" x14ac:dyDescent="0.2">
      <c r="A688" s="2">
        <v>687</v>
      </c>
      <c r="B688" s="2">
        <v>84</v>
      </c>
      <c r="C688" s="2" t="s">
        <v>1494</v>
      </c>
    </row>
    <row r="689" spans="1:3" x14ac:dyDescent="0.2">
      <c r="A689" s="2">
        <v>688</v>
      </c>
      <c r="B689" s="2">
        <v>84</v>
      </c>
      <c r="C689" s="2" t="s">
        <v>1495</v>
      </c>
    </row>
    <row r="690" spans="1:3" x14ac:dyDescent="0.2">
      <c r="A690" s="2">
        <v>689</v>
      </c>
      <c r="B690" s="2">
        <v>84</v>
      </c>
      <c r="C690" s="2" t="s">
        <v>1496</v>
      </c>
    </row>
    <row r="691" spans="1:3" x14ac:dyDescent="0.2">
      <c r="A691" s="2">
        <v>690</v>
      </c>
      <c r="B691" s="2">
        <v>84</v>
      </c>
      <c r="C691" s="2" t="s">
        <v>1497</v>
      </c>
    </row>
    <row r="692" spans="1:3" x14ac:dyDescent="0.2">
      <c r="A692" s="2">
        <v>691</v>
      </c>
      <c r="B692" s="2">
        <v>84</v>
      </c>
      <c r="C692" s="2" t="s">
        <v>1498</v>
      </c>
    </row>
    <row r="693" spans="1:3" x14ac:dyDescent="0.2">
      <c r="A693" s="2">
        <v>692</v>
      </c>
      <c r="B693" s="2">
        <v>84</v>
      </c>
      <c r="C693" s="2" t="s">
        <v>1499</v>
      </c>
    </row>
    <row r="694" spans="1:3" x14ac:dyDescent="0.2">
      <c r="A694" s="2">
        <v>693</v>
      </c>
      <c r="B694" s="2">
        <v>84</v>
      </c>
      <c r="C694" s="2" t="s">
        <v>1500</v>
      </c>
    </row>
    <row r="695" spans="1:3" x14ac:dyDescent="0.2">
      <c r="A695" s="2">
        <v>694</v>
      </c>
      <c r="B695" s="2">
        <v>84</v>
      </c>
      <c r="C695" s="2" t="s">
        <v>1501</v>
      </c>
    </row>
    <row r="696" spans="1:3" x14ac:dyDescent="0.2">
      <c r="A696" s="2">
        <v>695</v>
      </c>
      <c r="B696" s="2">
        <v>84</v>
      </c>
      <c r="C696" s="2" t="s">
        <v>1502</v>
      </c>
    </row>
    <row r="697" spans="1:3" x14ac:dyDescent="0.2">
      <c r="A697" s="2">
        <v>696</v>
      </c>
      <c r="B697" s="2">
        <v>84</v>
      </c>
      <c r="C697" s="2" t="s">
        <v>1503</v>
      </c>
    </row>
    <row r="698" spans="1:3" x14ac:dyDescent="0.2">
      <c r="A698" s="2">
        <v>697</v>
      </c>
      <c r="B698" s="2">
        <v>84</v>
      </c>
      <c r="C698" s="2" t="s">
        <v>1393</v>
      </c>
    </row>
    <row r="699" spans="1:3" x14ac:dyDescent="0.2">
      <c r="A699" s="2">
        <v>698</v>
      </c>
      <c r="B699" s="2">
        <v>84</v>
      </c>
      <c r="C699" s="2" t="s">
        <v>1504</v>
      </c>
    </row>
    <row r="700" spans="1:3" x14ac:dyDescent="0.2">
      <c r="A700" s="2">
        <v>699</v>
      </c>
      <c r="B700" s="2">
        <v>84</v>
      </c>
      <c r="C700" s="2" t="s">
        <v>1505</v>
      </c>
    </row>
    <row r="701" spans="1:3" x14ac:dyDescent="0.2">
      <c r="A701" s="2">
        <v>700</v>
      </c>
      <c r="B701" s="2">
        <v>84</v>
      </c>
      <c r="C701" s="2" t="s">
        <v>725</v>
      </c>
    </row>
    <row r="702" spans="1:3" x14ac:dyDescent="0.2">
      <c r="A702" s="2">
        <v>701</v>
      </c>
      <c r="B702" s="2">
        <v>84</v>
      </c>
      <c r="C702" s="2" t="s">
        <v>1506</v>
      </c>
    </row>
    <row r="703" spans="1:3" x14ac:dyDescent="0.2">
      <c r="A703" s="2">
        <v>702</v>
      </c>
      <c r="B703" s="2">
        <v>84</v>
      </c>
      <c r="C703" s="2" t="s">
        <v>737</v>
      </c>
    </row>
    <row r="704" spans="1:3" x14ac:dyDescent="0.2">
      <c r="A704" s="2">
        <v>703</v>
      </c>
      <c r="B704" s="2">
        <v>84</v>
      </c>
      <c r="C704" s="2" t="s">
        <v>1507</v>
      </c>
    </row>
    <row r="705" spans="1:3" x14ac:dyDescent="0.2">
      <c r="A705" s="2">
        <v>704</v>
      </c>
      <c r="B705" s="2">
        <v>84</v>
      </c>
      <c r="C705" s="2" t="s">
        <v>1508</v>
      </c>
    </row>
    <row r="706" spans="1:3" x14ac:dyDescent="0.2">
      <c r="A706" s="2">
        <v>705</v>
      </c>
      <c r="B706" s="2">
        <v>84</v>
      </c>
      <c r="C706" s="2" t="s">
        <v>1509</v>
      </c>
    </row>
    <row r="707" spans="1:3" x14ac:dyDescent="0.2">
      <c r="A707" s="2">
        <v>706</v>
      </c>
      <c r="B707" s="2">
        <v>84</v>
      </c>
      <c r="C707" s="2" t="s">
        <v>1510</v>
      </c>
    </row>
    <row r="708" spans="1:3" x14ac:dyDescent="0.2">
      <c r="A708" s="2">
        <v>707</v>
      </c>
      <c r="B708" s="2">
        <v>84</v>
      </c>
      <c r="C708" s="2" t="s">
        <v>1511</v>
      </c>
    </row>
    <row r="709" spans="1:3" x14ac:dyDescent="0.2">
      <c r="A709" s="2">
        <v>708</v>
      </c>
      <c r="B709" s="2">
        <v>84</v>
      </c>
      <c r="C709" s="2" t="s">
        <v>1512</v>
      </c>
    </row>
    <row r="710" spans="1:3" x14ac:dyDescent="0.2">
      <c r="A710" s="2">
        <v>709</v>
      </c>
      <c r="B710" s="2">
        <v>84</v>
      </c>
      <c r="C710" s="2" t="s">
        <v>1513</v>
      </c>
    </row>
    <row r="711" spans="1:3" x14ac:dyDescent="0.2">
      <c r="A711" s="2">
        <v>710</v>
      </c>
      <c r="B711" s="2">
        <v>84</v>
      </c>
      <c r="C711" s="2" t="s">
        <v>1514</v>
      </c>
    </row>
    <row r="712" spans="1:3" x14ac:dyDescent="0.2">
      <c r="A712" s="2">
        <v>711</v>
      </c>
      <c r="B712" s="2">
        <v>84</v>
      </c>
      <c r="C712" s="2" t="s">
        <v>1515</v>
      </c>
    </row>
    <row r="713" spans="1:3" x14ac:dyDescent="0.2">
      <c r="A713" s="2">
        <v>712</v>
      </c>
      <c r="B713" s="2">
        <v>84</v>
      </c>
      <c r="C713" s="2" t="s">
        <v>1516</v>
      </c>
    </row>
    <row r="714" spans="1:3" x14ac:dyDescent="0.2">
      <c r="A714" s="2">
        <v>713</v>
      </c>
      <c r="B714" s="2">
        <v>84</v>
      </c>
      <c r="C714" s="2" t="s">
        <v>708</v>
      </c>
    </row>
    <row r="715" spans="1:3" x14ac:dyDescent="0.2">
      <c r="A715" s="2">
        <v>714</v>
      </c>
      <c r="B715" s="2">
        <v>84</v>
      </c>
      <c r="C715" s="2" t="s">
        <v>1517</v>
      </c>
    </row>
    <row r="716" spans="1:3" x14ac:dyDescent="0.2">
      <c r="A716" s="2">
        <v>715</v>
      </c>
      <c r="B716" s="2">
        <v>84</v>
      </c>
      <c r="C716" s="2" t="s">
        <v>1518</v>
      </c>
    </row>
    <row r="717" spans="1:3" x14ac:dyDescent="0.2">
      <c r="A717" s="2">
        <v>716</v>
      </c>
      <c r="B717" s="2">
        <v>84</v>
      </c>
      <c r="C717" s="2" t="s">
        <v>1289</v>
      </c>
    </row>
    <row r="718" spans="1:3" x14ac:dyDescent="0.2">
      <c r="A718" s="2">
        <v>717</v>
      </c>
      <c r="B718" s="2">
        <v>84</v>
      </c>
      <c r="C718" s="2" t="s">
        <v>1519</v>
      </c>
    </row>
    <row r="719" spans="1:3" x14ac:dyDescent="0.2">
      <c r="A719" s="2">
        <v>718</v>
      </c>
      <c r="B719" s="2">
        <v>84</v>
      </c>
      <c r="C719" s="2" t="s">
        <v>1520</v>
      </c>
    </row>
    <row r="720" spans="1:3" x14ac:dyDescent="0.2">
      <c r="A720" s="2">
        <v>719</v>
      </c>
      <c r="B720" s="2">
        <v>84</v>
      </c>
      <c r="C720" s="2" t="s">
        <v>1521</v>
      </c>
    </row>
    <row r="721" spans="1:3" x14ac:dyDescent="0.2">
      <c r="A721" s="2">
        <v>720</v>
      </c>
      <c r="B721" s="2">
        <v>84</v>
      </c>
      <c r="C721" s="2" t="s">
        <v>1522</v>
      </c>
    </row>
    <row r="722" spans="1:3" x14ac:dyDescent="0.2">
      <c r="A722" s="2">
        <v>721</v>
      </c>
      <c r="B722" s="2">
        <v>84</v>
      </c>
      <c r="C722" s="2" t="s">
        <v>1523</v>
      </c>
    </row>
    <row r="723" spans="1:3" x14ac:dyDescent="0.2">
      <c r="A723" s="2">
        <v>722</v>
      </c>
      <c r="B723" s="2">
        <v>84</v>
      </c>
      <c r="C723" s="2" t="s">
        <v>1524</v>
      </c>
    </row>
    <row r="724" spans="1:3" x14ac:dyDescent="0.2">
      <c r="A724" s="2">
        <v>723</v>
      </c>
      <c r="B724" s="2">
        <v>84</v>
      </c>
      <c r="C724" s="2" t="s">
        <v>1525</v>
      </c>
    </row>
    <row r="725" spans="1:3" x14ac:dyDescent="0.2">
      <c r="A725" s="2">
        <v>724</v>
      </c>
      <c r="B725" s="2">
        <v>84</v>
      </c>
      <c r="C725" s="2" t="s">
        <v>1200</v>
      </c>
    </row>
    <row r="726" spans="1:3" x14ac:dyDescent="0.2">
      <c r="A726" s="2">
        <v>725</v>
      </c>
      <c r="B726" s="2">
        <v>84</v>
      </c>
      <c r="C726" s="2" t="s">
        <v>1399</v>
      </c>
    </row>
    <row r="727" spans="1:3" x14ac:dyDescent="0.2">
      <c r="A727" s="2">
        <v>726</v>
      </c>
      <c r="B727" s="2">
        <v>84</v>
      </c>
      <c r="C727" s="2" t="s">
        <v>1526</v>
      </c>
    </row>
    <row r="728" spans="1:3" x14ac:dyDescent="0.2">
      <c r="A728" s="2">
        <v>727</v>
      </c>
      <c r="B728" s="2">
        <v>84</v>
      </c>
      <c r="C728" s="2" t="s">
        <v>1527</v>
      </c>
    </row>
    <row r="729" spans="1:3" x14ac:dyDescent="0.2">
      <c r="A729" s="2">
        <v>728</v>
      </c>
      <c r="B729" s="2">
        <v>84</v>
      </c>
      <c r="C729" s="2" t="s">
        <v>1528</v>
      </c>
    </row>
    <row r="730" spans="1:3" x14ac:dyDescent="0.2">
      <c r="A730" s="2">
        <v>729</v>
      </c>
      <c r="B730" s="2">
        <v>84</v>
      </c>
      <c r="C730" s="2" t="s">
        <v>1529</v>
      </c>
    </row>
    <row r="731" spans="1:3" x14ac:dyDescent="0.2">
      <c r="A731" s="2">
        <v>730</v>
      </c>
      <c r="B731" s="2">
        <v>84</v>
      </c>
      <c r="C731" s="2" t="s">
        <v>1530</v>
      </c>
    </row>
    <row r="732" spans="1:3" x14ac:dyDescent="0.2">
      <c r="A732" s="2">
        <v>731</v>
      </c>
      <c r="B732" s="2">
        <v>84</v>
      </c>
      <c r="C732" s="2" t="s">
        <v>1403</v>
      </c>
    </row>
    <row r="733" spans="1:3" x14ac:dyDescent="0.2">
      <c r="A733" s="2">
        <v>732</v>
      </c>
      <c r="B733" s="2">
        <v>84</v>
      </c>
      <c r="C733" s="2" t="s">
        <v>1531</v>
      </c>
    </row>
    <row r="734" spans="1:3" x14ac:dyDescent="0.2">
      <c r="A734" s="2">
        <v>733</v>
      </c>
      <c r="B734" s="2">
        <v>84</v>
      </c>
      <c r="C734" s="2" t="s">
        <v>1532</v>
      </c>
    </row>
    <row r="735" spans="1:3" x14ac:dyDescent="0.2">
      <c r="A735" s="2">
        <v>734</v>
      </c>
      <c r="B735" s="2">
        <v>84</v>
      </c>
      <c r="C735" s="2" t="s">
        <v>1533</v>
      </c>
    </row>
    <row r="736" spans="1:3" x14ac:dyDescent="0.2">
      <c r="A736" s="2">
        <v>735</v>
      </c>
      <c r="B736" s="2">
        <v>84</v>
      </c>
      <c r="C736" s="2" t="s">
        <v>1534</v>
      </c>
    </row>
    <row r="737" spans="1:3" x14ac:dyDescent="0.2">
      <c r="A737" s="2">
        <v>736</v>
      </c>
      <c r="B737" s="2">
        <v>84</v>
      </c>
      <c r="C737" s="2" t="s">
        <v>1535</v>
      </c>
    </row>
    <row r="738" spans="1:3" x14ac:dyDescent="0.2">
      <c r="A738" s="2">
        <v>737</v>
      </c>
      <c r="B738" s="2">
        <v>84</v>
      </c>
      <c r="C738" s="2" t="s">
        <v>1536</v>
      </c>
    </row>
    <row r="739" spans="1:3" x14ac:dyDescent="0.2">
      <c r="A739" s="2">
        <v>738</v>
      </c>
      <c r="B739" s="2">
        <v>84</v>
      </c>
      <c r="C739" s="2" t="s">
        <v>1537</v>
      </c>
    </row>
    <row r="740" spans="1:3" x14ac:dyDescent="0.2">
      <c r="A740" s="2">
        <v>739</v>
      </c>
      <c r="B740" s="2">
        <v>84</v>
      </c>
      <c r="C740" s="2" t="s">
        <v>1538</v>
      </c>
    </row>
    <row r="741" spans="1:3" x14ac:dyDescent="0.2">
      <c r="A741" s="2">
        <v>740</v>
      </c>
      <c r="B741" s="2">
        <v>84</v>
      </c>
      <c r="C741" s="2" t="s">
        <v>1539</v>
      </c>
    </row>
    <row r="742" spans="1:3" x14ac:dyDescent="0.2">
      <c r="A742" s="2">
        <v>741</v>
      </c>
      <c r="B742" s="2">
        <v>84</v>
      </c>
      <c r="C742" s="2" t="s">
        <v>1540</v>
      </c>
    </row>
    <row r="743" spans="1:3" x14ac:dyDescent="0.2">
      <c r="A743" s="2">
        <v>742</v>
      </c>
      <c r="B743" s="2">
        <v>84</v>
      </c>
      <c r="C743" s="2" t="s">
        <v>1541</v>
      </c>
    </row>
    <row r="744" spans="1:3" x14ac:dyDescent="0.2">
      <c r="A744" s="2">
        <v>743</v>
      </c>
      <c r="B744" s="2">
        <v>84</v>
      </c>
      <c r="C744" s="2" t="s">
        <v>1542</v>
      </c>
    </row>
    <row r="745" spans="1:3" x14ac:dyDescent="0.2">
      <c r="A745" s="2">
        <v>744</v>
      </c>
      <c r="B745" s="2">
        <v>84</v>
      </c>
      <c r="C745" s="2" t="s">
        <v>1543</v>
      </c>
    </row>
    <row r="746" spans="1:3" x14ac:dyDescent="0.2">
      <c r="A746" s="2">
        <v>745</v>
      </c>
      <c r="B746" s="2">
        <v>84</v>
      </c>
      <c r="C746" s="2" t="s">
        <v>1544</v>
      </c>
    </row>
    <row r="747" spans="1:3" x14ac:dyDescent="0.2">
      <c r="A747" s="2">
        <v>746</v>
      </c>
      <c r="B747" s="2">
        <v>84</v>
      </c>
      <c r="C747" s="2" t="s">
        <v>1545</v>
      </c>
    </row>
    <row r="748" spans="1:3" x14ac:dyDescent="0.2">
      <c r="A748" s="2">
        <v>747</v>
      </c>
      <c r="B748" s="2">
        <v>84</v>
      </c>
      <c r="C748" s="2" t="s">
        <v>1546</v>
      </c>
    </row>
    <row r="749" spans="1:3" x14ac:dyDescent="0.2">
      <c r="A749" s="2">
        <v>748</v>
      </c>
      <c r="B749" s="2">
        <v>84</v>
      </c>
      <c r="C749" s="2" t="s">
        <v>1547</v>
      </c>
    </row>
    <row r="750" spans="1:3" x14ac:dyDescent="0.2">
      <c r="A750" s="2">
        <v>749</v>
      </c>
      <c r="B750" s="2">
        <v>84</v>
      </c>
      <c r="C750" s="2" t="s">
        <v>1548</v>
      </c>
    </row>
    <row r="751" spans="1:3" x14ac:dyDescent="0.2">
      <c r="A751" s="2">
        <v>750</v>
      </c>
      <c r="B751" s="2">
        <v>84</v>
      </c>
      <c r="C751" s="2" t="s">
        <v>1549</v>
      </c>
    </row>
    <row r="752" spans="1:3" x14ac:dyDescent="0.2">
      <c r="A752" s="2">
        <v>751</v>
      </c>
      <c r="B752" s="2">
        <v>84</v>
      </c>
      <c r="C752" s="2" t="s">
        <v>1549</v>
      </c>
    </row>
    <row r="753" spans="1:3" x14ac:dyDescent="0.2">
      <c r="A753" s="2">
        <v>752</v>
      </c>
      <c r="B753" s="2">
        <v>84</v>
      </c>
      <c r="C753" s="2" t="s">
        <v>1550</v>
      </c>
    </row>
    <row r="754" spans="1:3" x14ac:dyDescent="0.2">
      <c r="A754" s="2">
        <v>753</v>
      </c>
      <c r="B754" s="2">
        <v>84</v>
      </c>
      <c r="C754" s="2" t="s">
        <v>1551</v>
      </c>
    </row>
    <row r="755" spans="1:3" x14ac:dyDescent="0.2">
      <c r="A755" s="2">
        <v>754</v>
      </c>
      <c r="B755" s="2">
        <v>84</v>
      </c>
      <c r="C755" s="2" t="s">
        <v>1552</v>
      </c>
    </row>
    <row r="756" spans="1:3" x14ac:dyDescent="0.2">
      <c r="A756" s="2">
        <v>755</v>
      </c>
      <c r="B756" s="2">
        <v>84</v>
      </c>
      <c r="C756" s="2" t="s">
        <v>1553</v>
      </c>
    </row>
    <row r="757" spans="1:3" x14ac:dyDescent="0.2">
      <c r="A757" s="2">
        <v>756</v>
      </c>
      <c r="B757" s="2">
        <v>84</v>
      </c>
      <c r="C757" s="2" t="s">
        <v>1554</v>
      </c>
    </row>
    <row r="758" spans="1:3" x14ac:dyDescent="0.2">
      <c r="A758" s="2">
        <v>757</v>
      </c>
      <c r="B758" s="2">
        <v>84</v>
      </c>
      <c r="C758" s="2" t="s">
        <v>1555</v>
      </c>
    </row>
    <row r="759" spans="1:3" x14ac:dyDescent="0.2">
      <c r="A759" s="2">
        <v>758</v>
      </c>
      <c r="B759" s="2">
        <v>84</v>
      </c>
      <c r="C759" s="2" t="s">
        <v>1556</v>
      </c>
    </row>
    <row r="760" spans="1:3" x14ac:dyDescent="0.2">
      <c r="A760" s="2">
        <v>759</v>
      </c>
      <c r="B760" s="2">
        <v>84</v>
      </c>
      <c r="C760" s="2" t="s">
        <v>1152</v>
      </c>
    </row>
    <row r="761" spans="1:3" x14ac:dyDescent="0.2">
      <c r="A761" s="2">
        <v>760</v>
      </c>
      <c r="B761" s="2">
        <v>84</v>
      </c>
      <c r="C761" s="2" t="s">
        <v>1557</v>
      </c>
    </row>
    <row r="762" spans="1:3" x14ac:dyDescent="0.2">
      <c r="A762" s="2">
        <v>761</v>
      </c>
      <c r="B762" s="2">
        <v>84</v>
      </c>
      <c r="C762" s="2" t="s">
        <v>1558</v>
      </c>
    </row>
    <row r="763" spans="1:3" x14ac:dyDescent="0.2">
      <c r="A763" s="2">
        <v>762</v>
      </c>
      <c r="B763" s="2">
        <v>84</v>
      </c>
      <c r="C763" s="2" t="s">
        <v>1559</v>
      </c>
    </row>
    <row r="764" spans="1:3" x14ac:dyDescent="0.2">
      <c r="A764" s="2">
        <v>763</v>
      </c>
      <c r="B764" s="2">
        <v>84</v>
      </c>
      <c r="C764" s="2" t="s">
        <v>1560</v>
      </c>
    </row>
    <row r="765" spans="1:3" x14ac:dyDescent="0.2">
      <c r="A765" s="2">
        <v>764</v>
      </c>
      <c r="B765" s="2">
        <v>84</v>
      </c>
      <c r="C765" s="2" t="s">
        <v>1561</v>
      </c>
    </row>
    <row r="766" spans="1:3" x14ac:dyDescent="0.2">
      <c r="A766" s="2">
        <v>765</v>
      </c>
      <c r="B766" s="2">
        <v>84</v>
      </c>
      <c r="C766" s="2" t="s">
        <v>1562</v>
      </c>
    </row>
    <row r="767" spans="1:3" x14ac:dyDescent="0.2">
      <c r="A767" s="2">
        <v>766</v>
      </c>
      <c r="B767" s="2">
        <v>84</v>
      </c>
      <c r="C767" s="2" t="s">
        <v>753</v>
      </c>
    </row>
    <row r="768" spans="1:3" x14ac:dyDescent="0.2">
      <c r="A768" s="2">
        <v>767</v>
      </c>
      <c r="B768" s="2">
        <v>84</v>
      </c>
      <c r="C768" s="2" t="s">
        <v>1563</v>
      </c>
    </row>
    <row r="769" spans="1:3" x14ac:dyDescent="0.2">
      <c r="A769" s="2">
        <v>768</v>
      </c>
      <c r="B769" s="2">
        <v>84</v>
      </c>
      <c r="C769" s="2" t="s">
        <v>1564</v>
      </c>
    </row>
    <row r="770" spans="1:3" x14ac:dyDescent="0.2">
      <c r="A770" s="2">
        <v>769</v>
      </c>
      <c r="B770" s="2">
        <v>84</v>
      </c>
      <c r="C770" s="2" t="s">
        <v>1565</v>
      </c>
    </row>
    <row r="771" spans="1:3" x14ac:dyDescent="0.2">
      <c r="A771" s="2">
        <v>770</v>
      </c>
      <c r="B771" s="2">
        <v>84</v>
      </c>
      <c r="C771" s="2" t="s">
        <v>1566</v>
      </c>
    </row>
    <row r="772" spans="1:3" x14ac:dyDescent="0.2">
      <c r="A772" s="2">
        <v>771</v>
      </c>
      <c r="B772" s="2">
        <v>84</v>
      </c>
      <c r="C772" s="2" t="s">
        <v>1567</v>
      </c>
    </row>
    <row r="773" spans="1:3" x14ac:dyDescent="0.2">
      <c r="A773" s="2">
        <v>772</v>
      </c>
      <c r="B773" s="2">
        <v>84</v>
      </c>
      <c r="C773" s="2" t="s">
        <v>1568</v>
      </c>
    </row>
    <row r="774" spans="1:3" x14ac:dyDescent="0.2">
      <c r="A774" s="2">
        <v>773</v>
      </c>
      <c r="B774" s="2">
        <v>84</v>
      </c>
      <c r="C774" s="2" t="s">
        <v>1569</v>
      </c>
    </row>
    <row r="775" spans="1:3" x14ac:dyDescent="0.2">
      <c r="A775" s="2">
        <v>774</v>
      </c>
      <c r="B775" s="2">
        <v>84</v>
      </c>
      <c r="C775" s="2" t="s">
        <v>1570</v>
      </c>
    </row>
    <row r="776" spans="1:3" x14ac:dyDescent="0.2">
      <c r="A776" s="2">
        <v>775</v>
      </c>
      <c r="B776" s="2">
        <v>84</v>
      </c>
      <c r="C776" s="2" t="s">
        <v>1571</v>
      </c>
    </row>
    <row r="777" spans="1:3" x14ac:dyDescent="0.2">
      <c r="A777" s="2">
        <v>776</v>
      </c>
      <c r="B777" s="2">
        <v>84</v>
      </c>
      <c r="C777" s="2" t="s">
        <v>1572</v>
      </c>
    </row>
    <row r="778" spans="1:3" x14ac:dyDescent="0.2">
      <c r="A778" s="2">
        <v>777</v>
      </c>
      <c r="B778" s="2">
        <v>84</v>
      </c>
      <c r="C778" s="2" t="s">
        <v>1573</v>
      </c>
    </row>
    <row r="779" spans="1:3" x14ac:dyDescent="0.2">
      <c r="A779" s="2">
        <v>778</v>
      </c>
      <c r="B779" s="2">
        <v>84</v>
      </c>
      <c r="C779" s="2" t="s">
        <v>1574</v>
      </c>
    </row>
    <row r="780" spans="1:3" x14ac:dyDescent="0.2">
      <c r="A780" s="2">
        <v>779</v>
      </c>
      <c r="B780" s="2">
        <v>84</v>
      </c>
      <c r="C780" s="2" t="s">
        <v>1575</v>
      </c>
    </row>
    <row r="781" spans="1:3" x14ac:dyDescent="0.2">
      <c r="A781" s="2">
        <v>780</v>
      </c>
      <c r="B781" s="2">
        <v>84</v>
      </c>
      <c r="C781" s="2" t="s">
        <v>1576</v>
      </c>
    </row>
    <row r="782" spans="1:3" x14ac:dyDescent="0.2">
      <c r="A782" s="2">
        <v>781</v>
      </c>
      <c r="B782" s="2">
        <v>84</v>
      </c>
      <c r="C782" s="2" t="s">
        <v>1577</v>
      </c>
    </row>
    <row r="783" spans="1:3" x14ac:dyDescent="0.2">
      <c r="A783" s="2">
        <v>782</v>
      </c>
      <c r="B783" s="2">
        <v>84</v>
      </c>
      <c r="C783" s="2" t="s">
        <v>1578</v>
      </c>
    </row>
    <row r="784" spans="1:3" x14ac:dyDescent="0.2">
      <c r="A784" s="2">
        <v>783</v>
      </c>
      <c r="B784" s="2">
        <v>84</v>
      </c>
      <c r="C784" s="2" t="s">
        <v>1579</v>
      </c>
    </row>
    <row r="785" spans="1:3" x14ac:dyDescent="0.2">
      <c r="A785" s="2">
        <v>784</v>
      </c>
      <c r="B785" s="2">
        <v>84</v>
      </c>
      <c r="C785" s="2" t="s">
        <v>1580</v>
      </c>
    </row>
    <row r="786" spans="1:3" x14ac:dyDescent="0.2">
      <c r="A786" s="2">
        <v>785</v>
      </c>
      <c r="B786" s="2">
        <v>84</v>
      </c>
      <c r="C786" s="2" t="s">
        <v>1581</v>
      </c>
    </row>
    <row r="787" spans="1:3" x14ac:dyDescent="0.2">
      <c r="A787" s="2">
        <v>786</v>
      </c>
      <c r="B787" s="2">
        <v>84</v>
      </c>
      <c r="C787" s="2" t="s">
        <v>1582</v>
      </c>
    </row>
    <row r="788" spans="1:3" x14ac:dyDescent="0.2">
      <c r="A788" s="2">
        <v>787</v>
      </c>
      <c r="B788" s="2">
        <v>84</v>
      </c>
      <c r="C788" s="2" t="s">
        <v>1303</v>
      </c>
    </row>
    <row r="789" spans="1:3" x14ac:dyDescent="0.2">
      <c r="A789" s="2">
        <v>788</v>
      </c>
      <c r="B789" s="2">
        <v>84</v>
      </c>
      <c r="C789" s="2" t="s">
        <v>1583</v>
      </c>
    </row>
    <row r="790" spans="1:3" x14ac:dyDescent="0.2">
      <c r="A790" s="2">
        <v>789</v>
      </c>
      <c r="B790" s="2">
        <v>84</v>
      </c>
      <c r="C790" s="2" t="s">
        <v>1584</v>
      </c>
    </row>
    <row r="791" spans="1:3" x14ac:dyDescent="0.2">
      <c r="A791" s="2">
        <v>790</v>
      </c>
      <c r="B791" s="2">
        <v>84</v>
      </c>
      <c r="C791" s="2" t="s">
        <v>1585</v>
      </c>
    </row>
    <row r="792" spans="1:3" x14ac:dyDescent="0.2">
      <c r="A792" s="2">
        <v>791</v>
      </c>
      <c r="B792" s="2">
        <v>84</v>
      </c>
      <c r="C792" s="2" t="s">
        <v>1586</v>
      </c>
    </row>
    <row r="793" spans="1:3" x14ac:dyDescent="0.2">
      <c r="A793" s="2">
        <v>792</v>
      </c>
      <c r="B793" s="2">
        <v>84</v>
      </c>
      <c r="C793" s="2" t="s">
        <v>1587</v>
      </c>
    </row>
    <row r="794" spans="1:3" x14ac:dyDescent="0.2">
      <c r="A794" s="2">
        <v>793</v>
      </c>
      <c r="B794" s="2">
        <v>84</v>
      </c>
      <c r="C794" s="2" t="s">
        <v>1588</v>
      </c>
    </row>
    <row r="795" spans="1:3" x14ac:dyDescent="0.2">
      <c r="A795" s="2">
        <v>794</v>
      </c>
      <c r="B795" s="2">
        <v>84</v>
      </c>
      <c r="C795" s="2" t="s">
        <v>1589</v>
      </c>
    </row>
    <row r="796" spans="1:3" x14ac:dyDescent="0.2">
      <c r="A796" s="2">
        <v>795</v>
      </c>
      <c r="B796" s="2">
        <v>84</v>
      </c>
      <c r="C796" s="2" t="s">
        <v>1590</v>
      </c>
    </row>
    <row r="797" spans="1:3" x14ac:dyDescent="0.2">
      <c r="A797" s="2">
        <v>796</v>
      </c>
      <c r="B797" s="2">
        <v>84</v>
      </c>
      <c r="C797" s="2" t="s">
        <v>1591</v>
      </c>
    </row>
    <row r="798" spans="1:3" x14ac:dyDescent="0.2">
      <c r="A798" s="2">
        <v>797</v>
      </c>
      <c r="B798" s="2">
        <v>84</v>
      </c>
      <c r="C798" s="2" t="s">
        <v>1592</v>
      </c>
    </row>
    <row r="799" spans="1:3" x14ac:dyDescent="0.2">
      <c r="A799" s="2">
        <v>798</v>
      </c>
      <c r="B799" s="2">
        <v>84</v>
      </c>
      <c r="C799" s="2" t="s">
        <v>1593</v>
      </c>
    </row>
    <row r="800" spans="1:3" x14ac:dyDescent="0.2">
      <c r="A800" s="2">
        <v>799</v>
      </c>
      <c r="B800" s="2">
        <v>84</v>
      </c>
      <c r="C800" s="2" t="s">
        <v>1594</v>
      </c>
    </row>
    <row r="801" spans="1:3" x14ac:dyDescent="0.2">
      <c r="A801" s="2">
        <v>800</v>
      </c>
      <c r="B801" s="2">
        <v>84</v>
      </c>
      <c r="C801" s="2" t="s">
        <v>1595</v>
      </c>
    </row>
    <row r="802" spans="1:3" x14ac:dyDescent="0.2">
      <c r="A802" s="2">
        <v>801</v>
      </c>
      <c r="B802" s="2">
        <v>84</v>
      </c>
      <c r="C802" s="2" t="s">
        <v>1596</v>
      </c>
    </row>
    <row r="803" spans="1:3" x14ac:dyDescent="0.2">
      <c r="A803" s="2">
        <v>802</v>
      </c>
      <c r="B803" s="2">
        <v>84</v>
      </c>
      <c r="C803" s="2" t="s">
        <v>1160</v>
      </c>
    </row>
    <row r="804" spans="1:3" x14ac:dyDescent="0.2">
      <c r="A804" s="2">
        <v>803</v>
      </c>
      <c r="B804" s="2">
        <v>84</v>
      </c>
      <c r="C804" s="2" t="s">
        <v>1597</v>
      </c>
    </row>
    <row r="805" spans="1:3" x14ac:dyDescent="0.2">
      <c r="A805" s="2">
        <v>804</v>
      </c>
      <c r="B805" s="2">
        <v>84</v>
      </c>
      <c r="C805" s="2" t="s">
        <v>734</v>
      </c>
    </row>
    <row r="806" spans="1:3" x14ac:dyDescent="0.2">
      <c r="A806" s="2">
        <v>805</v>
      </c>
      <c r="B806" s="2">
        <v>84</v>
      </c>
      <c r="C806" s="2" t="s">
        <v>1598</v>
      </c>
    </row>
    <row r="807" spans="1:3" x14ac:dyDescent="0.2">
      <c r="A807" s="2">
        <v>806</v>
      </c>
      <c r="B807" s="2">
        <v>84</v>
      </c>
      <c r="C807" s="2" t="s">
        <v>1599</v>
      </c>
    </row>
    <row r="808" spans="1:3" x14ac:dyDescent="0.2">
      <c r="A808" s="2">
        <v>807</v>
      </c>
      <c r="B808" s="2">
        <v>84</v>
      </c>
      <c r="C808" s="2" t="s">
        <v>1186</v>
      </c>
    </row>
    <row r="809" spans="1:3" x14ac:dyDescent="0.2">
      <c r="A809" s="2">
        <v>808</v>
      </c>
      <c r="B809" s="2">
        <v>84</v>
      </c>
      <c r="C809" s="2" t="s">
        <v>1600</v>
      </c>
    </row>
    <row r="810" spans="1:3" x14ac:dyDescent="0.2">
      <c r="A810" s="2">
        <v>809</v>
      </c>
      <c r="B810" s="2">
        <v>84</v>
      </c>
      <c r="C810" s="2" t="s">
        <v>1055</v>
      </c>
    </row>
    <row r="811" spans="1:3" x14ac:dyDescent="0.2">
      <c r="A811" s="2">
        <v>810</v>
      </c>
      <c r="B811" s="2">
        <v>84</v>
      </c>
      <c r="C811" s="2" t="s">
        <v>742</v>
      </c>
    </row>
    <row r="812" spans="1:3" x14ac:dyDescent="0.2">
      <c r="A812" s="2">
        <v>811</v>
      </c>
      <c r="B812" s="2">
        <v>84</v>
      </c>
      <c r="C812" s="2" t="s">
        <v>1601</v>
      </c>
    </row>
    <row r="813" spans="1:3" x14ac:dyDescent="0.2">
      <c r="A813" s="2">
        <v>812</v>
      </c>
      <c r="B813" s="2">
        <v>84</v>
      </c>
      <c r="C813" s="2" t="s">
        <v>1602</v>
      </c>
    </row>
    <row r="814" spans="1:3" x14ac:dyDescent="0.2">
      <c r="A814" s="2">
        <v>813</v>
      </c>
      <c r="B814" s="2">
        <v>84</v>
      </c>
      <c r="C814" s="2" t="s">
        <v>1603</v>
      </c>
    </row>
    <row r="815" spans="1:3" x14ac:dyDescent="0.2">
      <c r="A815" s="2">
        <v>814</v>
      </c>
      <c r="B815" s="2">
        <v>84</v>
      </c>
      <c r="C815" s="2" t="s">
        <v>1066</v>
      </c>
    </row>
    <row r="816" spans="1:3" x14ac:dyDescent="0.2">
      <c r="A816" s="2">
        <v>815</v>
      </c>
      <c r="B816" s="2">
        <v>84</v>
      </c>
      <c r="C816" s="2" t="s">
        <v>1604</v>
      </c>
    </row>
    <row r="817" spans="1:3" x14ac:dyDescent="0.2">
      <c r="A817" s="2">
        <v>816</v>
      </c>
      <c r="B817" s="2">
        <v>84</v>
      </c>
      <c r="C817" s="2" t="s">
        <v>1605</v>
      </c>
    </row>
    <row r="818" spans="1:3" x14ac:dyDescent="0.2">
      <c r="A818" s="2">
        <v>817</v>
      </c>
      <c r="B818" s="2">
        <v>84</v>
      </c>
      <c r="C818" s="2" t="s">
        <v>1606</v>
      </c>
    </row>
    <row r="819" spans="1:3" x14ac:dyDescent="0.2">
      <c r="A819" s="2">
        <v>818</v>
      </c>
      <c r="B819" s="2">
        <v>84</v>
      </c>
      <c r="C819" s="2" t="s">
        <v>1607</v>
      </c>
    </row>
    <row r="820" spans="1:3" x14ac:dyDescent="0.2">
      <c r="A820" s="2">
        <v>819</v>
      </c>
      <c r="B820" s="2">
        <v>84</v>
      </c>
      <c r="C820" s="2" t="s">
        <v>1608</v>
      </c>
    </row>
    <row r="821" spans="1:3" x14ac:dyDescent="0.2">
      <c r="A821" s="2">
        <v>820</v>
      </c>
      <c r="B821" s="2">
        <v>84</v>
      </c>
      <c r="C821" s="2" t="s">
        <v>1609</v>
      </c>
    </row>
    <row r="822" spans="1:3" x14ac:dyDescent="0.2">
      <c r="A822" s="2">
        <v>821</v>
      </c>
      <c r="B822" s="2">
        <v>84</v>
      </c>
      <c r="C822" s="2" t="s">
        <v>1610</v>
      </c>
    </row>
    <row r="823" spans="1:3" x14ac:dyDescent="0.2">
      <c r="A823" s="2">
        <v>822</v>
      </c>
      <c r="B823" s="2">
        <v>84</v>
      </c>
      <c r="C823" s="2" t="s">
        <v>1611</v>
      </c>
    </row>
    <row r="824" spans="1:3" x14ac:dyDescent="0.2">
      <c r="A824" s="2">
        <v>823</v>
      </c>
      <c r="B824" s="2">
        <v>84</v>
      </c>
      <c r="C824" s="2" t="s">
        <v>1612</v>
      </c>
    </row>
    <row r="825" spans="1:3" x14ac:dyDescent="0.2">
      <c r="A825" s="2">
        <v>824</v>
      </c>
      <c r="B825" s="2">
        <v>84</v>
      </c>
      <c r="C825" s="2" t="s">
        <v>1613</v>
      </c>
    </row>
    <row r="826" spans="1:3" x14ac:dyDescent="0.2">
      <c r="A826" s="2">
        <v>825</v>
      </c>
      <c r="B826" s="2">
        <v>84</v>
      </c>
      <c r="C826" s="2" t="s">
        <v>1614</v>
      </c>
    </row>
    <row r="827" spans="1:3" x14ac:dyDescent="0.2">
      <c r="A827" s="2">
        <v>826</v>
      </c>
      <c r="B827" s="2">
        <v>84</v>
      </c>
      <c r="C827" s="2" t="s">
        <v>1615</v>
      </c>
    </row>
    <row r="828" spans="1:3" x14ac:dyDescent="0.2">
      <c r="A828" s="2">
        <v>827</v>
      </c>
      <c r="B828" s="2">
        <v>84</v>
      </c>
      <c r="C828" s="2" t="s">
        <v>1616</v>
      </c>
    </row>
    <row r="829" spans="1:3" x14ac:dyDescent="0.2">
      <c r="A829" s="2">
        <v>828</v>
      </c>
      <c r="B829" s="2">
        <v>84</v>
      </c>
      <c r="C829" s="2" t="s">
        <v>1617</v>
      </c>
    </row>
    <row r="830" spans="1:3" x14ac:dyDescent="0.2">
      <c r="A830" s="2">
        <v>829</v>
      </c>
      <c r="B830" s="2">
        <v>84</v>
      </c>
      <c r="C830" s="2" t="s">
        <v>1618</v>
      </c>
    </row>
    <row r="831" spans="1:3" x14ac:dyDescent="0.2">
      <c r="A831" s="2">
        <v>830</v>
      </c>
      <c r="B831" s="2">
        <v>84</v>
      </c>
      <c r="C831" s="2" t="s">
        <v>1619</v>
      </c>
    </row>
    <row r="832" spans="1:3" x14ac:dyDescent="0.2">
      <c r="A832" s="2">
        <v>831</v>
      </c>
      <c r="B832" s="2">
        <v>84</v>
      </c>
      <c r="C832" s="2" t="s">
        <v>1620</v>
      </c>
    </row>
    <row r="833" spans="1:3" x14ac:dyDescent="0.2">
      <c r="A833" s="2">
        <v>832</v>
      </c>
      <c r="B833" s="2">
        <v>84</v>
      </c>
      <c r="C833" s="2" t="s">
        <v>1621</v>
      </c>
    </row>
    <row r="834" spans="1:3" x14ac:dyDescent="0.2">
      <c r="A834" s="2">
        <v>833</v>
      </c>
      <c r="B834" s="2">
        <v>84</v>
      </c>
      <c r="C834" s="2" t="s">
        <v>1622</v>
      </c>
    </row>
    <row r="835" spans="1:3" x14ac:dyDescent="0.2">
      <c r="A835" s="2">
        <v>834</v>
      </c>
      <c r="B835" s="2">
        <v>84</v>
      </c>
      <c r="C835" s="2" t="s">
        <v>1623</v>
      </c>
    </row>
    <row r="836" spans="1:3" x14ac:dyDescent="0.2">
      <c r="A836" s="2">
        <v>835</v>
      </c>
      <c r="B836" s="2">
        <v>84</v>
      </c>
      <c r="C836" s="2" t="s">
        <v>1624</v>
      </c>
    </row>
    <row r="837" spans="1:3" x14ac:dyDescent="0.2">
      <c r="A837" s="2">
        <v>836</v>
      </c>
      <c r="B837" s="2">
        <v>84</v>
      </c>
      <c r="C837" s="2" t="s">
        <v>1625</v>
      </c>
    </row>
    <row r="838" spans="1:3" x14ac:dyDescent="0.2">
      <c r="A838" s="2">
        <v>837</v>
      </c>
      <c r="B838" s="2">
        <v>84</v>
      </c>
      <c r="C838" s="2" t="s">
        <v>1626</v>
      </c>
    </row>
    <row r="839" spans="1:3" x14ac:dyDescent="0.2">
      <c r="A839" s="2">
        <v>838</v>
      </c>
      <c r="B839" s="2">
        <v>85</v>
      </c>
      <c r="C839" s="2" t="s">
        <v>1627</v>
      </c>
    </row>
    <row r="840" spans="1:3" x14ac:dyDescent="0.2">
      <c r="A840" s="2">
        <v>839</v>
      </c>
      <c r="B840" s="2">
        <v>85</v>
      </c>
      <c r="C840" s="2" t="s">
        <v>1628</v>
      </c>
    </row>
    <row r="841" spans="1:3" x14ac:dyDescent="0.2">
      <c r="A841" s="2">
        <v>840</v>
      </c>
      <c r="B841" s="2">
        <v>85</v>
      </c>
      <c r="C841" s="2" t="s">
        <v>1629</v>
      </c>
    </row>
    <row r="842" spans="1:3" x14ac:dyDescent="0.2">
      <c r="A842" s="2">
        <v>841</v>
      </c>
      <c r="B842" s="2">
        <v>85</v>
      </c>
      <c r="C842" s="2" t="s">
        <v>1630</v>
      </c>
    </row>
    <row r="843" spans="1:3" x14ac:dyDescent="0.2">
      <c r="A843" s="2">
        <v>842</v>
      </c>
      <c r="B843" s="2">
        <v>85</v>
      </c>
      <c r="C843" s="2" t="s">
        <v>1631</v>
      </c>
    </row>
    <row r="844" spans="1:3" x14ac:dyDescent="0.2">
      <c r="A844" s="2">
        <v>843</v>
      </c>
      <c r="B844" s="2">
        <v>85</v>
      </c>
      <c r="C844" s="2" t="s">
        <v>686</v>
      </c>
    </row>
    <row r="845" spans="1:3" x14ac:dyDescent="0.2">
      <c r="A845" s="2">
        <v>844</v>
      </c>
      <c r="B845" s="2">
        <v>85</v>
      </c>
      <c r="C845" s="2" t="s">
        <v>1632</v>
      </c>
    </row>
    <row r="846" spans="1:3" x14ac:dyDescent="0.2">
      <c r="A846" s="2">
        <v>845</v>
      </c>
      <c r="B846" s="2">
        <v>85</v>
      </c>
      <c r="C846" s="2" t="s">
        <v>1633</v>
      </c>
    </row>
    <row r="847" spans="1:3" x14ac:dyDescent="0.2">
      <c r="A847" s="2">
        <v>846</v>
      </c>
      <c r="B847" s="2">
        <v>85</v>
      </c>
      <c r="C847" s="2" t="s">
        <v>1634</v>
      </c>
    </row>
    <row r="848" spans="1:3" x14ac:dyDescent="0.2">
      <c r="A848" s="2">
        <v>847</v>
      </c>
      <c r="B848" s="2">
        <v>85</v>
      </c>
      <c r="C848" s="2" t="s">
        <v>1635</v>
      </c>
    </row>
    <row r="849" spans="1:3" x14ac:dyDescent="0.2">
      <c r="A849" s="2">
        <v>848</v>
      </c>
      <c r="B849" s="2">
        <v>85</v>
      </c>
      <c r="C849" s="2" t="s">
        <v>1636</v>
      </c>
    </row>
    <row r="850" spans="1:3" x14ac:dyDescent="0.2">
      <c r="A850" s="2">
        <v>849</v>
      </c>
      <c r="B850" s="2">
        <v>85</v>
      </c>
      <c r="C850" s="2" t="s">
        <v>1637</v>
      </c>
    </row>
    <row r="851" spans="1:3" x14ac:dyDescent="0.2">
      <c r="A851" s="2">
        <v>850</v>
      </c>
      <c r="B851" s="2">
        <v>85</v>
      </c>
      <c r="C851" s="2" t="s">
        <v>1638</v>
      </c>
    </row>
    <row r="852" spans="1:3" x14ac:dyDescent="0.2">
      <c r="A852" s="2">
        <v>851</v>
      </c>
      <c r="B852" s="2">
        <v>85</v>
      </c>
      <c r="C852" s="2" t="s">
        <v>1639</v>
      </c>
    </row>
    <row r="853" spans="1:3" x14ac:dyDescent="0.2">
      <c r="A853" s="2">
        <v>852</v>
      </c>
      <c r="B853" s="2">
        <v>85</v>
      </c>
      <c r="C853" s="2" t="s">
        <v>1640</v>
      </c>
    </row>
    <row r="854" spans="1:3" x14ac:dyDescent="0.2">
      <c r="A854" s="2">
        <v>853</v>
      </c>
      <c r="B854" s="2">
        <v>85</v>
      </c>
      <c r="C854" s="2" t="s">
        <v>752</v>
      </c>
    </row>
    <row r="855" spans="1:3" x14ac:dyDescent="0.2">
      <c r="A855" s="2">
        <v>854</v>
      </c>
      <c r="B855" s="2">
        <v>85</v>
      </c>
      <c r="C855" s="2" t="s">
        <v>1641</v>
      </c>
    </row>
    <row r="856" spans="1:3" x14ac:dyDescent="0.2">
      <c r="A856" s="2">
        <v>855</v>
      </c>
      <c r="B856" s="2">
        <v>85</v>
      </c>
      <c r="C856" s="2" t="s">
        <v>1514</v>
      </c>
    </row>
    <row r="857" spans="1:3" x14ac:dyDescent="0.2">
      <c r="A857" s="2">
        <v>856</v>
      </c>
      <c r="B857" s="2">
        <v>85</v>
      </c>
      <c r="C857" s="2" t="s">
        <v>1642</v>
      </c>
    </row>
    <row r="858" spans="1:3" x14ac:dyDescent="0.2">
      <c r="A858" s="2">
        <v>857</v>
      </c>
      <c r="B858" s="2">
        <v>85</v>
      </c>
      <c r="C858" s="2" t="s">
        <v>1643</v>
      </c>
    </row>
    <row r="859" spans="1:3" x14ac:dyDescent="0.2">
      <c r="A859" s="2">
        <v>858</v>
      </c>
      <c r="B859" s="2">
        <v>85</v>
      </c>
      <c r="C859" s="2" t="s">
        <v>1644</v>
      </c>
    </row>
    <row r="860" spans="1:3" x14ac:dyDescent="0.2">
      <c r="A860" s="2">
        <v>859</v>
      </c>
      <c r="B860" s="2">
        <v>85</v>
      </c>
      <c r="C860" s="2" t="s">
        <v>1645</v>
      </c>
    </row>
    <row r="861" spans="1:3" x14ac:dyDescent="0.2">
      <c r="A861" s="2">
        <v>860</v>
      </c>
      <c r="B861" s="2">
        <v>85</v>
      </c>
      <c r="C861" s="2" t="s">
        <v>1646</v>
      </c>
    </row>
    <row r="862" spans="1:3" x14ac:dyDescent="0.2">
      <c r="A862" s="2">
        <v>861</v>
      </c>
      <c r="B862" s="2">
        <v>85</v>
      </c>
      <c r="C862" s="2" t="s">
        <v>1647</v>
      </c>
    </row>
    <row r="863" spans="1:3" x14ac:dyDescent="0.2">
      <c r="A863" s="2">
        <v>862</v>
      </c>
      <c r="B863" s="2">
        <v>85</v>
      </c>
      <c r="C863" s="2" t="s">
        <v>1288</v>
      </c>
    </row>
    <row r="864" spans="1:3" x14ac:dyDescent="0.2">
      <c r="A864" s="2">
        <v>863</v>
      </c>
      <c r="B864" s="2">
        <v>85</v>
      </c>
      <c r="C864" s="2" t="s">
        <v>1648</v>
      </c>
    </row>
    <row r="865" spans="1:3" x14ac:dyDescent="0.2">
      <c r="A865" s="2">
        <v>864</v>
      </c>
      <c r="B865" s="2">
        <v>85</v>
      </c>
      <c r="C865" s="2" t="s">
        <v>1649</v>
      </c>
    </row>
    <row r="866" spans="1:3" x14ac:dyDescent="0.2">
      <c r="A866" s="2">
        <v>865</v>
      </c>
      <c r="B866" s="2">
        <v>85</v>
      </c>
      <c r="C866" s="2" t="s">
        <v>1650</v>
      </c>
    </row>
    <row r="867" spans="1:3" x14ac:dyDescent="0.2">
      <c r="A867" s="2">
        <v>866</v>
      </c>
      <c r="B867" s="2">
        <v>85</v>
      </c>
      <c r="C867" s="2" t="s">
        <v>1651</v>
      </c>
    </row>
    <row r="868" spans="1:3" x14ac:dyDescent="0.2">
      <c r="A868" s="2">
        <v>867</v>
      </c>
      <c r="B868" s="2">
        <v>85</v>
      </c>
      <c r="C868" s="2" t="s">
        <v>1652</v>
      </c>
    </row>
    <row r="869" spans="1:3" x14ac:dyDescent="0.2">
      <c r="A869" s="2">
        <v>868</v>
      </c>
      <c r="B869" s="2">
        <v>85</v>
      </c>
      <c r="C869" s="2" t="s">
        <v>1653</v>
      </c>
    </row>
    <row r="870" spans="1:3" x14ac:dyDescent="0.2">
      <c r="A870" s="2">
        <v>869</v>
      </c>
      <c r="B870" s="2">
        <v>85</v>
      </c>
      <c r="C870" s="2" t="s">
        <v>1654</v>
      </c>
    </row>
    <row r="871" spans="1:3" x14ac:dyDescent="0.2">
      <c r="A871" s="2">
        <v>870</v>
      </c>
      <c r="B871" s="2">
        <v>85</v>
      </c>
      <c r="C871" s="2" t="s">
        <v>1655</v>
      </c>
    </row>
    <row r="872" spans="1:3" x14ac:dyDescent="0.2">
      <c r="A872" s="2">
        <v>871</v>
      </c>
      <c r="B872" s="2">
        <v>85</v>
      </c>
      <c r="C872" s="2" t="s">
        <v>749</v>
      </c>
    </row>
    <row r="873" spans="1:3" x14ac:dyDescent="0.2">
      <c r="A873" s="2">
        <v>872</v>
      </c>
      <c r="B873" s="2">
        <v>85</v>
      </c>
      <c r="C873" s="2" t="s">
        <v>1656</v>
      </c>
    </row>
    <row r="874" spans="1:3" x14ac:dyDescent="0.2">
      <c r="A874" s="2">
        <v>873</v>
      </c>
      <c r="B874" s="2">
        <v>85</v>
      </c>
      <c r="C874" s="2" t="s">
        <v>757</v>
      </c>
    </row>
    <row r="875" spans="1:3" x14ac:dyDescent="0.2">
      <c r="A875" s="2">
        <v>874</v>
      </c>
      <c r="B875" s="2">
        <v>85</v>
      </c>
      <c r="C875" s="2" t="s">
        <v>1657</v>
      </c>
    </row>
    <row r="876" spans="1:3" x14ac:dyDescent="0.2">
      <c r="A876" s="2">
        <v>875</v>
      </c>
      <c r="B876" s="2">
        <v>85</v>
      </c>
      <c r="C876" s="2" t="s">
        <v>719</v>
      </c>
    </row>
    <row r="877" spans="1:3" x14ac:dyDescent="0.2">
      <c r="A877" s="2">
        <v>876</v>
      </c>
      <c r="B877" s="2">
        <v>85</v>
      </c>
      <c r="C877" s="2" t="s">
        <v>1658</v>
      </c>
    </row>
    <row r="878" spans="1:3" x14ac:dyDescent="0.2">
      <c r="A878" s="2">
        <v>877</v>
      </c>
      <c r="B878" s="2">
        <v>85</v>
      </c>
      <c r="C878" s="2" t="s">
        <v>1659</v>
      </c>
    </row>
    <row r="879" spans="1:3" x14ac:dyDescent="0.2">
      <c r="A879" s="2">
        <v>878</v>
      </c>
      <c r="B879" s="2">
        <v>85</v>
      </c>
      <c r="C879" s="2" t="s">
        <v>1660</v>
      </c>
    </row>
    <row r="880" spans="1:3" x14ac:dyDescent="0.2">
      <c r="A880" s="2">
        <v>879</v>
      </c>
      <c r="B880" s="2">
        <v>85</v>
      </c>
      <c r="C880" s="2" t="s">
        <v>1661</v>
      </c>
    </row>
    <row r="881" spans="1:3" x14ac:dyDescent="0.2">
      <c r="A881" s="2">
        <v>880</v>
      </c>
      <c r="B881" s="2">
        <v>85</v>
      </c>
      <c r="C881" s="2" t="s">
        <v>1662</v>
      </c>
    </row>
    <row r="882" spans="1:3" x14ac:dyDescent="0.2">
      <c r="A882" s="2">
        <v>881</v>
      </c>
      <c r="B882" s="2">
        <v>85</v>
      </c>
      <c r="C882" s="2" t="s">
        <v>1663</v>
      </c>
    </row>
    <row r="883" spans="1:3" x14ac:dyDescent="0.2">
      <c r="A883" s="2">
        <v>882</v>
      </c>
      <c r="B883" s="2">
        <v>85</v>
      </c>
      <c r="C883" s="2" t="s">
        <v>1664</v>
      </c>
    </row>
    <row r="884" spans="1:3" x14ac:dyDescent="0.2">
      <c r="A884" s="2">
        <v>883</v>
      </c>
      <c r="B884" s="2">
        <v>85</v>
      </c>
      <c r="C884" s="2" t="s">
        <v>1665</v>
      </c>
    </row>
    <row r="885" spans="1:3" x14ac:dyDescent="0.2">
      <c r="A885" s="2">
        <v>884</v>
      </c>
      <c r="B885" s="2">
        <v>85</v>
      </c>
      <c r="C885" s="2" t="s">
        <v>1666</v>
      </c>
    </row>
    <row r="886" spans="1:3" x14ac:dyDescent="0.2">
      <c r="A886" s="2">
        <v>885</v>
      </c>
      <c r="B886" s="2">
        <v>85</v>
      </c>
      <c r="C886" s="2" t="s">
        <v>1334</v>
      </c>
    </row>
    <row r="887" spans="1:3" x14ac:dyDescent="0.2">
      <c r="A887" s="2">
        <v>886</v>
      </c>
      <c r="B887" s="2">
        <v>85</v>
      </c>
      <c r="C887" s="2" t="s">
        <v>1667</v>
      </c>
    </row>
    <row r="888" spans="1:3" x14ac:dyDescent="0.2">
      <c r="A888" s="2">
        <v>887</v>
      </c>
      <c r="B888" s="2">
        <v>85</v>
      </c>
      <c r="C888" s="2" t="s">
        <v>1668</v>
      </c>
    </row>
    <row r="889" spans="1:3" x14ac:dyDescent="0.2">
      <c r="A889" s="2">
        <v>888</v>
      </c>
      <c r="B889" s="2">
        <v>85</v>
      </c>
      <c r="C889" s="2" t="s">
        <v>1669</v>
      </c>
    </row>
    <row r="890" spans="1:3" x14ac:dyDescent="0.2">
      <c r="A890" s="2">
        <v>889</v>
      </c>
      <c r="B890" s="2">
        <v>85</v>
      </c>
      <c r="C890" s="2" t="s">
        <v>1670</v>
      </c>
    </row>
    <row r="891" spans="1:3" x14ac:dyDescent="0.2">
      <c r="A891" s="2">
        <v>890</v>
      </c>
      <c r="B891" s="2">
        <v>85</v>
      </c>
      <c r="C891" s="2" t="s">
        <v>1671</v>
      </c>
    </row>
    <row r="892" spans="1:3" x14ac:dyDescent="0.2">
      <c r="A892" s="2">
        <v>891</v>
      </c>
      <c r="B892" s="2">
        <v>85</v>
      </c>
      <c r="C892" s="2" t="s">
        <v>1672</v>
      </c>
    </row>
    <row r="893" spans="1:3" x14ac:dyDescent="0.2">
      <c r="A893" s="2">
        <v>892</v>
      </c>
      <c r="B893" s="2">
        <v>85</v>
      </c>
      <c r="C893" s="2" t="s">
        <v>1541</v>
      </c>
    </row>
    <row r="894" spans="1:3" x14ac:dyDescent="0.2">
      <c r="A894" s="2">
        <v>893</v>
      </c>
      <c r="B894" s="2">
        <v>85</v>
      </c>
      <c r="C894" s="2" t="s">
        <v>1673</v>
      </c>
    </row>
    <row r="895" spans="1:3" x14ac:dyDescent="0.2">
      <c r="A895" s="2">
        <v>894</v>
      </c>
      <c r="B895" s="2">
        <v>85</v>
      </c>
      <c r="C895" s="2" t="s">
        <v>1674</v>
      </c>
    </row>
    <row r="896" spans="1:3" x14ac:dyDescent="0.2">
      <c r="A896" s="2">
        <v>895</v>
      </c>
      <c r="B896" s="2">
        <v>85</v>
      </c>
      <c r="C896" s="2" t="s">
        <v>1675</v>
      </c>
    </row>
    <row r="897" spans="1:3" x14ac:dyDescent="0.2">
      <c r="A897" s="2">
        <v>896</v>
      </c>
      <c r="B897" s="2">
        <v>85</v>
      </c>
      <c r="C897" s="2" t="s">
        <v>1676</v>
      </c>
    </row>
    <row r="898" spans="1:3" x14ac:dyDescent="0.2">
      <c r="A898" s="2">
        <v>897</v>
      </c>
      <c r="B898" s="2">
        <v>85</v>
      </c>
      <c r="C898" s="2" t="s">
        <v>1677</v>
      </c>
    </row>
    <row r="899" spans="1:3" x14ac:dyDescent="0.2">
      <c r="A899" s="2">
        <v>898</v>
      </c>
      <c r="B899" s="2">
        <v>85</v>
      </c>
      <c r="C899" s="2" t="s">
        <v>1678</v>
      </c>
    </row>
    <row r="900" spans="1:3" x14ac:dyDescent="0.2">
      <c r="A900" s="2">
        <v>899</v>
      </c>
      <c r="B900" s="2">
        <v>85</v>
      </c>
      <c r="C900" s="2" t="s">
        <v>1679</v>
      </c>
    </row>
    <row r="901" spans="1:3" x14ac:dyDescent="0.2">
      <c r="A901" s="2">
        <v>900</v>
      </c>
      <c r="B901" s="2">
        <v>85</v>
      </c>
      <c r="C901" s="2" t="s">
        <v>755</v>
      </c>
    </row>
    <row r="902" spans="1:3" x14ac:dyDescent="0.2">
      <c r="A902" s="2">
        <v>901</v>
      </c>
      <c r="B902" s="2">
        <v>85</v>
      </c>
      <c r="C902" s="2" t="s">
        <v>713</v>
      </c>
    </row>
    <row r="903" spans="1:3" x14ac:dyDescent="0.2">
      <c r="A903" s="2">
        <v>902</v>
      </c>
      <c r="B903" s="2">
        <v>85</v>
      </c>
      <c r="C903" s="2" t="s">
        <v>1680</v>
      </c>
    </row>
    <row r="904" spans="1:3" x14ac:dyDescent="0.2">
      <c r="A904" s="2">
        <v>903</v>
      </c>
      <c r="B904" s="2">
        <v>85</v>
      </c>
      <c r="C904" s="2" t="s">
        <v>1681</v>
      </c>
    </row>
    <row r="905" spans="1:3" x14ac:dyDescent="0.2">
      <c r="A905" s="2">
        <v>904</v>
      </c>
      <c r="B905" s="2">
        <v>85</v>
      </c>
      <c r="C905" s="2" t="s">
        <v>1682</v>
      </c>
    </row>
    <row r="906" spans="1:3" x14ac:dyDescent="0.2">
      <c r="A906" s="2">
        <v>905</v>
      </c>
      <c r="B906" s="2">
        <v>85</v>
      </c>
      <c r="C906" s="2" t="s">
        <v>1683</v>
      </c>
    </row>
    <row r="907" spans="1:3" x14ac:dyDescent="0.2">
      <c r="A907" s="2">
        <v>906</v>
      </c>
      <c r="B907" s="2">
        <v>85</v>
      </c>
      <c r="C907" s="2" t="s">
        <v>1684</v>
      </c>
    </row>
    <row r="908" spans="1:3" x14ac:dyDescent="0.2">
      <c r="A908" s="2">
        <v>907</v>
      </c>
      <c r="B908" s="2">
        <v>85</v>
      </c>
      <c r="C908" s="2" t="s">
        <v>1685</v>
      </c>
    </row>
    <row r="909" spans="1:3" x14ac:dyDescent="0.2">
      <c r="A909" s="2">
        <v>908</v>
      </c>
      <c r="B909" s="2">
        <v>85</v>
      </c>
      <c r="C909" s="2" t="s">
        <v>1686</v>
      </c>
    </row>
    <row r="910" spans="1:3" x14ac:dyDescent="0.2">
      <c r="A910" s="2">
        <v>909</v>
      </c>
      <c r="B910" s="2">
        <v>85</v>
      </c>
      <c r="C910" s="2" t="s">
        <v>1687</v>
      </c>
    </row>
    <row r="911" spans="1:3" x14ac:dyDescent="0.2">
      <c r="A911" s="2">
        <v>910</v>
      </c>
      <c r="B911" s="2">
        <v>85</v>
      </c>
      <c r="C911" s="2" t="s">
        <v>1688</v>
      </c>
    </row>
    <row r="912" spans="1:3" x14ac:dyDescent="0.2">
      <c r="A912" s="2">
        <v>911</v>
      </c>
      <c r="B912" s="2">
        <v>85</v>
      </c>
      <c r="C912" s="2" t="s">
        <v>1689</v>
      </c>
    </row>
    <row r="913" spans="1:3" x14ac:dyDescent="0.2">
      <c r="A913" s="2">
        <v>912</v>
      </c>
      <c r="B913" s="2">
        <v>85</v>
      </c>
      <c r="C913" s="2" t="s">
        <v>1030</v>
      </c>
    </row>
    <row r="914" spans="1:3" x14ac:dyDescent="0.2">
      <c r="A914" s="2">
        <v>913</v>
      </c>
      <c r="B914" s="2">
        <v>85</v>
      </c>
      <c r="C914" s="2" t="s">
        <v>1690</v>
      </c>
    </row>
    <row r="915" spans="1:3" x14ac:dyDescent="0.2">
      <c r="A915" s="2">
        <v>914</v>
      </c>
      <c r="B915" s="2">
        <v>85</v>
      </c>
      <c r="C915" s="2" t="s">
        <v>1691</v>
      </c>
    </row>
    <row r="916" spans="1:3" x14ac:dyDescent="0.2">
      <c r="A916" s="2">
        <v>915</v>
      </c>
      <c r="B916" s="2">
        <v>85</v>
      </c>
      <c r="C916" s="2" t="s">
        <v>1692</v>
      </c>
    </row>
    <row r="917" spans="1:3" x14ac:dyDescent="0.2">
      <c r="A917" s="2">
        <v>916</v>
      </c>
      <c r="B917" s="2">
        <v>85</v>
      </c>
      <c r="C917" s="2" t="s">
        <v>1693</v>
      </c>
    </row>
    <row r="918" spans="1:3" x14ac:dyDescent="0.2">
      <c r="A918" s="2">
        <v>917</v>
      </c>
      <c r="B918" s="2">
        <v>85</v>
      </c>
      <c r="C918" s="2" t="s">
        <v>1694</v>
      </c>
    </row>
    <row r="919" spans="1:3" x14ac:dyDescent="0.2">
      <c r="A919" s="2">
        <v>918</v>
      </c>
      <c r="B919" s="2">
        <v>85</v>
      </c>
      <c r="C919" s="2" t="s">
        <v>1695</v>
      </c>
    </row>
    <row r="920" spans="1:3" x14ac:dyDescent="0.2">
      <c r="A920" s="2">
        <v>919</v>
      </c>
      <c r="B920" s="2">
        <v>85</v>
      </c>
      <c r="C920" s="2" t="s">
        <v>1696</v>
      </c>
    </row>
    <row r="921" spans="1:3" x14ac:dyDescent="0.2">
      <c r="A921" s="2">
        <v>920</v>
      </c>
      <c r="B921" s="2">
        <v>85</v>
      </c>
      <c r="C921" s="2" t="s">
        <v>1697</v>
      </c>
    </row>
    <row r="922" spans="1:3" x14ac:dyDescent="0.2">
      <c r="A922" s="2">
        <v>921</v>
      </c>
      <c r="B922" s="2">
        <v>85</v>
      </c>
      <c r="C922" s="2" t="s">
        <v>1698</v>
      </c>
    </row>
    <row r="923" spans="1:3" x14ac:dyDescent="0.2">
      <c r="A923" s="2">
        <v>922</v>
      </c>
      <c r="B923" s="2">
        <v>85</v>
      </c>
      <c r="C923" s="2" t="s">
        <v>1699</v>
      </c>
    </row>
    <row r="924" spans="1:3" x14ac:dyDescent="0.2">
      <c r="A924" s="2">
        <v>923</v>
      </c>
      <c r="B924" s="2">
        <v>85</v>
      </c>
      <c r="C924" s="2" t="s">
        <v>1700</v>
      </c>
    </row>
    <row r="925" spans="1:3" x14ac:dyDescent="0.2">
      <c r="A925" s="2">
        <v>924</v>
      </c>
      <c r="B925" s="2">
        <v>85</v>
      </c>
      <c r="C925" s="2" t="s">
        <v>1701</v>
      </c>
    </row>
    <row r="926" spans="1:3" x14ac:dyDescent="0.2">
      <c r="A926" s="2">
        <v>925</v>
      </c>
      <c r="B926" s="2">
        <v>85</v>
      </c>
      <c r="C926" s="2" t="s">
        <v>1702</v>
      </c>
    </row>
    <row r="927" spans="1:3" x14ac:dyDescent="0.2">
      <c r="A927" s="2">
        <v>926</v>
      </c>
      <c r="B927" s="2">
        <v>85</v>
      </c>
      <c r="C927" s="2" t="s">
        <v>1703</v>
      </c>
    </row>
    <row r="928" spans="1:3" x14ac:dyDescent="0.2">
      <c r="A928" s="2">
        <v>927</v>
      </c>
      <c r="B928" s="2">
        <v>85</v>
      </c>
      <c r="C928" s="2" t="s">
        <v>1704</v>
      </c>
    </row>
    <row r="929" spans="1:3" x14ac:dyDescent="0.2">
      <c r="A929" s="2">
        <v>928</v>
      </c>
      <c r="B929" s="2">
        <v>85</v>
      </c>
      <c r="C929" s="2" t="s">
        <v>742</v>
      </c>
    </row>
    <row r="930" spans="1:3" x14ac:dyDescent="0.2">
      <c r="A930" s="2">
        <v>929</v>
      </c>
      <c r="B930" s="2">
        <v>85</v>
      </c>
      <c r="C930" s="2" t="s">
        <v>1472</v>
      </c>
    </row>
    <row r="931" spans="1:3" x14ac:dyDescent="0.2">
      <c r="A931" s="2">
        <v>930</v>
      </c>
      <c r="B931" s="2">
        <v>85</v>
      </c>
      <c r="C931" s="2" t="s">
        <v>1705</v>
      </c>
    </row>
    <row r="932" spans="1:3" x14ac:dyDescent="0.2">
      <c r="A932" s="2">
        <v>931</v>
      </c>
      <c r="B932" s="2">
        <v>85</v>
      </c>
      <c r="C932" s="2" t="s">
        <v>1706</v>
      </c>
    </row>
    <row r="933" spans="1:3" x14ac:dyDescent="0.2">
      <c r="A933" s="2">
        <v>932</v>
      </c>
      <c r="B933" s="2">
        <v>85</v>
      </c>
      <c r="C933" s="2" t="s">
        <v>1707</v>
      </c>
    </row>
    <row r="934" spans="1:3" x14ac:dyDescent="0.2">
      <c r="A934" s="2">
        <v>933</v>
      </c>
      <c r="B934" s="2">
        <v>85</v>
      </c>
      <c r="C934" s="2" t="s">
        <v>1708</v>
      </c>
    </row>
    <row r="935" spans="1:3" x14ac:dyDescent="0.2">
      <c r="A935" s="2">
        <v>934</v>
      </c>
      <c r="B935" s="2">
        <v>85</v>
      </c>
      <c r="C935" s="2" t="s">
        <v>1709</v>
      </c>
    </row>
    <row r="936" spans="1:3" x14ac:dyDescent="0.2">
      <c r="A936" s="2">
        <v>935</v>
      </c>
      <c r="B936" s="2">
        <v>85</v>
      </c>
      <c r="C936" s="2" t="s">
        <v>1710</v>
      </c>
    </row>
    <row r="937" spans="1:3" x14ac:dyDescent="0.2">
      <c r="A937" s="2">
        <v>936</v>
      </c>
      <c r="B937" s="2">
        <v>85</v>
      </c>
      <c r="C937" s="2" t="s">
        <v>1711</v>
      </c>
    </row>
    <row r="938" spans="1:3" x14ac:dyDescent="0.2">
      <c r="A938" s="2">
        <v>937</v>
      </c>
      <c r="B938" s="2">
        <v>85</v>
      </c>
      <c r="C938" s="2" t="s">
        <v>1712</v>
      </c>
    </row>
    <row r="939" spans="1:3" x14ac:dyDescent="0.2">
      <c r="A939" s="2">
        <v>938</v>
      </c>
      <c r="B939" s="2">
        <v>85</v>
      </c>
      <c r="C939" s="2" t="s">
        <v>1713</v>
      </c>
    </row>
    <row r="940" spans="1:3" x14ac:dyDescent="0.2">
      <c r="A940" s="2">
        <v>939</v>
      </c>
      <c r="B940" s="2">
        <v>85</v>
      </c>
      <c r="C940" s="2" t="s">
        <v>1714</v>
      </c>
    </row>
    <row r="941" spans="1:3" x14ac:dyDescent="0.2">
      <c r="A941" s="2">
        <v>940</v>
      </c>
      <c r="B941" s="2">
        <v>85</v>
      </c>
      <c r="C941" s="2" t="s">
        <v>1620</v>
      </c>
    </row>
    <row r="942" spans="1:3" x14ac:dyDescent="0.2">
      <c r="A942" s="2">
        <v>941</v>
      </c>
      <c r="B942" s="2">
        <v>85</v>
      </c>
      <c r="C942" s="2" t="s">
        <v>1715</v>
      </c>
    </row>
    <row r="943" spans="1:3" x14ac:dyDescent="0.2">
      <c r="A943" s="2">
        <v>942</v>
      </c>
      <c r="B943" s="2">
        <v>86</v>
      </c>
      <c r="C943" s="2" t="s">
        <v>1716</v>
      </c>
    </row>
    <row r="944" spans="1:3" x14ac:dyDescent="0.2">
      <c r="A944" s="2">
        <v>943</v>
      </c>
      <c r="B944" s="2">
        <v>86</v>
      </c>
      <c r="C944" s="2" t="s">
        <v>695</v>
      </c>
    </row>
    <row r="945" spans="1:3" x14ac:dyDescent="0.2">
      <c r="A945" s="2">
        <v>944</v>
      </c>
      <c r="B945" s="2">
        <v>86</v>
      </c>
      <c r="C945" s="2" t="s">
        <v>1502</v>
      </c>
    </row>
    <row r="946" spans="1:3" x14ac:dyDescent="0.2">
      <c r="A946" s="2">
        <v>945</v>
      </c>
      <c r="B946" s="2">
        <v>86</v>
      </c>
      <c r="C946" s="2" t="s">
        <v>1717</v>
      </c>
    </row>
    <row r="947" spans="1:3" x14ac:dyDescent="0.2">
      <c r="A947" s="2">
        <v>946</v>
      </c>
      <c r="B947" s="2">
        <v>86</v>
      </c>
      <c r="C947" s="2" t="s">
        <v>1718</v>
      </c>
    </row>
    <row r="948" spans="1:3" x14ac:dyDescent="0.2">
      <c r="A948" s="2">
        <v>947</v>
      </c>
      <c r="B948" s="2">
        <v>86</v>
      </c>
      <c r="C948" s="2" t="s">
        <v>1719</v>
      </c>
    </row>
    <row r="949" spans="1:3" x14ac:dyDescent="0.2">
      <c r="A949" s="2">
        <v>948</v>
      </c>
      <c r="B949" s="2">
        <v>86</v>
      </c>
      <c r="C949" s="2" t="s">
        <v>1288</v>
      </c>
    </row>
    <row r="950" spans="1:3" x14ac:dyDescent="0.2">
      <c r="A950" s="2">
        <v>949</v>
      </c>
      <c r="B950" s="2">
        <v>86</v>
      </c>
      <c r="C950" s="2" t="s">
        <v>1519</v>
      </c>
    </row>
    <row r="951" spans="1:3" x14ac:dyDescent="0.2">
      <c r="A951" s="2">
        <v>950</v>
      </c>
      <c r="B951" s="2">
        <v>86</v>
      </c>
      <c r="C951" s="2" t="s">
        <v>1720</v>
      </c>
    </row>
    <row r="952" spans="1:3" x14ac:dyDescent="0.2">
      <c r="A952" s="2">
        <v>951</v>
      </c>
      <c r="B952" s="2">
        <v>86</v>
      </c>
      <c r="C952" s="2" t="s">
        <v>1721</v>
      </c>
    </row>
    <row r="953" spans="1:3" x14ac:dyDescent="0.2">
      <c r="A953" s="2">
        <v>952</v>
      </c>
      <c r="B953" s="2">
        <v>86</v>
      </c>
      <c r="C953" s="2" t="s">
        <v>1722</v>
      </c>
    </row>
    <row r="954" spans="1:3" x14ac:dyDescent="0.2">
      <c r="A954" s="2">
        <v>953</v>
      </c>
      <c r="B954" s="2">
        <v>86</v>
      </c>
      <c r="C954" s="2" t="s">
        <v>1723</v>
      </c>
    </row>
    <row r="955" spans="1:3" x14ac:dyDescent="0.2">
      <c r="A955" s="2">
        <v>954</v>
      </c>
      <c r="B955" s="2">
        <v>86</v>
      </c>
      <c r="C955" s="2" t="s">
        <v>1724</v>
      </c>
    </row>
    <row r="956" spans="1:3" x14ac:dyDescent="0.2">
      <c r="A956" s="2">
        <v>955</v>
      </c>
      <c r="B956" s="2">
        <v>86</v>
      </c>
      <c r="C956" s="2" t="s">
        <v>1725</v>
      </c>
    </row>
    <row r="957" spans="1:3" x14ac:dyDescent="0.2">
      <c r="A957" s="2">
        <v>956</v>
      </c>
      <c r="B957" s="2">
        <v>86</v>
      </c>
      <c r="C957" s="2" t="s">
        <v>1726</v>
      </c>
    </row>
    <row r="958" spans="1:3" x14ac:dyDescent="0.2">
      <c r="A958" s="2">
        <v>957</v>
      </c>
      <c r="B958" s="2">
        <v>86</v>
      </c>
      <c r="C958" s="2" t="s">
        <v>1727</v>
      </c>
    </row>
    <row r="959" spans="1:3" x14ac:dyDescent="0.2">
      <c r="A959" s="2">
        <v>958</v>
      </c>
      <c r="B959" s="2">
        <v>86</v>
      </c>
      <c r="C959" s="2" t="s">
        <v>730</v>
      </c>
    </row>
    <row r="960" spans="1:3" x14ac:dyDescent="0.2">
      <c r="A960" s="2">
        <v>959</v>
      </c>
      <c r="B960" s="2">
        <v>86</v>
      </c>
      <c r="C960" s="2" t="s">
        <v>1728</v>
      </c>
    </row>
    <row r="961" spans="1:3" x14ac:dyDescent="0.2">
      <c r="A961" s="2">
        <v>960</v>
      </c>
      <c r="B961" s="2">
        <v>86</v>
      </c>
      <c r="C961" s="2" t="s">
        <v>1729</v>
      </c>
    </row>
    <row r="962" spans="1:3" x14ac:dyDescent="0.2">
      <c r="A962" s="2">
        <v>961</v>
      </c>
      <c r="B962" s="2">
        <v>86</v>
      </c>
      <c r="C962" s="2" t="s">
        <v>1730</v>
      </c>
    </row>
    <row r="963" spans="1:3" x14ac:dyDescent="0.2">
      <c r="A963" s="2">
        <v>962</v>
      </c>
      <c r="B963" s="2">
        <v>86</v>
      </c>
      <c r="C963" s="2" t="s">
        <v>713</v>
      </c>
    </row>
    <row r="964" spans="1:3" x14ac:dyDescent="0.2">
      <c r="A964" s="2">
        <v>963</v>
      </c>
      <c r="B964" s="2">
        <v>86</v>
      </c>
      <c r="C964" s="2" t="s">
        <v>1731</v>
      </c>
    </row>
    <row r="965" spans="1:3" x14ac:dyDescent="0.2">
      <c r="A965" s="2">
        <v>964</v>
      </c>
      <c r="B965" s="2">
        <v>86</v>
      </c>
      <c r="C965" s="2" t="s">
        <v>1732</v>
      </c>
    </row>
    <row r="966" spans="1:3" x14ac:dyDescent="0.2">
      <c r="A966" s="2">
        <v>965</v>
      </c>
      <c r="B966" s="2">
        <v>86</v>
      </c>
      <c r="C966" s="2" t="s">
        <v>1733</v>
      </c>
    </row>
    <row r="967" spans="1:3" x14ac:dyDescent="0.2">
      <c r="A967" s="2">
        <v>966</v>
      </c>
      <c r="B967" s="2">
        <v>86</v>
      </c>
      <c r="C967" s="2" t="s">
        <v>1734</v>
      </c>
    </row>
    <row r="968" spans="1:3" x14ac:dyDescent="0.2">
      <c r="A968" s="2">
        <v>967</v>
      </c>
      <c r="B968" s="2">
        <v>86</v>
      </c>
      <c r="C968" s="2" t="s">
        <v>1735</v>
      </c>
    </row>
    <row r="969" spans="1:3" x14ac:dyDescent="0.2">
      <c r="A969" s="2">
        <v>968</v>
      </c>
      <c r="B969" s="2">
        <v>86</v>
      </c>
      <c r="C969" s="2" t="s">
        <v>1736</v>
      </c>
    </row>
    <row r="970" spans="1:3" x14ac:dyDescent="0.2">
      <c r="A970" s="2">
        <v>969</v>
      </c>
      <c r="B970" s="2">
        <v>86</v>
      </c>
      <c r="C970" s="2" t="s">
        <v>756</v>
      </c>
    </row>
    <row r="971" spans="1:3" x14ac:dyDescent="0.2">
      <c r="A971" s="2">
        <v>970</v>
      </c>
      <c r="B971" s="2">
        <v>86</v>
      </c>
      <c r="C971" s="2" t="s">
        <v>1002</v>
      </c>
    </row>
    <row r="972" spans="1:3" x14ac:dyDescent="0.2">
      <c r="A972" s="2">
        <v>971</v>
      </c>
      <c r="B972" s="2">
        <v>86</v>
      </c>
      <c r="C972" s="2" t="s">
        <v>687</v>
      </c>
    </row>
    <row r="973" spans="1:3" x14ac:dyDescent="0.2">
      <c r="A973" s="2">
        <v>972</v>
      </c>
      <c r="B973" s="2">
        <v>86</v>
      </c>
      <c r="C973" s="2" t="s">
        <v>1737</v>
      </c>
    </row>
    <row r="974" spans="1:3" x14ac:dyDescent="0.2">
      <c r="A974" s="2">
        <v>973</v>
      </c>
      <c r="B974" s="2">
        <v>86</v>
      </c>
      <c r="C974" s="2" t="s">
        <v>1738</v>
      </c>
    </row>
    <row r="975" spans="1:3" x14ac:dyDescent="0.2">
      <c r="A975" s="2">
        <v>974</v>
      </c>
      <c r="B975" s="2">
        <v>86</v>
      </c>
      <c r="C975" s="2" t="s">
        <v>1739</v>
      </c>
    </row>
    <row r="976" spans="1:3" x14ac:dyDescent="0.2">
      <c r="A976" s="2">
        <v>975</v>
      </c>
      <c r="B976" s="2">
        <v>86</v>
      </c>
      <c r="C976" s="2" t="s">
        <v>1740</v>
      </c>
    </row>
    <row r="977" spans="1:3" x14ac:dyDescent="0.2">
      <c r="A977" s="2">
        <v>976</v>
      </c>
      <c r="B977" s="2">
        <v>86</v>
      </c>
      <c r="C977" s="2" t="s">
        <v>1741</v>
      </c>
    </row>
    <row r="978" spans="1:3" x14ac:dyDescent="0.2">
      <c r="A978" s="2">
        <v>977</v>
      </c>
      <c r="B978" s="2">
        <v>86</v>
      </c>
      <c r="C978" s="2" t="s">
        <v>1742</v>
      </c>
    </row>
    <row r="979" spans="1:3" x14ac:dyDescent="0.2">
      <c r="A979" s="2">
        <v>978</v>
      </c>
      <c r="B979" s="2">
        <v>86</v>
      </c>
      <c r="C979" s="2" t="s">
        <v>1743</v>
      </c>
    </row>
    <row r="980" spans="1:3" x14ac:dyDescent="0.2">
      <c r="A980" s="2">
        <v>979</v>
      </c>
      <c r="B980" s="2">
        <v>86</v>
      </c>
      <c r="C980" s="2" t="s">
        <v>1744</v>
      </c>
    </row>
    <row r="981" spans="1:3" x14ac:dyDescent="0.2">
      <c r="A981" s="2">
        <v>980</v>
      </c>
      <c r="B981" s="2">
        <v>86</v>
      </c>
      <c r="C981" s="2" t="s">
        <v>1745</v>
      </c>
    </row>
    <row r="982" spans="1:3" x14ac:dyDescent="0.2">
      <c r="A982" s="2">
        <v>981</v>
      </c>
      <c r="B982" s="2">
        <v>87</v>
      </c>
      <c r="C982" s="2" t="s">
        <v>1746</v>
      </c>
    </row>
    <row r="983" spans="1:3" x14ac:dyDescent="0.2">
      <c r="A983" s="2">
        <v>982</v>
      </c>
      <c r="B983" s="2">
        <v>87</v>
      </c>
      <c r="C983" s="2" t="s">
        <v>1747</v>
      </c>
    </row>
    <row r="984" spans="1:3" x14ac:dyDescent="0.2">
      <c r="A984" s="2">
        <v>983</v>
      </c>
      <c r="B984" s="2">
        <v>87</v>
      </c>
      <c r="C984" s="2" t="s">
        <v>1078</v>
      </c>
    </row>
    <row r="985" spans="1:3" x14ac:dyDescent="0.2">
      <c r="A985" s="2">
        <v>984</v>
      </c>
      <c r="B985" s="2">
        <v>87</v>
      </c>
      <c r="C985" s="2" t="s">
        <v>1748</v>
      </c>
    </row>
    <row r="986" spans="1:3" x14ac:dyDescent="0.2">
      <c r="A986" s="2">
        <v>985</v>
      </c>
      <c r="B986" s="2">
        <v>87</v>
      </c>
      <c r="C986" s="2" t="s">
        <v>1749</v>
      </c>
    </row>
    <row r="987" spans="1:3" x14ac:dyDescent="0.2">
      <c r="A987" s="2">
        <v>986</v>
      </c>
      <c r="B987" s="2">
        <v>87</v>
      </c>
      <c r="C987" s="2" t="s">
        <v>1586</v>
      </c>
    </row>
    <row r="988" spans="1:3" x14ac:dyDescent="0.2">
      <c r="A988" s="2">
        <v>987</v>
      </c>
      <c r="B988" s="2">
        <v>87</v>
      </c>
      <c r="C988" s="2" t="s">
        <v>1750</v>
      </c>
    </row>
    <row r="989" spans="1:3" x14ac:dyDescent="0.2">
      <c r="A989" s="2">
        <v>988</v>
      </c>
      <c r="B989" s="2">
        <v>87</v>
      </c>
      <c r="C989" s="2" t="s">
        <v>1751</v>
      </c>
    </row>
    <row r="990" spans="1:3" x14ac:dyDescent="0.2">
      <c r="A990" s="2">
        <v>989</v>
      </c>
      <c r="B990" s="2">
        <v>87</v>
      </c>
      <c r="C990" s="2" t="s">
        <v>1752</v>
      </c>
    </row>
    <row r="991" spans="1:3" x14ac:dyDescent="0.2">
      <c r="A991" s="2">
        <v>990</v>
      </c>
      <c r="B991" s="2">
        <v>87</v>
      </c>
      <c r="C991" s="2" t="s">
        <v>1753</v>
      </c>
    </row>
    <row r="992" spans="1:3" x14ac:dyDescent="0.2">
      <c r="A992" s="2">
        <v>991</v>
      </c>
      <c r="B992" s="2">
        <v>87</v>
      </c>
      <c r="C992" s="2" t="s">
        <v>1754</v>
      </c>
    </row>
    <row r="993" spans="1:3" x14ac:dyDescent="0.2">
      <c r="A993" s="2">
        <v>992</v>
      </c>
      <c r="B993" s="2">
        <v>87</v>
      </c>
      <c r="C993" s="2" t="s">
        <v>1755</v>
      </c>
    </row>
    <row r="994" spans="1:3" x14ac:dyDescent="0.2">
      <c r="A994" s="2">
        <v>993</v>
      </c>
      <c r="B994" s="2">
        <v>87</v>
      </c>
      <c r="C994" s="2" t="s">
        <v>1756</v>
      </c>
    </row>
    <row r="995" spans="1:3" x14ac:dyDescent="0.2">
      <c r="A995" s="2">
        <v>994</v>
      </c>
      <c r="B995" s="2">
        <v>44</v>
      </c>
      <c r="C995" s="2" t="s">
        <v>1757</v>
      </c>
    </row>
    <row r="996" spans="1:3" x14ac:dyDescent="0.2">
      <c r="A996" s="2">
        <v>995</v>
      </c>
      <c r="B996" s="2">
        <v>44</v>
      </c>
      <c r="C996" s="2" t="s">
        <v>1758</v>
      </c>
    </row>
    <row r="997" spans="1:3" x14ac:dyDescent="0.2">
      <c r="A997" s="2">
        <v>996</v>
      </c>
      <c r="B997" s="2">
        <v>44</v>
      </c>
      <c r="C997" s="2" t="s">
        <v>1759</v>
      </c>
    </row>
    <row r="998" spans="1:3" x14ac:dyDescent="0.2">
      <c r="A998" s="2">
        <v>997</v>
      </c>
      <c r="B998" s="2">
        <v>44</v>
      </c>
      <c r="C998" s="2" t="s">
        <v>1760</v>
      </c>
    </row>
    <row r="999" spans="1:3" x14ac:dyDescent="0.2">
      <c r="A999" s="2">
        <v>998</v>
      </c>
      <c r="B999" s="2">
        <v>44</v>
      </c>
      <c r="C999" s="2" t="s">
        <v>1761</v>
      </c>
    </row>
    <row r="1000" spans="1:3" x14ac:dyDescent="0.2">
      <c r="A1000" s="2">
        <v>999</v>
      </c>
      <c r="B1000" s="2">
        <v>44</v>
      </c>
      <c r="C1000" s="2" t="s">
        <v>1762</v>
      </c>
    </row>
    <row r="1001" spans="1:3" x14ac:dyDescent="0.2">
      <c r="A1001" s="2">
        <v>1000</v>
      </c>
      <c r="B1001" s="2">
        <v>44</v>
      </c>
      <c r="C1001" s="2" t="s">
        <v>1763</v>
      </c>
    </row>
    <row r="1002" spans="1:3" x14ac:dyDescent="0.2">
      <c r="A1002" s="2">
        <v>1001</v>
      </c>
      <c r="B1002" s="2">
        <v>44</v>
      </c>
      <c r="C1002" s="2" t="s">
        <v>1764</v>
      </c>
    </row>
    <row r="1003" spans="1:3" x14ac:dyDescent="0.2">
      <c r="A1003" s="2">
        <v>1002</v>
      </c>
      <c r="B1003" s="2">
        <v>44</v>
      </c>
      <c r="C1003" s="2" t="s">
        <v>1765</v>
      </c>
    </row>
    <row r="1004" spans="1:3" x14ac:dyDescent="0.2">
      <c r="A1004" s="2">
        <v>1003</v>
      </c>
      <c r="B1004" s="2">
        <v>44</v>
      </c>
      <c r="C1004" s="2" t="s">
        <v>1766</v>
      </c>
    </row>
    <row r="1005" spans="1:3" x14ac:dyDescent="0.2">
      <c r="A1005" s="2">
        <v>1004</v>
      </c>
      <c r="B1005" s="2">
        <v>44</v>
      </c>
      <c r="C1005" s="2" t="s">
        <v>1767</v>
      </c>
    </row>
    <row r="1006" spans="1:3" x14ac:dyDescent="0.2">
      <c r="A1006" s="2">
        <v>1005</v>
      </c>
      <c r="B1006" s="2">
        <v>44</v>
      </c>
      <c r="C1006" s="2" t="s">
        <v>1768</v>
      </c>
    </row>
    <row r="1007" spans="1:3" x14ac:dyDescent="0.2">
      <c r="A1007" s="2">
        <v>1006</v>
      </c>
      <c r="B1007" s="2">
        <v>44</v>
      </c>
      <c r="C1007" s="2" t="s">
        <v>1769</v>
      </c>
    </row>
    <row r="1008" spans="1:3" x14ac:dyDescent="0.2">
      <c r="A1008" s="2">
        <v>1007</v>
      </c>
      <c r="B1008" s="2">
        <v>44</v>
      </c>
      <c r="C1008" s="2" t="s">
        <v>1770</v>
      </c>
    </row>
    <row r="1009" spans="1:3" x14ac:dyDescent="0.2">
      <c r="A1009" s="2">
        <v>1008</v>
      </c>
      <c r="B1009" s="2">
        <v>44</v>
      </c>
      <c r="C1009" s="2" t="s">
        <v>1771</v>
      </c>
    </row>
    <row r="1010" spans="1:3" x14ac:dyDescent="0.2">
      <c r="A1010" s="2">
        <v>1009</v>
      </c>
      <c r="B1010" s="2">
        <v>44</v>
      </c>
      <c r="C1010" s="2" t="s">
        <v>1772</v>
      </c>
    </row>
    <row r="1011" spans="1:3" x14ac:dyDescent="0.2">
      <c r="A1011" s="2">
        <v>1010</v>
      </c>
      <c r="B1011" s="2">
        <v>44</v>
      </c>
      <c r="C1011" s="2" t="s">
        <v>1773</v>
      </c>
    </row>
    <row r="1012" spans="1:3" x14ac:dyDescent="0.2">
      <c r="A1012" s="2">
        <v>1011</v>
      </c>
      <c r="B1012" s="2">
        <v>44</v>
      </c>
      <c r="C1012" s="2" t="s">
        <v>1774</v>
      </c>
    </row>
    <row r="1013" spans="1:3" x14ac:dyDescent="0.2">
      <c r="A1013" s="2">
        <v>1012</v>
      </c>
      <c r="B1013" s="2">
        <v>44</v>
      </c>
      <c r="C1013" s="2" t="s">
        <v>1775</v>
      </c>
    </row>
    <row r="1014" spans="1:3" x14ac:dyDescent="0.2">
      <c r="A1014" s="2">
        <v>1013</v>
      </c>
      <c r="B1014" s="2">
        <v>44</v>
      </c>
      <c r="C1014" s="2" t="s">
        <v>1776</v>
      </c>
    </row>
    <row r="1015" spans="1:3" x14ac:dyDescent="0.2">
      <c r="A1015" s="2">
        <v>1014</v>
      </c>
      <c r="B1015" s="2">
        <v>44</v>
      </c>
      <c r="C1015" s="2" t="s">
        <v>1777</v>
      </c>
    </row>
    <row r="1016" spans="1:3" x14ac:dyDescent="0.2">
      <c r="A1016" s="2">
        <v>1015</v>
      </c>
      <c r="B1016" s="2">
        <v>44</v>
      </c>
      <c r="C1016" s="2" t="s">
        <v>1778</v>
      </c>
    </row>
    <row r="1017" spans="1:3" x14ac:dyDescent="0.2">
      <c r="A1017" s="2">
        <v>1016</v>
      </c>
      <c r="B1017" s="2">
        <v>44</v>
      </c>
      <c r="C1017" s="2" t="s">
        <v>1574</v>
      </c>
    </row>
    <row r="1018" spans="1:3" x14ac:dyDescent="0.2">
      <c r="A1018" s="2">
        <v>1017</v>
      </c>
      <c r="B1018" s="2">
        <v>44</v>
      </c>
      <c r="C1018" s="2" t="s">
        <v>1779</v>
      </c>
    </row>
    <row r="1019" spans="1:3" x14ac:dyDescent="0.2">
      <c r="A1019" s="2">
        <v>1018</v>
      </c>
      <c r="B1019" s="2">
        <v>44</v>
      </c>
      <c r="C1019" s="2" t="s">
        <v>1780</v>
      </c>
    </row>
    <row r="1020" spans="1:3" x14ac:dyDescent="0.2">
      <c r="A1020" s="2">
        <v>1019</v>
      </c>
      <c r="B1020" s="2">
        <v>44</v>
      </c>
      <c r="C1020" s="2" t="s">
        <v>1781</v>
      </c>
    </row>
    <row r="1021" spans="1:3" x14ac:dyDescent="0.2">
      <c r="A1021" s="2">
        <v>1020</v>
      </c>
      <c r="B1021" s="2">
        <v>44</v>
      </c>
      <c r="C1021" s="2" t="s">
        <v>1782</v>
      </c>
    </row>
    <row r="1022" spans="1:3" x14ac:dyDescent="0.2">
      <c r="A1022" s="2">
        <v>1021</v>
      </c>
      <c r="B1022" s="2">
        <v>44</v>
      </c>
      <c r="C1022" s="2" t="s">
        <v>1783</v>
      </c>
    </row>
    <row r="1023" spans="1:3" x14ac:dyDescent="0.2">
      <c r="A1023" s="2">
        <v>1022</v>
      </c>
      <c r="B1023" s="2">
        <v>44</v>
      </c>
      <c r="C1023" s="2" t="s">
        <v>1784</v>
      </c>
    </row>
    <row r="1024" spans="1:3" x14ac:dyDescent="0.2">
      <c r="A1024" s="2">
        <v>1023</v>
      </c>
      <c r="B1024" s="2">
        <v>44</v>
      </c>
      <c r="C1024" s="2" t="s">
        <v>1785</v>
      </c>
    </row>
    <row r="1025" spans="1:3" x14ac:dyDescent="0.2">
      <c r="A1025" s="2">
        <v>1024</v>
      </c>
      <c r="B1025" s="2">
        <v>44</v>
      </c>
      <c r="C1025" s="2" t="s">
        <v>1786</v>
      </c>
    </row>
    <row r="1026" spans="1:3" x14ac:dyDescent="0.2">
      <c r="A1026" s="2">
        <v>1025</v>
      </c>
      <c r="B1026" s="2">
        <v>44</v>
      </c>
      <c r="C1026" s="2" t="s">
        <v>1787</v>
      </c>
    </row>
    <row r="1027" spans="1:3" x14ac:dyDescent="0.2">
      <c r="A1027" s="2">
        <v>1026</v>
      </c>
      <c r="B1027" s="2">
        <v>44</v>
      </c>
      <c r="C1027" s="2" t="s">
        <v>1788</v>
      </c>
    </row>
    <row r="1028" spans="1:3" x14ac:dyDescent="0.2">
      <c r="A1028" s="2">
        <v>1027</v>
      </c>
      <c r="B1028" s="2">
        <v>45</v>
      </c>
      <c r="C1028" s="2" t="s">
        <v>1789</v>
      </c>
    </row>
    <row r="1029" spans="1:3" x14ac:dyDescent="0.2">
      <c r="A1029" s="2">
        <v>1028</v>
      </c>
      <c r="B1029" s="2">
        <v>45</v>
      </c>
      <c r="C1029" s="2" t="s">
        <v>1790</v>
      </c>
    </row>
    <row r="1030" spans="1:3" x14ac:dyDescent="0.2">
      <c r="A1030" s="2">
        <v>1029</v>
      </c>
      <c r="B1030" s="2">
        <v>45</v>
      </c>
      <c r="C1030" s="2" t="s">
        <v>1791</v>
      </c>
    </row>
    <row r="1031" spans="1:3" x14ac:dyDescent="0.2">
      <c r="A1031" s="2">
        <v>1030</v>
      </c>
      <c r="B1031" s="2">
        <v>45</v>
      </c>
      <c r="C1031" s="2" t="s">
        <v>1792</v>
      </c>
    </row>
    <row r="1032" spans="1:3" x14ac:dyDescent="0.2">
      <c r="A1032" s="2">
        <v>1031</v>
      </c>
      <c r="B1032" s="2">
        <v>45</v>
      </c>
      <c r="C1032" s="2" t="s">
        <v>1793</v>
      </c>
    </row>
    <row r="1033" spans="1:3" x14ac:dyDescent="0.2">
      <c r="A1033" s="2">
        <v>1032</v>
      </c>
      <c r="B1033" s="2">
        <v>45</v>
      </c>
      <c r="C1033" s="2" t="s">
        <v>1794</v>
      </c>
    </row>
    <row r="1034" spans="1:3" x14ac:dyDescent="0.2">
      <c r="A1034" s="2">
        <v>1033</v>
      </c>
      <c r="B1034" s="2">
        <v>45</v>
      </c>
      <c r="C1034" s="2" t="s">
        <v>1795</v>
      </c>
    </row>
    <row r="1035" spans="1:3" x14ac:dyDescent="0.2">
      <c r="A1035" s="2">
        <v>1034</v>
      </c>
      <c r="B1035" s="2">
        <v>45</v>
      </c>
      <c r="C1035" s="2" t="s">
        <v>1796</v>
      </c>
    </row>
    <row r="1036" spans="1:3" x14ac:dyDescent="0.2">
      <c r="A1036" s="2">
        <v>1035</v>
      </c>
      <c r="B1036" s="2">
        <v>45</v>
      </c>
      <c r="C1036" s="2" t="s">
        <v>1797</v>
      </c>
    </row>
    <row r="1037" spans="1:3" x14ac:dyDescent="0.2">
      <c r="A1037" s="2">
        <v>1036</v>
      </c>
      <c r="B1037" s="2">
        <v>45</v>
      </c>
      <c r="C1037" s="2" t="s">
        <v>1798</v>
      </c>
    </row>
    <row r="1038" spans="1:3" x14ac:dyDescent="0.2">
      <c r="A1038" s="2">
        <v>1037</v>
      </c>
      <c r="B1038" s="2">
        <v>45</v>
      </c>
      <c r="C1038" s="2" t="s">
        <v>1799</v>
      </c>
    </row>
    <row r="1039" spans="1:3" x14ac:dyDescent="0.2">
      <c r="A1039" s="2">
        <v>1038</v>
      </c>
      <c r="B1039" s="2">
        <v>45</v>
      </c>
      <c r="C1039" s="2" t="s">
        <v>1800</v>
      </c>
    </row>
    <row r="1040" spans="1:3" x14ac:dyDescent="0.2">
      <c r="A1040" s="2">
        <v>1039</v>
      </c>
      <c r="B1040" s="2">
        <v>45</v>
      </c>
      <c r="C1040" s="2" t="s">
        <v>1801</v>
      </c>
    </row>
    <row r="1041" spans="1:3" x14ac:dyDescent="0.2">
      <c r="A1041" s="2">
        <v>1040</v>
      </c>
      <c r="B1041" s="2">
        <v>45</v>
      </c>
      <c r="C1041" s="2" t="s">
        <v>1802</v>
      </c>
    </row>
    <row r="1042" spans="1:3" x14ac:dyDescent="0.2">
      <c r="A1042" s="2">
        <v>1041</v>
      </c>
      <c r="B1042" s="2">
        <v>45</v>
      </c>
      <c r="C1042" s="2" t="s">
        <v>1803</v>
      </c>
    </row>
    <row r="1043" spans="1:3" x14ac:dyDescent="0.2">
      <c r="A1043" s="2">
        <v>1042</v>
      </c>
      <c r="B1043" s="2">
        <v>45</v>
      </c>
      <c r="C1043" s="2" t="s">
        <v>1431</v>
      </c>
    </row>
    <row r="1044" spans="1:3" x14ac:dyDescent="0.2">
      <c r="A1044" s="2">
        <v>1043</v>
      </c>
      <c r="B1044" s="2">
        <v>45</v>
      </c>
      <c r="C1044" s="2" t="s">
        <v>1804</v>
      </c>
    </row>
    <row r="1045" spans="1:3" x14ac:dyDescent="0.2">
      <c r="A1045" s="2">
        <v>1044</v>
      </c>
      <c r="B1045" s="2">
        <v>45</v>
      </c>
      <c r="C1045" s="2" t="s">
        <v>1805</v>
      </c>
    </row>
    <row r="1046" spans="1:3" x14ac:dyDescent="0.2">
      <c r="A1046" s="2">
        <v>1045</v>
      </c>
      <c r="B1046" s="2">
        <v>45</v>
      </c>
      <c r="C1046" s="2" t="s">
        <v>1806</v>
      </c>
    </row>
    <row r="1047" spans="1:3" x14ac:dyDescent="0.2">
      <c r="A1047" s="2">
        <v>1046</v>
      </c>
      <c r="B1047" s="2">
        <v>45</v>
      </c>
      <c r="C1047" s="2" t="s">
        <v>1807</v>
      </c>
    </row>
    <row r="1048" spans="1:3" x14ac:dyDescent="0.2">
      <c r="A1048" s="2">
        <v>1047</v>
      </c>
      <c r="B1048" s="2">
        <v>45</v>
      </c>
      <c r="C1048" s="2" t="s">
        <v>1808</v>
      </c>
    </row>
    <row r="1049" spans="1:3" x14ac:dyDescent="0.2">
      <c r="A1049" s="2">
        <v>1048</v>
      </c>
      <c r="B1049" s="2">
        <v>45</v>
      </c>
      <c r="C1049" s="2" t="s">
        <v>1809</v>
      </c>
    </row>
    <row r="1050" spans="1:3" x14ac:dyDescent="0.2">
      <c r="A1050" s="2">
        <v>1049</v>
      </c>
      <c r="B1050" s="2">
        <v>45</v>
      </c>
      <c r="C1050" s="2" t="s">
        <v>1810</v>
      </c>
    </row>
    <row r="1051" spans="1:3" x14ac:dyDescent="0.2">
      <c r="A1051" s="2">
        <v>1050</v>
      </c>
      <c r="B1051" s="2">
        <v>45</v>
      </c>
      <c r="C1051" s="2" t="s">
        <v>1811</v>
      </c>
    </row>
    <row r="1052" spans="1:3" x14ac:dyDescent="0.2">
      <c r="A1052" s="2">
        <v>1051</v>
      </c>
      <c r="B1052" s="2">
        <v>45</v>
      </c>
      <c r="C1052" s="2" t="s">
        <v>1812</v>
      </c>
    </row>
    <row r="1053" spans="1:3" x14ac:dyDescent="0.2">
      <c r="A1053" s="2">
        <v>1052</v>
      </c>
      <c r="B1053" s="2">
        <v>45</v>
      </c>
      <c r="C1053" s="2" t="s">
        <v>1813</v>
      </c>
    </row>
    <row r="1054" spans="1:3" x14ac:dyDescent="0.2">
      <c r="A1054" s="2">
        <v>1053</v>
      </c>
      <c r="B1054" s="2">
        <v>45</v>
      </c>
      <c r="C1054" s="2" t="s">
        <v>1814</v>
      </c>
    </row>
    <row r="1055" spans="1:3" x14ac:dyDescent="0.2">
      <c r="A1055" s="2">
        <v>1054</v>
      </c>
      <c r="B1055" s="2">
        <v>45</v>
      </c>
      <c r="C1055" s="2" t="s">
        <v>1815</v>
      </c>
    </row>
    <row r="1056" spans="1:3" x14ac:dyDescent="0.2">
      <c r="A1056" s="2">
        <v>1055</v>
      </c>
      <c r="B1056" s="2">
        <v>45</v>
      </c>
      <c r="C1056" s="2" t="s">
        <v>703</v>
      </c>
    </row>
    <row r="1057" spans="1:3" x14ac:dyDescent="0.2">
      <c r="A1057" s="2">
        <v>1056</v>
      </c>
      <c r="B1057" s="2">
        <v>45</v>
      </c>
      <c r="C1057" s="2" t="s">
        <v>1816</v>
      </c>
    </row>
    <row r="1058" spans="1:3" x14ac:dyDescent="0.2">
      <c r="A1058" s="2">
        <v>1057</v>
      </c>
      <c r="B1058" s="2">
        <v>45</v>
      </c>
      <c r="C1058" s="2" t="s">
        <v>1817</v>
      </c>
    </row>
    <row r="1059" spans="1:3" x14ac:dyDescent="0.2">
      <c r="A1059" s="2">
        <v>1058</v>
      </c>
      <c r="B1059" s="2">
        <v>45</v>
      </c>
      <c r="C1059" s="2" t="s">
        <v>1818</v>
      </c>
    </row>
    <row r="1060" spans="1:3" x14ac:dyDescent="0.2">
      <c r="A1060" s="2">
        <v>1059</v>
      </c>
      <c r="B1060" s="2">
        <v>45</v>
      </c>
      <c r="C1060" s="2" t="s">
        <v>1819</v>
      </c>
    </row>
    <row r="1061" spans="1:3" x14ac:dyDescent="0.2">
      <c r="A1061" s="2">
        <v>1060</v>
      </c>
      <c r="B1061" s="2">
        <v>45</v>
      </c>
      <c r="C1061" s="2" t="s">
        <v>1820</v>
      </c>
    </row>
    <row r="1062" spans="1:3" x14ac:dyDescent="0.2">
      <c r="A1062" s="2">
        <v>1061</v>
      </c>
      <c r="B1062" s="2">
        <v>45</v>
      </c>
      <c r="C1062" s="2" t="s">
        <v>1821</v>
      </c>
    </row>
    <row r="1063" spans="1:3" x14ac:dyDescent="0.2">
      <c r="A1063" s="2">
        <v>1062</v>
      </c>
      <c r="B1063" s="2">
        <v>45</v>
      </c>
      <c r="C1063" s="2" t="s">
        <v>1822</v>
      </c>
    </row>
    <row r="1064" spans="1:3" x14ac:dyDescent="0.2">
      <c r="A1064" s="2">
        <v>1063</v>
      </c>
      <c r="B1064" s="2">
        <v>45</v>
      </c>
      <c r="C1064" s="2" t="s">
        <v>1823</v>
      </c>
    </row>
    <row r="1065" spans="1:3" x14ac:dyDescent="0.2">
      <c r="A1065" s="2">
        <v>1064</v>
      </c>
      <c r="B1065" s="2">
        <v>45</v>
      </c>
      <c r="C1065" s="2" t="s">
        <v>1824</v>
      </c>
    </row>
    <row r="1066" spans="1:3" x14ac:dyDescent="0.2">
      <c r="A1066" s="2">
        <v>1065</v>
      </c>
      <c r="B1066" s="2">
        <v>45</v>
      </c>
      <c r="C1066" s="2" t="s">
        <v>1825</v>
      </c>
    </row>
    <row r="1067" spans="1:3" x14ac:dyDescent="0.2">
      <c r="A1067" s="2">
        <v>1066</v>
      </c>
      <c r="B1067" s="2">
        <v>45</v>
      </c>
      <c r="C1067" s="2" t="s">
        <v>1826</v>
      </c>
    </row>
    <row r="1068" spans="1:3" x14ac:dyDescent="0.2">
      <c r="A1068" s="2">
        <v>1067</v>
      </c>
      <c r="B1068" s="2">
        <v>46</v>
      </c>
      <c r="C1068" s="2" t="s">
        <v>1827</v>
      </c>
    </row>
    <row r="1069" spans="1:3" x14ac:dyDescent="0.2">
      <c r="A1069" s="2">
        <v>1068</v>
      </c>
      <c r="B1069" s="2">
        <v>46</v>
      </c>
      <c r="C1069" s="2" t="s">
        <v>1828</v>
      </c>
    </row>
    <row r="1070" spans="1:3" x14ac:dyDescent="0.2">
      <c r="A1070" s="2">
        <v>1069</v>
      </c>
      <c r="B1070" s="2">
        <v>46</v>
      </c>
      <c r="C1070" s="2" t="s">
        <v>1627</v>
      </c>
    </row>
    <row r="1071" spans="1:3" x14ac:dyDescent="0.2">
      <c r="A1071" s="2">
        <v>1070</v>
      </c>
      <c r="B1071" s="2">
        <v>46</v>
      </c>
      <c r="C1071" s="2" t="s">
        <v>1829</v>
      </c>
    </row>
    <row r="1072" spans="1:3" x14ac:dyDescent="0.2">
      <c r="A1072" s="2">
        <v>1071</v>
      </c>
      <c r="B1072" s="2">
        <v>46</v>
      </c>
      <c r="C1072" s="2" t="s">
        <v>1830</v>
      </c>
    </row>
    <row r="1073" spans="1:3" x14ac:dyDescent="0.2">
      <c r="A1073" s="2">
        <v>1072</v>
      </c>
      <c r="B1073" s="2">
        <v>46</v>
      </c>
      <c r="C1073" s="2" t="s">
        <v>1831</v>
      </c>
    </row>
    <row r="1074" spans="1:3" x14ac:dyDescent="0.2">
      <c r="A1074" s="2">
        <v>1073</v>
      </c>
      <c r="B1074" s="2">
        <v>46</v>
      </c>
      <c r="C1074" s="2" t="s">
        <v>1832</v>
      </c>
    </row>
    <row r="1075" spans="1:3" x14ac:dyDescent="0.2">
      <c r="A1075" s="2">
        <v>1074</v>
      </c>
      <c r="B1075" s="2">
        <v>46</v>
      </c>
      <c r="C1075" s="2" t="s">
        <v>1833</v>
      </c>
    </row>
    <row r="1076" spans="1:3" x14ac:dyDescent="0.2">
      <c r="A1076" s="2">
        <v>1075</v>
      </c>
      <c r="B1076" s="2">
        <v>46</v>
      </c>
      <c r="C1076" s="2" t="s">
        <v>1834</v>
      </c>
    </row>
    <row r="1077" spans="1:3" x14ac:dyDescent="0.2">
      <c r="A1077" s="2">
        <v>1076</v>
      </c>
      <c r="B1077" s="2">
        <v>46</v>
      </c>
      <c r="C1077" s="2" t="s">
        <v>1021</v>
      </c>
    </row>
    <row r="1078" spans="1:3" x14ac:dyDescent="0.2">
      <c r="A1078" s="2">
        <v>1077</v>
      </c>
      <c r="B1078" s="2">
        <v>46</v>
      </c>
      <c r="C1078" s="2" t="s">
        <v>1835</v>
      </c>
    </row>
    <row r="1079" spans="1:3" x14ac:dyDescent="0.2">
      <c r="A1079" s="2">
        <v>1078</v>
      </c>
      <c r="B1079" s="2">
        <v>46</v>
      </c>
      <c r="C1079" s="2" t="s">
        <v>1836</v>
      </c>
    </row>
    <row r="1080" spans="1:3" x14ac:dyDescent="0.2">
      <c r="A1080" s="2">
        <v>1079</v>
      </c>
      <c r="B1080" s="2">
        <v>46</v>
      </c>
      <c r="C1080" s="2" t="s">
        <v>1837</v>
      </c>
    </row>
    <row r="1081" spans="1:3" x14ac:dyDescent="0.2">
      <c r="A1081" s="2">
        <v>1080</v>
      </c>
      <c r="B1081" s="2">
        <v>46</v>
      </c>
      <c r="C1081" s="2" t="s">
        <v>1838</v>
      </c>
    </row>
    <row r="1082" spans="1:3" x14ac:dyDescent="0.2">
      <c r="A1082" s="2">
        <v>1081</v>
      </c>
      <c r="B1082" s="2">
        <v>46</v>
      </c>
      <c r="C1082" s="2" t="s">
        <v>1839</v>
      </c>
    </row>
    <row r="1083" spans="1:3" x14ac:dyDescent="0.2">
      <c r="A1083" s="2">
        <v>1082</v>
      </c>
      <c r="B1083" s="2">
        <v>46</v>
      </c>
      <c r="C1083" s="2" t="s">
        <v>1840</v>
      </c>
    </row>
    <row r="1084" spans="1:3" x14ac:dyDescent="0.2">
      <c r="A1084" s="2">
        <v>1083</v>
      </c>
      <c r="B1084" s="2">
        <v>46</v>
      </c>
      <c r="C1084" s="2" t="s">
        <v>1841</v>
      </c>
    </row>
    <row r="1085" spans="1:3" x14ac:dyDescent="0.2">
      <c r="A1085" s="2">
        <v>1084</v>
      </c>
      <c r="B1085" s="2">
        <v>46</v>
      </c>
      <c r="C1085" s="2" t="s">
        <v>1842</v>
      </c>
    </row>
    <row r="1086" spans="1:3" x14ac:dyDescent="0.2">
      <c r="A1086" s="2">
        <v>1085</v>
      </c>
      <c r="B1086" s="2">
        <v>46</v>
      </c>
      <c r="C1086" s="2" t="s">
        <v>1843</v>
      </c>
    </row>
    <row r="1087" spans="1:3" x14ac:dyDescent="0.2">
      <c r="A1087" s="2">
        <v>1086</v>
      </c>
      <c r="B1087" s="2">
        <v>46</v>
      </c>
      <c r="C1087" s="2" t="s">
        <v>1844</v>
      </c>
    </row>
    <row r="1088" spans="1:3" x14ac:dyDescent="0.2">
      <c r="A1088" s="2">
        <v>1087</v>
      </c>
      <c r="B1088" s="2">
        <v>46</v>
      </c>
      <c r="C1088" s="2" t="s">
        <v>1845</v>
      </c>
    </row>
    <row r="1089" spans="1:3" x14ac:dyDescent="0.2">
      <c r="A1089" s="2">
        <v>1088</v>
      </c>
      <c r="B1089" s="2">
        <v>46</v>
      </c>
      <c r="C1089" s="2" t="s">
        <v>1846</v>
      </c>
    </row>
    <row r="1090" spans="1:3" x14ac:dyDescent="0.2">
      <c r="A1090" s="2">
        <v>1089</v>
      </c>
      <c r="B1090" s="2">
        <v>46</v>
      </c>
      <c r="C1090" s="2" t="s">
        <v>1847</v>
      </c>
    </row>
    <row r="1091" spans="1:3" x14ac:dyDescent="0.2">
      <c r="A1091" s="2">
        <v>1090</v>
      </c>
      <c r="B1091" s="2">
        <v>46</v>
      </c>
      <c r="C1091" s="2" t="s">
        <v>1848</v>
      </c>
    </row>
    <row r="1092" spans="1:3" x14ac:dyDescent="0.2">
      <c r="A1092" s="2">
        <v>1091</v>
      </c>
      <c r="B1092" s="2">
        <v>46</v>
      </c>
      <c r="C1092" s="2" t="s">
        <v>1849</v>
      </c>
    </row>
    <row r="1093" spans="1:3" x14ac:dyDescent="0.2">
      <c r="A1093" s="2">
        <v>1092</v>
      </c>
      <c r="B1093" s="2">
        <v>46</v>
      </c>
      <c r="C1093" s="2" t="s">
        <v>1850</v>
      </c>
    </row>
    <row r="1094" spans="1:3" x14ac:dyDescent="0.2">
      <c r="A1094" s="2">
        <v>1093</v>
      </c>
      <c r="B1094" s="2">
        <v>46</v>
      </c>
      <c r="C1094" s="2" t="s">
        <v>1851</v>
      </c>
    </row>
    <row r="1095" spans="1:3" x14ac:dyDescent="0.2">
      <c r="A1095" s="2">
        <v>1094</v>
      </c>
      <c r="B1095" s="2">
        <v>46</v>
      </c>
      <c r="C1095" s="2" t="s">
        <v>1852</v>
      </c>
    </row>
    <row r="1096" spans="1:3" x14ac:dyDescent="0.2">
      <c r="A1096" s="2">
        <v>1095</v>
      </c>
      <c r="B1096" s="2">
        <v>46</v>
      </c>
      <c r="C1096" s="2" t="s">
        <v>1853</v>
      </c>
    </row>
    <row r="1097" spans="1:3" x14ac:dyDescent="0.2">
      <c r="A1097" s="2">
        <v>1096</v>
      </c>
      <c r="B1097" s="2">
        <v>46</v>
      </c>
      <c r="C1097" s="2" t="s">
        <v>1854</v>
      </c>
    </row>
    <row r="1098" spans="1:3" x14ac:dyDescent="0.2">
      <c r="A1098" s="2">
        <v>1097</v>
      </c>
      <c r="B1098" s="2">
        <v>46</v>
      </c>
      <c r="C1098" s="2" t="s">
        <v>720</v>
      </c>
    </row>
    <row r="1099" spans="1:3" x14ac:dyDescent="0.2">
      <c r="A1099" s="2">
        <v>1098</v>
      </c>
      <c r="B1099" s="2">
        <v>46</v>
      </c>
      <c r="C1099" s="2" t="s">
        <v>1855</v>
      </c>
    </row>
    <row r="1100" spans="1:3" x14ac:dyDescent="0.2">
      <c r="A1100" s="2">
        <v>1099</v>
      </c>
      <c r="B1100" s="2">
        <v>46</v>
      </c>
      <c r="C1100" s="2" t="s">
        <v>1856</v>
      </c>
    </row>
    <row r="1101" spans="1:3" x14ac:dyDescent="0.2">
      <c r="A1101" s="2">
        <v>1100</v>
      </c>
      <c r="B1101" s="2">
        <v>46</v>
      </c>
      <c r="C1101" s="2" t="s">
        <v>1857</v>
      </c>
    </row>
    <row r="1102" spans="1:3" x14ac:dyDescent="0.2">
      <c r="A1102" s="2">
        <v>1101</v>
      </c>
      <c r="B1102" s="2">
        <v>46</v>
      </c>
      <c r="C1102" s="2" t="s">
        <v>1858</v>
      </c>
    </row>
    <row r="1103" spans="1:3" x14ac:dyDescent="0.2">
      <c r="A1103" s="2">
        <v>1102</v>
      </c>
      <c r="B1103" s="2">
        <v>46</v>
      </c>
      <c r="C1103" s="2" t="s">
        <v>1859</v>
      </c>
    </row>
    <row r="1104" spans="1:3" x14ac:dyDescent="0.2">
      <c r="A1104" s="2">
        <v>1103</v>
      </c>
      <c r="B1104" s="2">
        <v>46</v>
      </c>
      <c r="C1104" s="2" t="s">
        <v>1860</v>
      </c>
    </row>
    <row r="1105" spans="1:3" x14ac:dyDescent="0.2">
      <c r="A1105" s="2">
        <v>1104</v>
      </c>
      <c r="B1105" s="2">
        <v>46</v>
      </c>
      <c r="C1105" s="2" t="s">
        <v>1861</v>
      </c>
    </row>
    <row r="1106" spans="1:3" x14ac:dyDescent="0.2">
      <c r="A1106" s="2">
        <v>1105</v>
      </c>
      <c r="B1106" s="2">
        <v>46</v>
      </c>
      <c r="C1106" s="2" t="s">
        <v>1862</v>
      </c>
    </row>
    <row r="1107" spans="1:3" x14ac:dyDescent="0.2">
      <c r="A1107" s="2">
        <v>1106</v>
      </c>
      <c r="B1107" s="2">
        <v>46</v>
      </c>
      <c r="C1107" s="2" t="s">
        <v>1863</v>
      </c>
    </row>
    <row r="1108" spans="1:3" x14ac:dyDescent="0.2">
      <c r="A1108" s="2">
        <v>1107</v>
      </c>
      <c r="B1108" s="2">
        <v>46</v>
      </c>
      <c r="C1108" s="2" t="s">
        <v>1864</v>
      </c>
    </row>
    <row r="1109" spans="1:3" x14ac:dyDescent="0.2">
      <c r="A1109" s="2">
        <v>1108</v>
      </c>
      <c r="B1109" s="2">
        <v>46</v>
      </c>
      <c r="C1109" s="2" t="s">
        <v>1864</v>
      </c>
    </row>
    <row r="1110" spans="1:3" x14ac:dyDescent="0.2">
      <c r="A1110" s="2">
        <v>1109</v>
      </c>
      <c r="B1110" s="2">
        <v>46</v>
      </c>
      <c r="C1110" s="2" t="s">
        <v>1865</v>
      </c>
    </row>
    <row r="1111" spans="1:3" x14ac:dyDescent="0.2">
      <c r="A1111" s="2">
        <v>1110</v>
      </c>
      <c r="B1111" s="2">
        <v>46</v>
      </c>
      <c r="C1111" s="2" t="s">
        <v>1866</v>
      </c>
    </row>
    <row r="1112" spans="1:3" x14ac:dyDescent="0.2">
      <c r="A1112" s="2">
        <v>1111</v>
      </c>
      <c r="B1112" s="2">
        <v>46</v>
      </c>
      <c r="C1112" s="2" t="s">
        <v>1867</v>
      </c>
    </row>
    <row r="1113" spans="1:3" x14ac:dyDescent="0.2">
      <c r="A1113" s="2">
        <v>1112</v>
      </c>
      <c r="B1113" s="2">
        <v>46</v>
      </c>
      <c r="C1113" s="2" t="s">
        <v>1868</v>
      </c>
    </row>
    <row r="1114" spans="1:3" x14ac:dyDescent="0.2">
      <c r="A1114" s="2">
        <v>1113</v>
      </c>
      <c r="B1114" s="2">
        <v>46</v>
      </c>
      <c r="C1114" s="2" t="s">
        <v>1869</v>
      </c>
    </row>
    <row r="1115" spans="1:3" x14ac:dyDescent="0.2">
      <c r="A1115" s="2">
        <v>1114</v>
      </c>
      <c r="B1115" s="2">
        <v>46</v>
      </c>
      <c r="C1115" s="2" t="s">
        <v>1870</v>
      </c>
    </row>
    <row r="1116" spans="1:3" x14ac:dyDescent="0.2">
      <c r="A1116" s="2">
        <v>1115</v>
      </c>
      <c r="B1116" s="2">
        <v>46</v>
      </c>
      <c r="C1116" s="2" t="s">
        <v>1871</v>
      </c>
    </row>
    <row r="1117" spans="1:3" x14ac:dyDescent="0.2">
      <c r="A1117" s="2">
        <v>1116</v>
      </c>
      <c r="B1117" s="2">
        <v>47</v>
      </c>
      <c r="C1117" s="2" t="s">
        <v>1872</v>
      </c>
    </row>
    <row r="1118" spans="1:3" x14ac:dyDescent="0.2">
      <c r="A1118" s="2">
        <v>1117</v>
      </c>
      <c r="B1118" s="2">
        <v>47</v>
      </c>
      <c r="C1118" s="2" t="s">
        <v>1873</v>
      </c>
    </row>
    <row r="1119" spans="1:3" x14ac:dyDescent="0.2">
      <c r="A1119" s="2">
        <v>1118</v>
      </c>
      <c r="B1119" s="2">
        <v>47</v>
      </c>
      <c r="C1119" s="2" t="s">
        <v>1874</v>
      </c>
    </row>
    <row r="1120" spans="1:3" x14ac:dyDescent="0.2">
      <c r="A1120" s="2">
        <v>1119</v>
      </c>
      <c r="B1120" s="2">
        <v>47</v>
      </c>
      <c r="C1120" s="2" t="s">
        <v>1875</v>
      </c>
    </row>
    <row r="1121" spans="1:3" x14ac:dyDescent="0.2">
      <c r="A1121" s="2">
        <v>1120</v>
      </c>
      <c r="B1121" s="2">
        <v>47</v>
      </c>
      <c r="C1121" s="2" t="s">
        <v>1876</v>
      </c>
    </row>
    <row r="1122" spans="1:3" x14ac:dyDescent="0.2">
      <c r="A1122" s="2">
        <v>1121</v>
      </c>
      <c r="B1122" s="2">
        <v>47</v>
      </c>
      <c r="C1122" s="2" t="s">
        <v>1877</v>
      </c>
    </row>
    <row r="1123" spans="1:3" x14ac:dyDescent="0.2">
      <c r="A1123" s="2">
        <v>1122</v>
      </c>
      <c r="B1123" s="2">
        <v>47</v>
      </c>
      <c r="C1123" s="2" t="s">
        <v>1878</v>
      </c>
    </row>
    <row r="1124" spans="1:3" x14ac:dyDescent="0.2">
      <c r="A1124" s="2">
        <v>1123</v>
      </c>
      <c r="B1124" s="2">
        <v>47</v>
      </c>
      <c r="C1124" s="2" t="s">
        <v>1879</v>
      </c>
    </row>
    <row r="1125" spans="1:3" x14ac:dyDescent="0.2">
      <c r="A1125" s="2">
        <v>1124</v>
      </c>
      <c r="B1125" s="2">
        <v>47</v>
      </c>
      <c r="C1125" s="2" t="s">
        <v>1880</v>
      </c>
    </row>
    <row r="1126" spans="1:3" x14ac:dyDescent="0.2">
      <c r="A1126" s="2">
        <v>1125</v>
      </c>
      <c r="B1126" s="2">
        <v>47</v>
      </c>
      <c r="C1126" s="2" t="s">
        <v>1881</v>
      </c>
    </row>
    <row r="1127" spans="1:3" x14ac:dyDescent="0.2">
      <c r="A1127" s="2">
        <v>1126</v>
      </c>
      <c r="B1127" s="2">
        <v>47</v>
      </c>
      <c r="C1127" s="2" t="s">
        <v>1882</v>
      </c>
    </row>
    <row r="1128" spans="1:3" x14ac:dyDescent="0.2">
      <c r="A1128" s="2">
        <v>1127</v>
      </c>
      <c r="B1128" s="2">
        <v>47</v>
      </c>
      <c r="C1128" s="2" t="s">
        <v>1883</v>
      </c>
    </row>
    <row r="1129" spans="1:3" x14ac:dyDescent="0.2">
      <c r="A1129" s="2">
        <v>1128</v>
      </c>
      <c r="B1129" s="2">
        <v>47</v>
      </c>
      <c r="C1129" s="2" t="s">
        <v>1884</v>
      </c>
    </row>
    <row r="1130" spans="1:3" x14ac:dyDescent="0.2">
      <c r="A1130" s="2">
        <v>1129</v>
      </c>
      <c r="B1130" s="2">
        <v>47</v>
      </c>
      <c r="C1130" s="2" t="s">
        <v>1885</v>
      </c>
    </row>
    <row r="1131" spans="1:3" x14ac:dyDescent="0.2">
      <c r="A1131" s="2">
        <v>1130</v>
      </c>
      <c r="B1131" s="2">
        <v>47</v>
      </c>
      <c r="C1131" s="2" t="s">
        <v>1886</v>
      </c>
    </row>
    <row r="1132" spans="1:3" x14ac:dyDescent="0.2">
      <c r="A1132" s="2">
        <v>1131</v>
      </c>
      <c r="B1132" s="2">
        <v>47</v>
      </c>
      <c r="C1132" s="2" t="s">
        <v>1887</v>
      </c>
    </row>
    <row r="1133" spans="1:3" x14ac:dyDescent="0.2">
      <c r="A1133" s="2">
        <v>1132</v>
      </c>
      <c r="B1133" s="2">
        <v>47</v>
      </c>
      <c r="C1133" s="2" t="s">
        <v>1888</v>
      </c>
    </row>
    <row r="1134" spans="1:3" x14ac:dyDescent="0.2">
      <c r="A1134" s="2">
        <v>1133</v>
      </c>
      <c r="B1134" s="2">
        <v>47</v>
      </c>
      <c r="C1134" s="2" t="s">
        <v>1889</v>
      </c>
    </row>
    <row r="1135" spans="1:3" x14ac:dyDescent="0.2">
      <c r="A1135" s="2">
        <v>1134</v>
      </c>
      <c r="B1135" s="2">
        <v>47</v>
      </c>
      <c r="C1135" s="2" t="s">
        <v>1890</v>
      </c>
    </row>
    <row r="1136" spans="1:3" x14ac:dyDescent="0.2">
      <c r="A1136" s="2">
        <v>1135</v>
      </c>
      <c r="B1136" s="2">
        <v>47</v>
      </c>
      <c r="C1136" s="2" t="s">
        <v>1891</v>
      </c>
    </row>
    <row r="1137" spans="1:3" x14ac:dyDescent="0.2">
      <c r="A1137" s="2">
        <v>1136</v>
      </c>
      <c r="B1137" s="2">
        <v>47</v>
      </c>
      <c r="C1137" s="2" t="s">
        <v>1892</v>
      </c>
    </row>
    <row r="1138" spans="1:3" x14ac:dyDescent="0.2">
      <c r="A1138" s="2">
        <v>1137</v>
      </c>
      <c r="B1138" s="2">
        <v>47</v>
      </c>
      <c r="C1138" s="2" t="s">
        <v>1893</v>
      </c>
    </row>
    <row r="1139" spans="1:3" x14ac:dyDescent="0.2">
      <c r="A1139" s="2">
        <v>1138</v>
      </c>
      <c r="B1139" s="2">
        <v>47</v>
      </c>
      <c r="C1139" s="2" t="s">
        <v>1894</v>
      </c>
    </row>
    <row r="1140" spans="1:3" x14ac:dyDescent="0.2">
      <c r="A1140" s="2">
        <v>1139</v>
      </c>
      <c r="B1140" s="2">
        <v>47</v>
      </c>
      <c r="C1140" s="2" t="s">
        <v>1895</v>
      </c>
    </row>
    <row r="1141" spans="1:3" x14ac:dyDescent="0.2">
      <c r="A1141" s="2">
        <v>1140</v>
      </c>
      <c r="B1141" s="2">
        <v>47</v>
      </c>
      <c r="C1141" s="2" t="s">
        <v>1896</v>
      </c>
    </row>
    <row r="1142" spans="1:3" x14ac:dyDescent="0.2">
      <c r="A1142" s="2">
        <v>1141</v>
      </c>
      <c r="B1142" s="2">
        <v>47</v>
      </c>
      <c r="C1142" s="2" t="s">
        <v>1897</v>
      </c>
    </row>
    <row r="1143" spans="1:3" x14ac:dyDescent="0.2">
      <c r="A1143" s="2">
        <v>1142</v>
      </c>
      <c r="B1143" s="2">
        <v>47</v>
      </c>
      <c r="C1143" s="2" t="s">
        <v>1898</v>
      </c>
    </row>
    <row r="1144" spans="1:3" x14ac:dyDescent="0.2">
      <c r="A1144" s="2">
        <v>1143</v>
      </c>
      <c r="B1144" s="2">
        <v>47</v>
      </c>
      <c r="C1144" s="2" t="s">
        <v>1899</v>
      </c>
    </row>
    <row r="1145" spans="1:3" x14ac:dyDescent="0.2">
      <c r="A1145" s="2">
        <v>1144</v>
      </c>
      <c r="B1145" s="2">
        <v>47</v>
      </c>
      <c r="C1145" s="2" t="s">
        <v>1900</v>
      </c>
    </row>
    <row r="1146" spans="1:3" x14ac:dyDescent="0.2">
      <c r="A1146" s="2">
        <v>1145</v>
      </c>
      <c r="B1146" s="2">
        <v>47</v>
      </c>
      <c r="C1146" s="2" t="s">
        <v>1901</v>
      </c>
    </row>
    <row r="1147" spans="1:3" x14ac:dyDescent="0.2">
      <c r="A1147" s="2">
        <v>1146</v>
      </c>
      <c r="B1147" s="2">
        <v>47</v>
      </c>
      <c r="C1147" s="2" t="s">
        <v>1902</v>
      </c>
    </row>
    <row r="1148" spans="1:3" x14ac:dyDescent="0.2">
      <c r="A1148" s="2">
        <v>1147</v>
      </c>
      <c r="B1148" s="2">
        <v>47</v>
      </c>
      <c r="C1148" s="2" t="s">
        <v>1903</v>
      </c>
    </row>
    <row r="1149" spans="1:3" x14ac:dyDescent="0.2">
      <c r="A1149" s="2">
        <v>1148</v>
      </c>
      <c r="B1149" s="2">
        <v>47</v>
      </c>
      <c r="C1149" s="2" t="s">
        <v>1904</v>
      </c>
    </row>
    <row r="1150" spans="1:3" x14ac:dyDescent="0.2">
      <c r="A1150" s="2">
        <v>1149</v>
      </c>
      <c r="B1150" s="2">
        <v>47</v>
      </c>
      <c r="C1150" s="2" t="s">
        <v>1905</v>
      </c>
    </row>
    <row r="1151" spans="1:3" x14ac:dyDescent="0.2">
      <c r="A1151" s="2">
        <v>1150</v>
      </c>
      <c r="B1151" s="2">
        <v>47</v>
      </c>
      <c r="C1151" s="2" t="s">
        <v>1906</v>
      </c>
    </row>
    <row r="1152" spans="1:3" x14ac:dyDescent="0.2">
      <c r="A1152" s="2">
        <v>1151</v>
      </c>
      <c r="B1152" s="2">
        <v>47</v>
      </c>
      <c r="C1152" s="2" t="s">
        <v>1907</v>
      </c>
    </row>
    <row r="1153" spans="1:3" x14ac:dyDescent="0.2">
      <c r="A1153" s="2">
        <v>1152</v>
      </c>
      <c r="B1153" s="2">
        <v>47</v>
      </c>
      <c r="C1153" s="2" t="s">
        <v>1908</v>
      </c>
    </row>
    <row r="1154" spans="1:3" x14ac:dyDescent="0.2">
      <c r="A1154" s="2">
        <v>1153</v>
      </c>
      <c r="B1154" s="2">
        <v>47</v>
      </c>
      <c r="C1154" s="2" t="s">
        <v>1909</v>
      </c>
    </row>
    <row r="1155" spans="1:3" x14ac:dyDescent="0.2">
      <c r="A1155" s="2">
        <v>1154</v>
      </c>
      <c r="B1155" s="2">
        <v>47</v>
      </c>
      <c r="C1155" s="2" t="s">
        <v>1910</v>
      </c>
    </row>
    <row r="1156" spans="1:3" x14ac:dyDescent="0.2">
      <c r="A1156" s="2">
        <v>1155</v>
      </c>
      <c r="B1156" s="2">
        <v>47</v>
      </c>
      <c r="C1156" s="2" t="s">
        <v>1911</v>
      </c>
    </row>
    <row r="1157" spans="1:3" x14ac:dyDescent="0.2">
      <c r="A1157" s="2">
        <v>1156</v>
      </c>
      <c r="B1157" s="2">
        <v>47</v>
      </c>
      <c r="C1157" s="2" t="s">
        <v>1912</v>
      </c>
    </row>
    <row r="1158" spans="1:3" x14ac:dyDescent="0.2">
      <c r="A1158" s="2">
        <v>1157</v>
      </c>
      <c r="B1158" s="2">
        <v>47</v>
      </c>
      <c r="C1158" s="2" t="s">
        <v>1913</v>
      </c>
    </row>
    <row r="1159" spans="1:3" x14ac:dyDescent="0.2">
      <c r="A1159" s="2">
        <v>1158</v>
      </c>
      <c r="B1159" s="2">
        <v>48</v>
      </c>
      <c r="C1159" s="2" t="s">
        <v>1914</v>
      </c>
    </row>
    <row r="1160" spans="1:3" x14ac:dyDescent="0.2">
      <c r="A1160" s="2">
        <v>1159</v>
      </c>
      <c r="B1160" s="2">
        <v>48</v>
      </c>
      <c r="C1160" s="2" t="s">
        <v>1915</v>
      </c>
    </row>
    <row r="1161" spans="1:3" x14ac:dyDescent="0.2">
      <c r="A1161" s="2">
        <v>1160</v>
      </c>
      <c r="B1161" s="2">
        <v>48</v>
      </c>
      <c r="C1161" s="2" t="s">
        <v>1916</v>
      </c>
    </row>
    <row r="1162" spans="1:3" x14ac:dyDescent="0.2">
      <c r="A1162" s="2">
        <v>1161</v>
      </c>
      <c r="B1162" s="2">
        <v>48</v>
      </c>
      <c r="C1162" s="2" t="s">
        <v>717</v>
      </c>
    </row>
    <row r="1163" spans="1:3" x14ac:dyDescent="0.2">
      <c r="A1163" s="2">
        <v>1162</v>
      </c>
      <c r="B1163" s="2">
        <v>48</v>
      </c>
      <c r="C1163" s="2" t="s">
        <v>1917</v>
      </c>
    </row>
    <row r="1164" spans="1:3" x14ac:dyDescent="0.2">
      <c r="A1164" s="2">
        <v>1163</v>
      </c>
      <c r="B1164" s="2">
        <v>48</v>
      </c>
      <c r="C1164" s="2" t="s">
        <v>1918</v>
      </c>
    </row>
    <row r="1165" spans="1:3" x14ac:dyDescent="0.2">
      <c r="A1165" s="2">
        <v>1164</v>
      </c>
      <c r="B1165" s="2">
        <v>48</v>
      </c>
      <c r="C1165" s="2" t="s">
        <v>1919</v>
      </c>
    </row>
    <row r="1166" spans="1:3" x14ac:dyDescent="0.2">
      <c r="A1166" s="2">
        <v>1165</v>
      </c>
      <c r="B1166" s="2">
        <v>48</v>
      </c>
      <c r="C1166" s="2" t="s">
        <v>1920</v>
      </c>
    </row>
    <row r="1167" spans="1:3" x14ac:dyDescent="0.2">
      <c r="A1167" s="2">
        <v>1166</v>
      </c>
      <c r="B1167" s="2">
        <v>48</v>
      </c>
      <c r="C1167" s="2" t="s">
        <v>1921</v>
      </c>
    </row>
    <row r="1168" spans="1:3" x14ac:dyDescent="0.2">
      <c r="A1168" s="2">
        <v>1167</v>
      </c>
      <c r="B1168" s="2">
        <v>48</v>
      </c>
      <c r="C1168" s="2" t="s">
        <v>1922</v>
      </c>
    </row>
    <row r="1169" spans="1:3" x14ac:dyDescent="0.2">
      <c r="A1169" s="2">
        <v>1168</v>
      </c>
      <c r="B1169" s="2">
        <v>48</v>
      </c>
      <c r="C1169" s="2" t="s">
        <v>1923</v>
      </c>
    </row>
    <row r="1170" spans="1:3" x14ac:dyDescent="0.2">
      <c r="A1170" s="2">
        <v>1169</v>
      </c>
      <c r="B1170" s="2">
        <v>48</v>
      </c>
      <c r="C1170" s="2" t="s">
        <v>1325</v>
      </c>
    </row>
    <row r="1171" spans="1:3" x14ac:dyDescent="0.2">
      <c r="A1171" s="2">
        <v>1170</v>
      </c>
      <c r="B1171" s="2">
        <v>48</v>
      </c>
      <c r="C1171" s="2" t="s">
        <v>1924</v>
      </c>
    </row>
    <row r="1172" spans="1:3" x14ac:dyDescent="0.2">
      <c r="A1172" s="2">
        <v>1171</v>
      </c>
      <c r="B1172" s="2">
        <v>48</v>
      </c>
      <c r="C1172" s="2" t="s">
        <v>1925</v>
      </c>
    </row>
    <row r="1173" spans="1:3" x14ac:dyDescent="0.2">
      <c r="A1173" s="2">
        <v>1172</v>
      </c>
      <c r="B1173" s="2">
        <v>48</v>
      </c>
      <c r="C1173" s="2" t="s">
        <v>1289</v>
      </c>
    </row>
    <row r="1174" spans="1:3" x14ac:dyDescent="0.2">
      <c r="A1174" s="2">
        <v>1173</v>
      </c>
      <c r="B1174" s="2">
        <v>48</v>
      </c>
      <c r="C1174" s="2" t="s">
        <v>1926</v>
      </c>
    </row>
    <row r="1175" spans="1:3" x14ac:dyDescent="0.2">
      <c r="A1175" s="2">
        <v>1174</v>
      </c>
      <c r="B1175" s="2">
        <v>48</v>
      </c>
      <c r="C1175" s="2" t="s">
        <v>1399</v>
      </c>
    </row>
    <row r="1176" spans="1:3" x14ac:dyDescent="0.2">
      <c r="A1176" s="2">
        <v>1175</v>
      </c>
      <c r="B1176" s="2">
        <v>48</v>
      </c>
      <c r="C1176" s="2" t="s">
        <v>1927</v>
      </c>
    </row>
    <row r="1177" spans="1:3" x14ac:dyDescent="0.2">
      <c r="A1177" s="2">
        <v>1176</v>
      </c>
      <c r="B1177" s="2">
        <v>48</v>
      </c>
      <c r="C1177" s="2" t="s">
        <v>1928</v>
      </c>
    </row>
    <row r="1178" spans="1:3" x14ac:dyDescent="0.2">
      <c r="A1178" s="2">
        <v>1177</v>
      </c>
      <c r="B1178" s="2">
        <v>48</v>
      </c>
      <c r="C1178" s="2" t="s">
        <v>1108</v>
      </c>
    </row>
    <row r="1179" spans="1:3" x14ac:dyDescent="0.2">
      <c r="A1179" s="2">
        <v>1178</v>
      </c>
      <c r="B1179" s="2">
        <v>48</v>
      </c>
      <c r="C1179" s="2" t="s">
        <v>1929</v>
      </c>
    </row>
    <row r="1180" spans="1:3" x14ac:dyDescent="0.2">
      <c r="A1180" s="2">
        <v>1179</v>
      </c>
      <c r="B1180" s="2">
        <v>48</v>
      </c>
      <c r="C1180" s="2" t="s">
        <v>1930</v>
      </c>
    </row>
    <row r="1181" spans="1:3" x14ac:dyDescent="0.2">
      <c r="A1181" s="2">
        <v>1180</v>
      </c>
      <c r="B1181" s="2">
        <v>48</v>
      </c>
      <c r="C1181" s="2" t="s">
        <v>1931</v>
      </c>
    </row>
    <row r="1182" spans="1:3" x14ac:dyDescent="0.2">
      <c r="A1182" s="2">
        <v>1181</v>
      </c>
      <c r="B1182" s="2">
        <v>48</v>
      </c>
      <c r="C1182" s="2" t="s">
        <v>1932</v>
      </c>
    </row>
    <row r="1183" spans="1:3" x14ac:dyDescent="0.2">
      <c r="A1183" s="2">
        <v>1182</v>
      </c>
      <c r="B1183" s="2">
        <v>48</v>
      </c>
      <c r="C1183" s="2" t="s">
        <v>1933</v>
      </c>
    </row>
    <row r="1184" spans="1:3" x14ac:dyDescent="0.2">
      <c r="A1184" s="2">
        <v>1183</v>
      </c>
      <c r="B1184" s="2">
        <v>48</v>
      </c>
      <c r="C1184" s="2" t="s">
        <v>1934</v>
      </c>
    </row>
    <row r="1185" spans="1:3" x14ac:dyDescent="0.2">
      <c r="A1185" s="2">
        <v>1184</v>
      </c>
      <c r="B1185" s="2">
        <v>48</v>
      </c>
      <c r="C1185" s="2" t="s">
        <v>1935</v>
      </c>
    </row>
    <row r="1186" spans="1:3" x14ac:dyDescent="0.2">
      <c r="A1186" s="2">
        <v>1185</v>
      </c>
      <c r="B1186" s="2">
        <v>48</v>
      </c>
      <c r="C1186" s="2" t="s">
        <v>1903</v>
      </c>
    </row>
    <row r="1187" spans="1:3" x14ac:dyDescent="0.2">
      <c r="A1187" s="2">
        <v>1186</v>
      </c>
      <c r="B1187" s="2">
        <v>48</v>
      </c>
      <c r="C1187" s="2" t="s">
        <v>1936</v>
      </c>
    </row>
    <row r="1188" spans="1:3" x14ac:dyDescent="0.2">
      <c r="A1188" s="2">
        <v>1187</v>
      </c>
      <c r="B1188" s="2">
        <v>48</v>
      </c>
      <c r="C1188" s="2" t="s">
        <v>1937</v>
      </c>
    </row>
    <row r="1189" spans="1:3" x14ac:dyDescent="0.2">
      <c r="A1189" s="2">
        <v>1188</v>
      </c>
      <c r="B1189" s="2">
        <v>48</v>
      </c>
      <c r="C1189" s="2" t="s">
        <v>1938</v>
      </c>
    </row>
    <row r="1190" spans="1:3" x14ac:dyDescent="0.2">
      <c r="A1190" s="2">
        <v>1189</v>
      </c>
      <c r="B1190" s="2">
        <v>48</v>
      </c>
      <c r="C1190" s="2" t="s">
        <v>1939</v>
      </c>
    </row>
    <row r="1191" spans="1:3" x14ac:dyDescent="0.2">
      <c r="A1191" s="2">
        <v>1190</v>
      </c>
      <c r="B1191" s="2">
        <v>48</v>
      </c>
      <c r="C1191" s="2" t="s">
        <v>1940</v>
      </c>
    </row>
    <row r="1192" spans="1:3" x14ac:dyDescent="0.2">
      <c r="A1192" s="2">
        <v>1191</v>
      </c>
      <c r="B1192" s="2">
        <v>48</v>
      </c>
      <c r="C1192" s="2" t="s">
        <v>1941</v>
      </c>
    </row>
    <row r="1193" spans="1:3" x14ac:dyDescent="0.2">
      <c r="A1193" s="2">
        <v>1192</v>
      </c>
      <c r="B1193" s="2">
        <v>48</v>
      </c>
      <c r="C1193" s="2" t="s">
        <v>1942</v>
      </c>
    </row>
    <row r="1194" spans="1:3" x14ac:dyDescent="0.2">
      <c r="A1194" s="2">
        <v>1193</v>
      </c>
      <c r="B1194" s="2">
        <v>48</v>
      </c>
      <c r="C1194" s="2" t="s">
        <v>977</v>
      </c>
    </row>
    <row r="1195" spans="1:3" x14ac:dyDescent="0.2">
      <c r="A1195" s="2">
        <v>1194</v>
      </c>
      <c r="B1195" s="2">
        <v>48</v>
      </c>
      <c r="C1195" s="2" t="s">
        <v>1033</v>
      </c>
    </row>
    <row r="1196" spans="1:3" x14ac:dyDescent="0.2">
      <c r="A1196" s="2">
        <v>1195</v>
      </c>
      <c r="B1196" s="2">
        <v>48</v>
      </c>
      <c r="C1196" s="2" t="s">
        <v>1943</v>
      </c>
    </row>
    <row r="1197" spans="1:3" x14ac:dyDescent="0.2">
      <c r="A1197" s="2">
        <v>1196</v>
      </c>
      <c r="B1197" s="2">
        <v>48</v>
      </c>
      <c r="C1197" s="2" t="s">
        <v>1944</v>
      </c>
    </row>
    <row r="1198" spans="1:3" x14ac:dyDescent="0.2">
      <c r="A1198" s="2">
        <v>1197</v>
      </c>
      <c r="B1198" s="2">
        <v>48</v>
      </c>
      <c r="C1198" s="2" t="s">
        <v>1945</v>
      </c>
    </row>
    <row r="1199" spans="1:3" x14ac:dyDescent="0.2">
      <c r="A1199" s="2">
        <v>1198</v>
      </c>
      <c r="B1199" s="2">
        <v>48</v>
      </c>
      <c r="C1199" s="2" t="s">
        <v>1946</v>
      </c>
    </row>
    <row r="1200" spans="1:3" x14ac:dyDescent="0.2">
      <c r="A1200" s="2">
        <v>1199</v>
      </c>
      <c r="B1200" s="2">
        <v>48</v>
      </c>
      <c r="C1200" s="2" t="s">
        <v>1947</v>
      </c>
    </row>
    <row r="1201" spans="1:3" x14ac:dyDescent="0.2">
      <c r="A1201" s="2">
        <v>1200</v>
      </c>
      <c r="B1201" s="2">
        <v>48</v>
      </c>
      <c r="C1201" s="2" t="s">
        <v>1948</v>
      </c>
    </row>
    <row r="1202" spans="1:3" x14ac:dyDescent="0.2">
      <c r="A1202" s="2">
        <v>1201</v>
      </c>
      <c r="B1202" s="2">
        <v>48</v>
      </c>
      <c r="C1202" s="2" t="s">
        <v>1949</v>
      </c>
    </row>
    <row r="1203" spans="1:3" x14ac:dyDescent="0.2">
      <c r="A1203" s="2">
        <v>1202</v>
      </c>
      <c r="B1203" s="2">
        <v>48</v>
      </c>
      <c r="C1203" s="2" t="s">
        <v>1950</v>
      </c>
    </row>
    <row r="1204" spans="1:3" x14ac:dyDescent="0.2">
      <c r="A1204" s="2">
        <v>1203</v>
      </c>
      <c r="B1204" s="2">
        <v>48</v>
      </c>
      <c r="C1204" s="2" t="s">
        <v>1951</v>
      </c>
    </row>
    <row r="1205" spans="1:3" x14ac:dyDescent="0.2">
      <c r="A1205" s="2">
        <v>1204</v>
      </c>
      <c r="B1205" s="2">
        <v>48</v>
      </c>
      <c r="C1205" s="2" t="s">
        <v>1952</v>
      </c>
    </row>
    <row r="1206" spans="1:3" x14ac:dyDescent="0.2">
      <c r="A1206" s="2">
        <v>1205</v>
      </c>
      <c r="B1206" s="2">
        <v>48</v>
      </c>
      <c r="C1206" s="2" t="s">
        <v>1953</v>
      </c>
    </row>
    <row r="1207" spans="1:3" x14ac:dyDescent="0.2">
      <c r="A1207" s="2">
        <v>1206</v>
      </c>
      <c r="B1207" s="2">
        <v>48</v>
      </c>
      <c r="C1207" s="2" t="s">
        <v>1954</v>
      </c>
    </row>
    <row r="1208" spans="1:3" x14ac:dyDescent="0.2">
      <c r="A1208" s="2">
        <v>1207</v>
      </c>
      <c r="B1208" s="2">
        <v>78</v>
      </c>
      <c r="C1208" s="2" t="s">
        <v>1955</v>
      </c>
    </row>
    <row r="1209" spans="1:3" x14ac:dyDescent="0.2">
      <c r="A1209" s="2">
        <v>1208</v>
      </c>
      <c r="B1209" s="2">
        <v>78</v>
      </c>
      <c r="C1209" s="2" t="s">
        <v>1956</v>
      </c>
    </row>
    <row r="1210" spans="1:3" x14ac:dyDescent="0.2">
      <c r="A1210" s="2">
        <v>1209</v>
      </c>
      <c r="B1210" s="2">
        <v>79</v>
      </c>
      <c r="C1210" s="2" t="s">
        <v>1957</v>
      </c>
    </row>
    <row r="1211" spans="1:3" x14ac:dyDescent="0.2">
      <c r="A1211" s="2">
        <v>1210</v>
      </c>
      <c r="B1211" s="2">
        <v>79</v>
      </c>
      <c r="C1211" s="2" t="s">
        <v>1958</v>
      </c>
    </row>
    <row r="1212" spans="1:3" x14ac:dyDescent="0.2">
      <c r="A1212" s="2">
        <v>1211</v>
      </c>
      <c r="B1212" s="2">
        <v>79</v>
      </c>
      <c r="C1212" s="2" t="s">
        <v>1959</v>
      </c>
    </row>
    <row r="1213" spans="1:3" x14ac:dyDescent="0.2">
      <c r="A1213" s="2">
        <v>1212</v>
      </c>
      <c r="B1213" s="2">
        <v>79</v>
      </c>
      <c r="C1213" s="2" t="s">
        <v>740</v>
      </c>
    </row>
    <row r="1214" spans="1:3" x14ac:dyDescent="0.2">
      <c r="A1214" s="2">
        <v>1213</v>
      </c>
      <c r="B1214" s="2">
        <v>79</v>
      </c>
      <c r="C1214" s="2" t="s">
        <v>1849</v>
      </c>
    </row>
    <row r="1215" spans="1:3" x14ac:dyDescent="0.2">
      <c r="A1215" s="2">
        <v>1214</v>
      </c>
      <c r="B1215" s="2">
        <v>79</v>
      </c>
      <c r="C1215" s="2" t="s">
        <v>1960</v>
      </c>
    </row>
    <row r="1216" spans="1:3" x14ac:dyDescent="0.2">
      <c r="A1216" s="2">
        <v>1215</v>
      </c>
      <c r="B1216" s="2">
        <v>79</v>
      </c>
      <c r="C1216" s="2" t="s">
        <v>1961</v>
      </c>
    </row>
    <row r="1217" spans="1:3" x14ac:dyDescent="0.2">
      <c r="A1217" s="2">
        <v>1216</v>
      </c>
      <c r="B1217" s="2">
        <v>80</v>
      </c>
      <c r="C1217" s="2" t="s">
        <v>1962</v>
      </c>
    </row>
    <row r="1218" spans="1:3" x14ac:dyDescent="0.2">
      <c r="A1218" s="2">
        <v>1217</v>
      </c>
      <c r="B1218" s="2">
        <v>80</v>
      </c>
      <c r="C1218" s="2" t="s">
        <v>1963</v>
      </c>
    </row>
    <row r="1219" spans="1:3" x14ac:dyDescent="0.2">
      <c r="A1219" s="2">
        <v>1218</v>
      </c>
      <c r="B1219" s="2">
        <v>80</v>
      </c>
      <c r="C1219" s="2" t="s">
        <v>1964</v>
      </c>
    </row>
    <row r="1220" spans="1:3" x14ac:dyDescent="0.2">
      <c r="A1220" s="2">
        <v>1219</v>
      </c>
      <c r="B1220" s="2">
        <v>80</v>
      </c>
      <c r="C1220" s="2" t="s">
        <v>1642</v>
      </c>
    </row>
    <row r="1221" spans="1:3" x14ac:dyDescent="0.2">
      <c r="A1221" s="2">
        <v>1220</v>
      </c>
      <c r="B1221" s="2">
        <v>80</v>
      </c>
      <c r="C1221" s="2" t="s">
        <v>1965</v>
      </c>
    </row>
    <row r="1222" spans="1:3" x14ac:dyDescent="0.2">
      <c r="A1222" s="2">
        <v>1221</v>
      </c>
      <c r="B1222" s="2">
        <v>80</v>
      </c>
      <c r="C1222" s="2" t="s">
        <v>1966</v>
      </c>
    </row>
    <row r="1223" spans="1:3" x14ac:dyDescent="0.2">
      <c r="A1223" s="2">
        <v>1222</v>
      </c>
      <c r="B1223" s="2">
        <v>80</v>
      </c>
      <c r="C1223" s="2" t="s">
        <v>1967</v>
      </c>
    </row>
    <row r="1224" spans="1:3" x14ac:dyDescent="0.2">
      <c r="A1224" s="2">
        <v>1223</v>
      </c>
      <c r="B1224" s="2">
        <v>80</v>
      </c>
      <c r="C1224" s="2" t="s">
        <v>1968</v>
      </c>
    </row>
    <row r="1225" spans="1:3" x14ac:dyDescent="0.2">
      <c r="A1225" s="2">
        <v>1224</v>
      </c>
      <c r="B1225" s="2">
        <v>80</v>
      </c>
      <c r="C1225" s="2" t="s">
        <v>974</v>
      </c>
    </row>
    <row r="1226" spans="1:3" x14ac:dyDescent="0.2">
      <c r="A1226" s="2">
        <v>1225</v>
      </c>
      <c r="B1226" s="2">
        <v>80</v>
      </c>
      <c r="C1226" s="2" t="s">
        <v>1152</v>
      </c>
    </row>
    <row r="1227" spans="1:3" x14ac:dyDescent="0.2">
      <c r="A1227" s="2">
        <v>1226</v>
      </c>
      <c r="B1227" s="2">
        <v>80</v>
      </c>
      <c r="C1227" s="2" t="s">
        <v>1969</v>
      </c>
    </row>
    <row r="1228" spans="1:3" x14ac:dyDescent="0.2">
      <c r="A1228" s="2">
        <v>1227</v>
      </c>
      <c r="B1228" s="2">
        <v>80</v>
      </c>
      <c r="C1228" s="2" t="s">
        <v>1970</v>
      </c>
    </row>
    <row r="1229" spans="1:3" x14ac:dyDescent="0.2">
      <c r="A1229" s="2">
        <v>1228</v>
      </c>
      <c r="B1229" s="2">
        <v>80</v>
      </c>
      <c r="C1229" s="2" t="s">
        <v>1971</v>
      </c>
    </row>
    <row r="1230" spans="1:3" x14ac:dyDescent="0.2">
      <c r="A1230" s="2">
        <v>1229</v>
      </c>
      <c r="B1230" s="2">
        <v>80</v>
      </c>
      <c r="C1230" s="2" t="s">
        <v>1972</v>
      </c>
    </row>
    <row r="1231" spans="1:3" x14ac:dyDescent="0.2">
      <c r="A1231" s="2">
        <v>1230</v>
      </c>
      <c r="B1231" s="2">
        <v>80</v>
      </c>
      <c r="C1231" s="2" t="s">
        <v>1480</v>
      </c>
    </row>
    <row r="1232" spans="1:3" x14ac:dyDescent="0.2">
      <c r="A1232" s="2">
        <v>1231</v>
      </c>
      <c r="B1232" s="2">
        <v>80</v>
      </c>
      <c r="C1232" s="2" t="s">
        <v>1973</v>
      </c>
    </row>
    <row r="1233" spans="1:3" x14ac:dyDescent="0.2">
      <c r="A1233" s="2">
        <v>1232</v>
      </c>
      <c r="B1233" s="2">
        <v>80</v>
      </c>
      <c r="C1233" s="2" t="s">
        <v>1974</v>
      </c>
    </row>
    <row r="1234" spans="1:3" x14ac:dyDescent="0.2">
      <c r="A1234" s="2">
        <v>1233</v>
      </c>
      <c r="B1234" s="2">
        <v>80</v>
      </c>
      <c r="C1234" s="2" t="s">
        <v>1975</v>
      </c>
    </row>
    <row r="1235" spans="1:3" x14ac:dyDescent="0.2">
      <c r="A1235" s="2">
        <v>1234</v>
      </c>
      <c r="B1235" s="2">
        <v>80</v>
      </c>
      <c r="C1235" s="2" t="s">
        <v>1976</v>
      </c>
    </row>
    <row r="1236" spans="1:3" x14ac:dyDescent="0.2">
      <c r="A1236" s="2">
        <v>1235</v>
      </c>
      <c r="B1236" s="2">
        <v>80</v>
      </c>
      <c r="C1236" s="2" t="s">
        <v>1375</v>
      </c>
    </row>
    <row r="1237" spans="1:3" x14ac:dyDescent="0.2">
      <c r="A1237" s="2">
        <v>1236</v>
      </c>
      <c r="B1237" s="2">
        <v>80</v>
      </c>
      <c r="C1237" s="2" t="s">
        <v>1977</v>
      </c>
    </row>
    <row r="1238" spans="1:3" x14ac:dyDescent="0.2">
      <c r="A1238" s="2">
        <v>1237</v>
      </c>
      <c r="B1238" s="2">
        <v>80</v>
      </c>
      <c r="C1238" s="2" t="s">
        <v>1978</v>
      </c>
    </row>
    <row r="1239" spans="1:3" x14ac:dyDescent="0.2">
      <c r="A1239" s="2">
        <v>1238</v>
      </c>
      <c r="B1239" s="2">
        <v>81</v>
      </c>
      <c r="C1239" s="2" t="s">
        <v>1979</v>
      </c>
    </row>
    <row r="1240" spans="1:3" x14ac:dyDescent="0.2">
      <c r="A1240" s="2">
        <v>1239</v>
      </c>
      <c r="B1240" s="2">
        <v>81</v>
      </c>
      <c r="C1240" s="2" t="s">
        <v>1980</v>
      </c>
    </row>
    <row r="1241" spans="1:3" x14ac:dyDescent="0.2">
      <c r="A1241" s="2">
        <v>1240</v>
      </c>
      <c r="B1241" s="2">
        <v>81</v>
      </c>
      <c r="C1241" s="2" t="s">
        <v>1981</v>
      </c>
    </row>
    <row r="1242" spans="1:3" x14ac:dyDescent="0.2">
      <c r="A1242" s="2">
        <v>1241</v>
      </c>
      <c r="B1242" s="2">
        <v>81</v>
      </c>
      <c r="C1242" s="2" t="s">
        <v>1982</v>
      </c>
    </row>
    <row r="1243" spans="1:3" x14ac:dyDescent="0.2">
      <c r="A1243" s="2">
        <v>1242</v>
      </c>
      <c r="B1243" s="2">
        <v>81</v>
      </c>
      <c r="C1243" s="2" t="s">
        <v>1983</v>
      </c>
    </row>
    <row r="1244" spans="1:3" x14ac:dyDescent="0.2">
      <c r="A1244" s="2">
        <v>1243</v>
      </c>
      <c r="B1244" s="2">
        <v>81</v>
      </c>
      <c r="C1244" s="2" t="s">
        <v>1984</v>
      </c>
    </row>
    <row r="1245" spans="1:3" x14ac:dyDescent="0.2">
      <c r="A1245" s="2">
        <v>1244</v>
      </c>
      <c r="B1245" s="2">
        <v>81</v>
      </c>
      <c r="C1245" s="2" t="s">
        <v>1985</v>
      </c>
    </row>
    <row r="1246" spans="1:3" x14ac:dyDescent="0.2">
      <c r="A1246" s="2">
        <v>1245</v>
      </c>
      <c r="B1246" s="2">
        <v>81</v>
      </c>
      <c r="C1246" s="2" t="s">
        <v>1986</v>
      </c>
    </row>
    <row r="1247" spans="1:3" x14ac:dyDescent="0.2">
      <c r="A1247" s="2">
        <v>1246</v>
      </c>
      <c r="B1247" s="2">
        <v>81</v>
      </c>
      <c r="C1247" s="2" t="s">
        <v>1987</v>
      </c>
    </row>
    <row r="1248" spans="1:3" x14ac:dyDescent="0.2">
      <c r="A1248" s="2">
        <v>1247</v>
      </c>
      <c r="B1248" s="2">
        <v>81</v>
      </c>
      <c r="C1248" s="2" t="s">
        <v>974</v>
      </c>
    </row>
    <row r="1249" spans="1:3" x14ac:dyDescent="0.2">
      <c r="A1249" s="2">
        <v>1248</v>
      </c>
      <c r="B1249" s="2">
        <v>81</v>
      </c>
      <c r="C1249" s="2" t="s">
        <v>1152</v>
      </c>
    </row>
    <row r="1250" spans="1:3" x14ac:dyDescent="0.2">
      <c r="A1250" s="2">
        <v>1249</v>
      </c>
      <c r="B1250" s="2">
        <v>81</v>
      </c>
      <c r="C1250" s="2" t="s">
        <v>1988</v>
      </c>
    </row>
    <row r="1251" spans="1:3" x14ac:dyDescent="0.2">
      <c r="A1251" s="2">
        <v>1250</v>
      </c>
      <c r="B1251" s="2">
        <v>81</v>
      </c>
      <c r="C1251" s="2" t="s">
        <v>1989</v>
      </c>
    </row>
    <row r="1252" spans="1:3" x14ac:dyDescent="0.2">
      <c r="A1252" s="2">
        <v>1251</v>
      </c>
      <c r="B1252" s="2">
        <v>81</v>
      </c>
      <c r="C1252" s="2" t="s">
        <v>1990</v>
      </c>
    </row>
    <row r="1253" spans="1:3" x14ac:dyDescent="0.2">
      <c r="A1253" s="2">
        <v>1252</v>
      </c>
      <c r="B1253" s="2">
        <v>81</v>
      </c>
      <c r="C1253" s="2" t="s">
        <v>1991</v>
      </c>
    </row>
    <row r="1254" spans="1:3" x14ac:dyDescent="0.2">
      <c r="A1254" s="2">
        <v>1253</v>
      </c>
      <c r="B1254" s="2">
        <v>81</v>
      </c>
      <c r="C1254" s="2" t="s">
        <v>1034</v>
      </c>
    </row>
    <row r="1255" spans="1:3" x14ac:dyDescent="0.2">
      <c r="A1255" s="2">
        <v>1254</v>
      </c>
      <c r="B1255" s="2">
        <v>81</v>
      </c>
      <c r="C1255" s="2" t="s">
        <v>1992</v>
      </c>
    </row>
    <row r="1256" spans="1:3" x14ac:dyDescent="0.2">
      <c r="A1256" s="2">
        <v>1255</v>
      </c>
      <c r="B1256" s="2">
        <v>81</v>
      </c>
      <c r="C1256" s="2" t="s">
        <v>1375</v>
      </c>
    </row>
    <row r="1257" spans="1:3" x14ac:dyDescent="0.2">
      <c r="A1257" s="2">
        <v>1256</v>
      </c>
      <c r="B1257" s="2">
        <v>81</v>
      </c>
      <c r="C1257" s="2" t="s">
        <v>1993</v>
      </c>
    </row>
    <row r="1258" spans="1:3" x14ac:dyDescent="0.2">
      <c r="A1258" s="2">
        <v>1257</v>
      </c>
      <c r="B1258" s="2">
        <v>81</v>
      </c>
      <c r="C1258" s="2" t="s">
        <v>1994</v>
      </c>
    </row>
    <row r="1259" spans="1:3" x14ac:dyDescent="0.2">
      <c r="A1259" s="2">
        <v>1258</v>
      </c>
      <c r="B1259" s="2">
        <v>82</v>
      </c>
      <c r="C1259" s="2" t="s">
        <v>1995</v>
      </c>
    </row>
    <row r="1260" spans="1:3" x14ac:dyDescent="0.2">
      <c r="A1260" s="2">
        <v>1259</v>
      </c>
      <c r="B1260" s="2">
        <v>82</v>
      </c>
      <c r="C1260" s="2" t="s">
        <v>1996</v>
      </c>
    </row>
    <row r="1261" spans="1:3" x14ac:dyDescent="0.2">
      <c r="A1261" s="2">
        <v>1260</v>
      </c>
      <c r="B1261" s="2">
        <v>82</v>
      </c>
      <c r="C1261" s="2" t="s">
        <v>1310</v>
      </c>
    </row>
    <row r="1262" spans="1:3" x14ac:dyDescent="0.2">
      <c r="A1262" s="2">
        <v>1261</v>
      </c>
      <c r="B1262" s="2">
        <v>82</v>
      </c>
      <c r="C1262" s="2" t="s">
        <v>966</v>
      </c>
    </row>
    <row r="1263" spans="1:3" x14ac:dyDescent="0.2">
      <c r="A1263" s="2">
        <v>1262</v>
      </c>
      <c r="B1263" s="2">
        <v>82</v>
      </c>
      <c r="C1263" s="2" t="s">
        <v>1502</v>
      </c>
    </row>
    <row r="1264" spans="1:3" x14ac:dyDescent="0.2">
      <c r="A1264" s="2">
        <v>1263</v>
      </c>
      <c r="B1264" s="2">
        <v>82</v>
      </c>
      <c r="C1264" s="2" t="s">
        <v>1997</v>
      </c>
    </row>
    <row r="1265" spans="1:3" x14ac:dyDescent="0.2">
      <c r="A1265" s="2">
        <v>1264</v>
      </c>
      <c r="B1265" s="2">
        <v>82</v>
      </c>
      <c r="C1265" s="2" t="s">
        <v>1998</v>
      </c>
    </row>
    <row r="1266" spans="1:3" x14ac:dyDescent="0.2">
      <c r="A1266" s="2">
        <v>1265</v>
      </c>
      <c r="B1266" s="2">
        <v>82</v>
      </c>
      <c r="C1266" s="2" t="s">
        <v>1999</v>
      </c>
    </row>
    <row r="1267" spans="1:3" x14ac:dyDescent="0.2">
      <c r="A1267" s="2">
        <v>1266</v>
      </c>
      <c r="B1267" s="2">
        <v>82</v>
      </c>
      <c r="C1267" s="2" t="s">
        <v>2000</v>
      </c>
    </row>
    <row r="1268" spans="1:3" x14ac:dyDescent="0.2">
      <c r="A1268" s="2">
        <v>1267</v>
      </c>
      <c r="B1268" s="2">
        <v>82</v>
      </c>
      <c r="C1268" s="2" t="s">
        <v>708</v>
      </c>
    </row>
    <row r="1269" spans="1:3" x14ac:dyDescent="0.2">
      <c r="A1269" s="2">
        <v>1268</v>
      </c>
      <c r="B1269" s="2">
        <v>82</v>
      </c>
      <c r="C1269" s="2" t="s">
        <v>2001</v>
      </c>
    </row>
    <row r="1270" spans="1:3" x14ac:dyDescent="0.2">
      <c r="A1270" s="2">
        <v>1269</v>
      </c>
      <c r="B1270" s="2">
        <v>82</v>
      </c>
      <c r="C1270" s="2" t="s">
        <v>2002</v>
      </c>
    </row>
    <row r="1271" spans="1:3" x14ac:dyDescent="0.2">
      <c r="A1271" s="2">
        <v>1270</v>
      </c>
      <c r="B1271" s="2">
        <v>82</v>
      </c>
      <c r="C1271" s="2" t="s">
        <v>2003</v>
      </c>
    </row>
    <row r="1272" spans="1:3" x14ac:dyDescent="0.2">
      <c r="A1272" s="2">
        <v>1271</v>
      </c>
      <c r="B1272" s="2">
        <v>82</v>
      </c>
      <c r="C1272" s="2" t="s">
        <v>1967</v>
      </c>
    </row>
    <row r="1273" spans="1:3" x14ac:dyDescent="0.2">
      <c r="A1273" s="2">
        <v>1272</v>
      </c>
      <c r="B1273" s="2">
        <v>82</v>
      </c>
      <c r="C1273" s="2" t="s">
        <v>1078</v>
      </c>
    </row>
    <row r="1274" spans="1:3" x14ac:dyDescent="0.2">
      <c r="A1274" s="2">
        <v>1273</v>
      </c>
      <c r="B1274" s="2">
        <v>82</v>
      </c>
      <c r="C1274" s="2" t="s">
        <v>2004</v>
      </c>
    </row>
    <row r="1275" spans="1:3" x14ac:dyDescent="0.2">
      <c r="A1275" s="2">
        <v>1274</v>
      </c>
      <c r="B1275" s="2">
        <v>82</v>
      </c>
      <c r="C1275" s="2" t="s">
        <v>2005</v>
      </c>
    </row>
    <row r="1276" spans="1:3" x14ac:dyDescent="0.2">
      <c r="A1276" s="2">
        <v>1275</v>
      </c>
      <c r="B1276" s="2">
        <v>82</v>
      </c>
      <c r="C1276" s="2" t="s">
        <v>2006</v>
      </c>
    </row>
    <row r="1277" spans="1:3" x14ac:dyDescent="0.2">
      <c r="A1277" s="2">
        <v>1276</v>
      </c>
      <c r="B1277" s="2">
        <v>82</v>
      </c>
      <c r="C1277" s="2" t="s">
        <v>2007</v>
      </c>
    </row>
    <row r="1278" spans="1:3" x14ac:dyDescent="0.2">
      <c r="A1278" s="2">
        <v>1277</v>
      </c>
      <c r="B1278" s="2">
        <v>82</v>
      </c>
      <c r="C1278" s="2" t="s">
        <v>741</v>
      </c>
    </row>
    <row r="1279" spans="1:3" x14ac:dyDescent="0.2">
      <c r="A1279" s="2">
        <v>1278</v>
      </c>
      <c r="B1279" s="2">
        <v>82</v>
      </c>
      <c r="C1279" s="2" t="s">
        <v>1153</v>
      </c>
    </row>
    <row r="1280" spans="1:3" x14ac:dyDescent="0.2">
      <c r="A1280" s="2">
        <v>1279</v>
      </c>
      <c r="B1280" s="2">
        <v>82</v>
      </c>
      <c r="C1280" s="2" t="s">
        <v>2008</v>
      </c>
    </row>
    <row r="1281" spans="1:3" x14ac:dyDescent="0.2">
      <c r="A1281" s="2">
        <v>1280</v>
      </c>
      <c r="B1281" s="2">
        <v>82</v>
      </c>
      <c r="C1281" s="2" t="s">
        <v>2009</v>
      </c>
    </row>
    <row r="1282" spans="1:3" x14ac:dyDescent="0.2">
      <c r="A1282" s="2">
        <v>1281</v>
      </c>
      <c r="B1282" s="2">
        <v>82</v>
      </c>
      <c r="C1282" s="2" t="s">
        <v>1571</v>
      </c>
    </row>
    <row r="1283" spans="1:3" x14ac:dyDescent="0.2">
      <c r="A1283" s="2">
        <v>1282</v>
      </c>
      <c r="B1283" s="2">
        <v>82</v>
      </c>
      <c r="C1283" s="2" t="s">
        <v>697</v>
      </c>
    </row>
    <row r="1284" spans="1:3" x14ac:dyDescent="0.2">
      <c r="A1284" s="2">
        <v>1283</v>
      </c>
      <c r="B1284" s="2">
        <v>82</v>
      </c>
      <c r="C1284" s="2" t="s">
        <v>1303</v>
      </c>
    </row>
    <row r="1285" spans="1:3" x14ac:dyDescent="0.2">
      <c r="A1285" s="2">
        <v>1284</v>
      </c>
      <c r="B1285" s="2">
        <v>82</v>
      </c>
      <c r="C1285" s="2" t="s">
        <v>2010</v>
      </c>
    </row>
    <row r="1286" spans="1:3" x14ac:dyDescent="0.2">
      <c r="A1286" s="2">
        <v>1285</v>
      </c>
      <c r="B1286" s="2">
        <v>82</v>
      </c>
      <c r="C1286" s="2" t="s">
        <v>2011</v>
      </c>
    </row>
    <row r="1287" spans="1:3" x14ac:dyDescent="0.2">
      <c r="A1287" s="2">
        <v>1286</v>
      </c>
      <c r="B1287" s="2">
        <v>82</v>
      </c>
      <c r="C1287" s="2" t="s">
        <v>2012</v>
      </c>
    </row>
    <row r="1288" spans="1:3" x14ac:dyDescent="0.2">
      <c r="A1288" s="2">
        <v>1287</v>
      </c>
      <c r="B1288" s="2">
        <v>82</v>
      </c>
      <c r="C1288" s="2" t="s">
        <v>2013</v>
      </c>
    </row>
    <row r="1289" spans="1:3" x14ac:dyDescent="0.2">
      <c r="A1289" s="2">
        <v>1288</v>
      </c>
      <c r="B1289" s="2">
        <v>82</v>
      </c>
      <c r="C1289" s="2" t="s">
        <v>1084</v>
      </c>
    </row>
    <row r="1290" spans="1:3" x14ac:dyDescent="0.2">
      <c r="A1290" s="2">
        <v>1289</v>
      </c>
      <c r="B1290" s="2">
        <v>82</v>
      </c>
      <c r="C1290" s="2" t="s">
        <v>2014</v>
      </c>
    </row>
    <row r="1291" spans="1:3" x14ac:dyDescent="0.2">
      <c r="A1291" s="2">
        <v>1290</v>
      </c>
      <c r="B1291" s="2">
        <v>82</v>
      </c>
      <c r="C1291" s="2" t="s">
        <v>939</v>
      </c>
    </row>
    <row r="1292" spans="1:3" x14ac:dyDescent="0.2">
      <c r="A1292" s="2">
        <v>1291</v>
      </c>
      <c r="B1292" s="2">
        <v>82</v>
      </c>
      <c r="C1292" s="2" t="s">
        <v>2015</v>
      </c>
    </row>
    <row r="1293" spans="1:3" x14ac:dyDescent="0.2">
      <c r="A1293" s="2">
        <v>1292</v>
      </c>
      <c r="B1293" s="2">
        <v>82</v>
      </c>
      <c r="C1293" s="2" t="s">
        <v>691</v>
      </c>
    </row>
    <row r="1294" spans="1:3" x14ac:dyDescent="0.2">
      <c r="A1294" s="2">
        <v>1293</v>
      </c>
      <c r="B1294" s="2">
        <v>82</v>
      </c>
      <c r="C1294" s="2" t="s">
        <v>2016</v>
      </c>
    </row>
    <row r="1295" spans="1:3" x14ac:dyDescent="0.2">
      <c r="A1295" s="2">
        <v>1294</v>
      </c>
      <c r="B1295" s="2">
        <v>82</v>
      </c>
      <c r="C1295" s="2" t="s">
        <v>2017</v>
      </c>
    </row>
    <row r="1296" spans="1:3" x14ac:dyDescent="0.2">
      <c r="A1296" s="2">
        <v>1295</v>
      </c>
      <c r="B1296" s="2">
        <v>82</v>
      </c>
      <c r="C1296" s="2" t="s">
        <v>2018</v>
      </c>
    </row>
    <row r="1297" spans="1:3" x14ac:dyDescent="0.2">
      <c r="A1297" s="2">
        <v>1296</v>
      </c>
      <c r="B1297" s="2">
        <v>82</v>
      </c>
      <c r="C1297" s="2" t="s">
        <v>1946</v>
      </c>
    </row>
    <row r="1298" spans="1:3" x14ac:dyDescent="0.2">
      <c r="A1298" s="2">
        <v>1297</v>
      </c>
      <c r="B1298" s="2">
        <v>82</v>
      </c>
      <c r="C1298" s="2" t="s">
        <v>2019</v>
      </c>
    </row>
    <row r="1299" spans="1:3" x14ac:dyDescent="0.2">
      <c r="A1299" s="2">
        <v>1298</v>
      </c>
      <c r="B1299" s="2">
        <v>82</v>
      </c>
      <c r="C1299" s="2" t="s">
        <v>2020</v>
      </c>
    </row>
    <row r="1300" spans="1:3" x14ac:dyDescent="0.2">
      <c r="A1300" s="2">
        <v>1299</v>
      </c>
      <c r="B1300" s="2">
        <v>82</v>
      </c>
      <c r="C1300" s="2" t="s">
        <v>2021</v>
      </c>
    </row>
    <row r="1301" spans="1:3" x14ac:dyDescent="0.2">
      <c r="A1301" s="2">
        <v>1300</v>
      </c>
      <c r="B1301" s="2">
        <v>82</v>
      </c>
      <c r="C1301" s="2" t="s">
        <v>743</v>
      </c>
    </row>
    <row r="1302" spans="1:3" x14ac:dyDescent="0.2">
      <c r="A1302" s="2">
        <v>1301</v>
      </c>
      <c r="B1302" s="2">
        <v>82</v>
      </c>
      <c r="C1302" s="2" t="s">
        <v>2022</v>
      </c>
    </row>
    <row r="1303" spans="1:3" x14ac:dyDescent="0.2">
      <c r="A1303" s="2">
        <v>1302</v>
      </c>
      <c r="B1303" s="2">
        <v>83</v>
      </c>
      <c r="C1303" s="2" t="s">
        <v>713</v>
      </c>
    </row>
    <row r="1304" spans="1:3" x14ac:dyDescent="0.2">
      <c r="A1304" s="2">
        <v>1303</v>
      </c>
      <c r="B1304" s="2">
        <v>83</v>
      </c>
      <c r="C1304" s="2" t="s">
        <v>2023</v>
      </c>
    </row>
    <row r="1305" spans="1:3" x14ac:dyDescent="0.2">
      <c r="A1305" s="2">
        <v>1304</v>
      </c>
      <c r="B1305" s="2">
        <v>83</v>
      </c>
      <c r="C1305" s="2" t="s">
        <v>2024</v>
      </c>
    </row>
    <row r="1306" spans="1:3" x14ac:dyDescent="0.2">
      <c r="A1306" s="2">
        <v>1305</v>
      </c>
      <c r="B1306" s="2">
        <v>113</v>
      </c>
      <c r="C1306" s="2" t="s">
        <v>2025</v>
      </c>
    </row>
    <row r="1307" spans="1:3" x14ac:dyDescent="0.2">
      <c r="A1307" s="2">
        <v>1306</v>
      </c>
      <c r="B1307" s="2">
        <v>113</v>
      </c>
      <c r="C1307" s="2" t="s">
        <v>2026</v>
      </c>
    </row>
    <row r="1308" spans="1:3" x14ac:dyDescent="0.2">
      <c r="A1308" s="2">
        <v>1307</v>
      </c>
      <c r="B1308" s="2">
        <v>113</v>
      </c>
      <c r="C1308" s="2" t="s">
        <v>2027</v>
      </c>
    </row>
    <row r="1309" spans="1:3" x14ac:dyDescent="0.2">
      <c r="A1309" s="2">
        <v>1308</v>
      </c>
      <c r="B1309" s="2">
        <v>113</v>
      </c>
      <c r="C1309" s="2" t="s">
        <v>2028</v>
      </c>
    </row>
    <row r="1310" spans="1:3" x14ac:dyDescent="0.2">
      <c r="A1310" s="2">
        <v>1309</v>
      </c>
      <c r="B1310" s="2">
        <v>113</v>
      </c>
      <c r="C1310" s="2" t="s">
        <v>1835</v>
      </c>
    </row>
    <row r="1311" spans="1:3" x14ac:dyDescent="0.2">
      <c r="A1311" s="2">
        <v>1310</v>
      </c>
      <c r="B1311" s="2">
        <v>113</v>
      </c>
      <c r="C1311" s="2" t="s">
        <v>2029</v>
      </c>
    </row>
    <row r="1312" spans="1:3" x14ac:dyDescent="0.2">
      <c r="A1312" s="2">
        <v>1311</v>
      </c>
      <c r="B1312" s="2">
        <v>113</v>
      </c>
      <c r="C1312" s="2" t="s">
        <v>2030</v>
      </c>
    </row>
    <row r="1313" spans="1:3" x14ac:dyDescent="0.2">
      <c r="A1313" s="2">
        <v>1312</v>
      </c>
      <c r="B1313" s="2">
        <v>113</v>
      </c>
      <c r="C1313" s="2" t="s">
        <v>2031</v>
      </c>
    </row>
    <row r="1314" spans="1:3" x14ac:dyDescent="0.2">
      <c r="A1314" s="2">
        <v>1313</v>
      </c>
      <c r="B1314" s="2">
        <v>113</v>
      </c>
      <c r="C1314" s="2" t="s">
        <v>2032</v>
      </c>
    </row>
    <row r="1315" spans="1:3" x14ac:dyDescent="0.2">
      <c r="A1315" s="2">
        <v>1314</v>
      </c>
      <c r="B1315" s="2">
        <v>113</v>
      </c>
      <c r="C1315" s="2" t="s">
        <v>2033</v>
      </c>
    </row>
    <row r="1316" spans="1:3" x14ac:dyDescent="0.2">
      <c r="A1316" s="2">
        <v>1315</v>
      </c>
      <c r="B1316" s="2">
        <v>113</v>
      </c>
      <c r="C1316" s="2" t="s">
        <v>1848</v>
      </c>
    </row>
    <row r="1317" spans="1:3" x14ac:dyDescent="0.2">
      <c r="A1317" s="2">
        <v>1316</v>
      </c>
      <c r="B1317" s="2">
        <v>113</v>
      </c>
      <c r="C1317" s="2" t="s">
        <v>1852</v>
      </c>
    </row>
    <row r="1318" spans="1:3" x14ac:dyDescent="0.2">
      <c r="A1318" s="2">
        <v>1317</v>
      </c>
      <c r="B1318" s="2">
        <v>113</v>
      </c>
      <c r="C1318" s="2" t="s">
        <v>2034</v>
      </c>
    </row>
    <row r="1319" spans="1:3" x14ac:dyDescent="0.2">
      <c r="A1319" s="2">
        <v>1318</v>
      </c>
      <c r="B1319" s="2">
        <v>113</v>
      </c>
      <c r="C1319" s="2" t="s">
        <v>1857</v>
      </c>
    </row>
    <row r="1320" spans="1:3" x14ac:dyDescent="0.2">
      <c r="A1320" s="2">
        <v>1319</v>
      </c>
      <c r="B1320" s="2">
        <v>113</v>
      </c>
      <c r="C1320" s="2" t="s">
        <v>1866</v>
      </c>
    </row>
    <row r="1321" spans="1:3" x14ac:dyDescent="0.2">
      <c r="A1321" s="2">
        <v>1320</v>
      </c>
      <c r="B1321" s="2">
        <v>62</v>
      </c>
      <c r="C1321" s="2" t="s">
        <v>1478</v>
      </c>
    </row>
    <row r="1322" spans="1:3" x14ac:dyDescent="0.2">
      <c r="A1322" s="2">
        <v>1321</v>
      </c>
      <c r="B1322" s="2">
        <v>62</v>
      </c>
      <c r="C1322" s="2" t="s">
        <v>1479</v>
      </c>
    </row>
    <row r="1323" spans="1:3" x14ac:dyDescent="0.2">
      <c r="A1323" s="2">
        <v>1322</v>
      </c>
      <c r="B1323" s="2">
        <v>62</v>
      </c>
      <c r="C1323" s="2" t="s">
        <v>1480</v>
      </c>
    </row>
    <row r="1324" spans="1:3" x14ac:dyDescent="0.2">
      <c r="A1324" s="2">
        <v>1323</v>
      </c>
      <c r="B1324" s="2">
        <v>62</v>
      </c>
      <c r="C1324" s="2" t="s">
        <v>1481</v>
      </c>
    </row>
    <row r="1325" spans="1:3" x14ac:dyDescent="0.2">
      <c r="A1325" s="2">
        <v>1324</v>
      </c>
      <c r="B1325" s="2">
        <v>62</v>
      </c>
      <c r="C1325" s="2" t="s">
        <v>690</v>
      </c>
    </row>
    <row r="1326" spans="1:3" x14ac:dyDescent="0.2">
      <c r="A1326" s="2">
        <v>1325</v>
      </c>
      <c r="B1326" s="2">
        <v>75</v>
      </c>
      <c r="C1326" s="2" t="s">
        <v>2035</v>
      </c>
    </row>
    <row r="1327" spans="1:3" x14ac:dyDescent="0.2">
      <c r="A1327" s="2">
        <v>1326</v>
      </c>
      <c r="B1327" s="2">
        <v>75</v>
      </c>
      <c r="C1327" s="2" t="s">
        <v>2036</v>
      </c>
    </row>
    <row r="1328" spans="1:3" x14ac:dyDescent="0.2">
      <c r="A1328" s="2">
        <v>1327</v>
      </c>
      <c r="B1328" s="2">
        <v>75</v>
      </c>
      <c r="C1328" s="2" t="s">
        <v>2037</v>
      </c>
    </row>
    <row r="1329" spans="1:3" x14ac:dyDescent="0.2">
      <c r="A1329" s="2">
        <v>1328</v>
      </c>
      <c r="B1329" s="2">
        <v>75</v>
      </c>
      <c r="C1329" s="2" t="s">
        <v>2038</v>
      </c>
    </row>
    <row r="1330" spans="1:3" x14ac:dyDescent="0.2">
      <c r="A1330" s="2">
        <v>1329</v>
      </c>
      <c r="B1330" s="2">
        <v>75</v>
      </c>
      <c r="C1330" s="2" t="s">
        <v>2039</v>
      </c>
    </row>
    <row r="1331" spans="1:3" x14ac:dyDescent="0.2">
      <c r="A1331" s="2">
        <v>1330</v>
      </c>
      <c r="B1331" s="2">
        <v>75</v>
      </c>
      <c r="C1331" s="2" t="s">
        <v>1312</v>
      </c>
    </row>
    <row r="1332" spans="1:3" x14ac:dyDescent="0.2">
      <c r="A1332" s="2">
        <v>1331</v>
      </c>
      <c r="B1332" s="2">
        <v>75</v>
      </c>
      <c r="C1332" s="2" t="s">
        <v>2040</v>
      </c>
    </row>
    <row r="1333" spans="1:3" x14ac:dyDescent="0.2">
      <c r="A1333" s="2">
        <v>1332</v>
      </c>
      <c r="B1333" s="2">
        <v>75</v>
      </c>
      <c r="C1333" s="2" t="s">
        <v>2041</v>
      </c>
    </row>
    <row r="1334" spans="1:3" x14ac:dyDescent="0.2">
      <c r="A1334" s="2">
        <v>1333</v>
      </c>
      <c r="B1334" s="2">
        <v>75</v>
      </c>
      <c r="C1334" s="2" t="s">
        <v>1458</v>
      </c>
    </row>
    <row r="1335" spans="1:3" x14ac:dyDescent="0.2">
      <c r="A1335" s="2">
        <v>1334</v>
      </c>
      <c r="B1335" s="2">
        <v>75</v>
      </c>
      <c r="C1335" s="2" t="s">
        <v>2042</v>
      </c>
    </row>
    <row r="1336" spans="1:3" x14ac:dyDescent="0.2">
      <c r="A1336" s="2">
        <v>1335</v>
      </c>
      <c r="B1336" s="2">
        <v>75</v>
      </c>
      <c r="C1336" s="2" t="s">
        <v>2043</v>
      </c>
    </row>
    <row r="1337" spans="1:3" x14ac:dyDescent="0.2">
      <c r="A1337" s="2">
        <v>1336</v>
      </c>
      <c r="B1337" s="2">
        <v>75</v>
      </c>
      <c r="C1337" s="2" t="s">
        <v>2044</v>
      </c>
    </row>
    <row r="1338" spans="1:3" x14ac:dyDescent="0.2">
      <c r="A1338" s="2">
        <v>1337</v>
      </c>
      <c r="B1338" s="2">
        <v>75</v>
      </c>
      <c r="C1338" s="2" t="s">
        <v>1325</v>
      </c>
    </row>
    <row r="1339" spans="1:3" x14ac:dyDescent="0.2">
      <c r="A1339" s="2">
        <v>1338</v>
      </c>
      <c r="B1339" s="2">
        <v>75</v>
      </c>
      <c r="C1339" s="2" t="s">
        <v>969</v>
      </c>
    </row>
    <row r="1340" spans="1:3" x14ac:dyDescent="0.2">
      <c r="A1340" s="2">
        <v>1339</v>
      </c>
      <c r="B1340" s="2">
        <v>75</v>
      </c>
      <c r="C1340" s="2" t="s">
        <v>1399</v>
      </c>
    </row>
    <row r="1341" spans="1:3" x14ac:dyDescent="0.2">
      <c r="A1341" s="2">
        <v>1340</v>
      </c>
      <c r="B1341" s="2">
        <v>75</v>
      </c>
      <c r="C1341" s="2" t="s">
        <v>2045</v>
      </c>
    </row>
    <row r="1342" spans="1:3" x14ac:dyDescent="0.2">
      <c r="A1342" s="2">
        <v>1341</v>
      </c>
      <c r="B1342" s="2">
        <v>75</v>
      </c>
      <c r="C1342" s="2" t="s">
        <v>2046</v>
      </c>
    </row>
    <row r="1343" spans="1:3" x14ac:dyDescent="0.2">
      <c r="A1343" s="2">
        <v>1342</v>
      </c>
      <c r="B1343" s="2">
        <v>75</v>
      </c>
      <c r="C1343" s="2" t="s">
        <v>2047</v>
      </c>
    </row>
    <row r="1344" spans="1:3" x14ac:dyDescent="0.2">
      <c r="A1344" s="2">
        <v>1343</v>
      </c>
      <c r="B1344" s="2">
        <v>75</v>
      </c>
      <c r="C1344" s="2" t="s">
        <v>2048</v>
      </c>
    </row>
    <row r="1345" spans="1:3" x14ac:dyDescent="0.2">
      <c r="A1345" s="2">
        <v>1344</v>
      </c>
      <c r="B1345" s="2">
        <v>75</v>
      </c>
      <c r="C1345" s="2" t="s">
        <v>2049</v>
      </c>
    </row>
    <row r="1346" spans="1:3" x14ac:dyDescent="0.2">
      <c r="A1346" s="2">
        <v>1345</v>
      </c>
      <c r="B1346" s="2">
        <v>75</v>
      </c>
      <c r="C1346" s="2" t="s">
        <v>2050</v>
      </c>
    </row>
    <row r="1347" spans="1:3" x14ac:dyDescent="0.2">
      <c r="A1347" s="2">
        <v>1346</v>
      </c>
      <c r="B1347" s="2">
        <v>75</v>
      </c>
      <c r="C1347" s="2" t="s">
        <v>2051</v>
      </c>
    </row>
    <row r="1348" spans="1:3" x14ac:dyDescent="0.2">
      <c r="A1348" s="2">
        <v>1347</v>
      </c>
      <c r="B1348" s="2">
        <v>75</v>
      </c>
      <c r="C1348" s="2" t="s">
        <v>1406</v>
      </c>
    </row>
    <row r="1349" spans="1:3" x14ac:dyDescent="0.2">
      <c r="A1349" s="2">
        <v>1348</v>
      </c>
      <c r="B1349" s="2">
        <v>75</v>
      </c>
      <c r="C1349" s="2" t="s">
        <v>1694</v>
      </c>
    </row>
    <row r="1350" spans="1:3" x14ac:dyDescent="0.2">
      <c r="A1350" s="2">
        <v>1349</v>
      </c>
      <c r="B1350" s="2">
        <v>75</v>
      </c>
      <c r="C1350" s="2" t="s">
        <v>2052</v>
      </c>
    </row>
    <row r="1351" spans="1:3" x14ac:dyDescent="0.2">
      <c r="A1351" s="2">
        <v>1350</v>
      </c>
      <c r="B1351" s="2">
        <v>75</v>
      </c>
      <c r="C1351" s="2" t="s">
        <v>2053</v>
      </c>
    </row>
    <row r="1352" spans="1:3" x14ac:dyDescent="0.2">
      <c r="A1352" s="2">
        <v>1351</v>
      </c>
      <c r="B1352" s="2">
        <v>75</v>
      </c>
      <c r="C1352" s="2" t="s">
        <v>2054</v>
      </c>
    </row>
    <row r="1353" spans="1:3" x14ac:dyDescent="0.2">
      <c r="A1353" s="2">
        <v>1352</v>
      </c>
      <c r="B1353" s="2">
        <v>75</v>
      </c>
      <c r="C1353" s="2" t="s">
        <v>926</v>
      </c>
    </row>
    <row r="1354" spans="1:3" x14ac:dyDescent="0.2">
      <c r="A1354" s="2">
        <v>1353</v>
      </c>
      <c r="B1354" s="2">
        <v>75</v>
      </c>
      <c r="C1354" s="2" t="s">
        <v>2055</v>
      </c>
    </row>
    <row r="1355" spans="1:3" x14ac:dyDescent="0.2">
      <c r="A1355" s="2">
        <v>1354</v>
      </c>
      <c r="B1355" s="2">
        <v>75</v>
      </c>
      <c r="C1355" s="2" t="s">
        <v>2056</v>
      </c>
    </row>
    <row r="1356" spans="1:3" x14ac:dyDescent="0.2">
      <c r="A1356" s="2">
        <v>1355</v>
      </c>
      <c r="B1356" s="2">
        <v>75</v>
      </c>
      <c r="C1356" s="2" t="s">
        <v>2057</v>
      </c>
    </row>
    <row r="1357" spans="1:3" x14ac:dyDescent="0.2">
      <c r="A1357" s="2">
        <v>1356</v>
      </c>
      <c r="B1357" s="2">
        <v>75</v>
      </c>
      <c r="C1357" s="2" t="s">
        <v>2058</v>
      </c>
    </row>
    <row r="1358" spans="1:3" x14ac:dyDescent="0.2">
      <c r="A1358" s="2">
        <v>1357</v>
      </c>
      <c r="B1358" s="2">
        <v>75</v>
      </c>
      <c r="C1358" s="2" t="s">
        <v>2059</v>
      </c>
    </row>
    <row r="1359" spans="1:3" x14ac:dyDescent="0.2">
      <c r="A1359" s="2">
        <v>1358</v>
      </c>
      <c r="B1359" s="2">
        <v>75</v>
      </c>
      <c r="C1359" s="2" t="s">
        <v>2060</v>
      </c>
    </row>
    <row r="1360" spans="1:3" x14ac:dyDescent="0.2">
      <c r="A1360" s="2">
        <v>1359</v>
      </c>
      <c r="B1360" s="2">
        <v>75</v>
      </c>
      <c r="C1360" s="2" t="s">
        <v>2061</v>
      </c>
    </row>
    <row r="1361" spans="1:3" x14ac:dyDescent="0.2">
      <c r="A1361" s="2">
        <v>1360</v>
      </c>
      <c r="B1361" s="2">
        <v>76</v>
      </c>
      <c r="C1361" s="2" t="s">
        <v>2062</v>
      </c>
    </row>
    <row r="1362" spans="1:3" x14ac:dyDescent="0.2">
      <c r="A1362" s="2">
        <v>1361</v>
      </c>
      <c r="B1362" s="2">
        <v>76</v>
      </c>
      <c r="C1362" s="2" t="s">
        <v>2063</v>
      </c>
    </row>
    <row r="1363" spans="1:3" x14ac:dyDescent="0.2">
      <c r="A1363" s="2">
        <v>1362</v>
      </c>
      <c r="B1363" s="2">
        <v>76</v>
      </c>
      <c r="C1363" s="2" t="s">
        <v>2064</v>
      </c>
    </row>
    <row r="1364" spans="1:3" x14ac:dyDescent="0.2">
      <c r="A1364" s="2">
        <v>1363</v>
      </c>
      <c r="B1364" s="2">
        <v>76</v>
      </c>
      <c r="C1364" s="2" t="s">
        <v>1009</v>
      </c>
    </row>
    <row r="1365" spans="1:3" x14ac:dyDescent="0.2">
      <c r="A1365" s="2">
        <v>1364</v>
      </c>
      <c r="B1365" s="2">
        <v>76</v>
      </c>
      <c r="C1365" s="2" t="s">
        <v>1431</v>
      </c>
    </row>
    <row r="1366" spans="1:3" x14ac:dyDescent="0.2">
      <c r="A1366" s="2">
        <v>1365</v>
      </c>
      <c r="B1366" s="2">
        <v>76</v>
      </c>
      <c r="C1366" s="2" t="s">
        <v>2065</v>
      </c>
    </row>
    <row r="1367" spans="1:3" x14ac:dyDescent="0.2">
      <c r="A1367" s="2">
        <v>1366</v>
      </c>
      <c r="B1367" s="2">
        <v>76</v>
      </c>
      <c r="C1367" s="2" t="s">
        <v>2066</v>
      </c>
    </row>
    <row r="1368" spans="1:3" x14ac:dyDescent="0.2">
      <c r="A1368" s="2">
        <v>1367</v>
      </c>
      <c r="B1368" s="2">
        <v>76</v>
      </c>
      <c r="C1368" s="2" t="s">
        <v>2067</v>
      </c>
    </row>
    <row r="1369" spans="1:3" x14ac:dyDescent="0.2">
      <c r="A1369" s="2">
        <v>1368</v>
      </c>
      <c r="B1369" s="2">
        <v>76</v>
      </c>
      <c r="C1369" s="2" t="s">
        <v>1674</v>
      </c>
    </row>
    <row r="1370" spans="1:3" x14ac:dyDescent="0.2">
      <c r="A1370" s="2">
        <v>1369</v>
      </c>
      <c r="B1370" s="2">
        <v>76</v>
      </c>
      <c r="C1370" s="2" t="s">
        <v>2068</v>
      </c>
    </row>
    <row r="1371" spans="1:3" x14ac:dyDescent="0.2">
      <c r="A1371" s="2">
        <v>1370</v>
      </c>
      <c r="B1371" s="2">
        <v>76</v>
      </c>
      <c r="C1371" s="2" t="s">
        <v>2069</v>
      </c>
    </row>
    <row r="1372" spans="1:3" x14ac:dyDescent="0.2">
      <c r="A1372" s="2">
        <v>1371</v>
      </c>
      <c r="B1372" s="2">
        <v>76</v>
      </c>
      <c r="C1372" s="2" t="s">
        <v>1153</v>
      </c>
    </row>
    <row r="1373" spans="1:3" x14ac:dyDescent="0.2">
      <c r="A1373" s="2">
        <v>1372</v>
      </c>
      <c r="B1373" s="2">
        <v>76</v>
      </c>
      <c r="C1373" s="2" t="s">
        <v>2070</v>
      </c>
    </row>
    <row r="1374" spans="1:3" x14ac:dyDescent="0.2">
      <c r="A1374" s="2">
        <v>1373</v>
      </c>
      <c r="B1374" s="2">
        <v>76</v>
      </c>
      <c r="C1374" s="2" t="s">
        <v>2071</v>
      </c>
    </row>
    <row r="1375" spans="1:3" x14ac:dyDescent="0.2">
      <c r="A1375" s="2">
        <v>1374</v>
      </c>
      <c r="B1375" s="2">
        <v>76</v>
      </c>
      <c r="C1375" s="2" t="s">
        <v>756</v>
      </c>
    </row>
    <row r="1376" spans="1:3" x14ac:dyDescent="0.2">
      <c r="A1376" s="2">
        <v>1375</v>
      </c>
      <c r="B1376" s="2">
        <v>76</v>
      </c>
      <c r="C1376" s="2" t="s">
        <v>2072</v>
      </c>
    </row>
    <row r="1377" spans="1:3" x14ac:dyDescent="0.2">
      <c r="A1377" s="2">
        <v>1376</v>
      </c>
      <c r="B1377" s="2">
        <v>76</v>
      </c>
      <c r="C1377" s="2" t="s">
        <v>1869</v>
      </c>
    </row>
    <row r="1378" spans="1:3" x14ac:dyDescent="0.2">
      <c r="A1378" s="2">
        <v>1377</v>
      </c>
      <c r="B1378" s="2">
        <v>77</v>
      </c>
      <c r="C1378" s="2" t="s">
        <v>2073</v>
      </c>
    </row>
    <row r="1379" spans="1:3" x14ac:dyDescent="0.2">
      <c r="A1379" s="2">
        <v>1378</v>
      </c>
      <c r="B1379" s="2">
        <v>77</v>
      </c>
      <c r="C1379" s="2" t="s">
        <v>2074</v>
      </c>
    </row>
    <row r="1380" spans="1:3" x14ac:dyDescent="0.2">
      <c r="A1380" s="2">
        <v>1379</v>
      </c>
      <c r="B1380" s="2">
        <v>110</v>
      </c>
      <c r="C1380" s="2" t="s">
        <v>2075</v>
      </c>
    </row>
    <row r="1381" spans="1:3" x14ac:dyDescent="0.2">
      <c r="A1381" s="2">
        <v>1380</v>
      </c>
      <c r="B1381" s="2">
        <v>110</v>
      </c>
      <c r="C1381" s="2" t="s">
        <v>2076</v>
      </c>
    </row>
    <row r="1382" spans="1:3" x14ac:dyDescent="0.2">
      <c r="A1382" s="2">
        <v>1381</v>
      </c>
      <c r="B1382" s="2">
        <v>110</v>
      </c>
      <c r="C1382" s="2" t="s">
        <v>2077</v>
      </c>
    </row>
    <row r="1383" spans="1:3" x14ac:dyDescent="0.2">
      <c r="A1383" s="2">
        <v>1382</v>
      </c>
      <c r="B1383" s="2">
        <v>110</v>
      </c>
      <c r="C1383" s="2" t="s">
        <v>2078</v>
      </c>
    </row>
    <row r="1384" spans="1:3" x14ac:dyDescent="0.2">
      <c r="A1384" s="2">
        <v>1383</v>
      </c>
      <c r="B1384" s="2">
        <v>112</v>
      </c>
      <c r="C1384" s="2" t="s">
        <v>2079</v>
      </c>
    </row>
    <row r="1385" spans="1:3" x14ac:dyDescent="0.2">
      <c r="A1385" s="2">
        <v>1384</v>
      </c>
      <c r="B1385" s="2">
        <v>112</v>
      </c>
      <c r="C1385" s="2" t="s">
        <v>2080</v>
      </c>
    </row>
    <row r="1386" spans="1:3" x14ac:dyDescent="0.2">
      <c r="A1386" s="2">
        <v>1385</v>
      </c>
      <c r="B1386" s="2">
        <v>112</v>
      </c>
      <c r="C1386" s="2" t="s">
        <v>1412</v>
      </c>
    </row>
    <row r="1387" spans="1:3" x14ac:dyDescent="0.2">
      <c r="A1387" s="2">
        <v>1386</v>
      </c>
      <c r="B1387" s="2">
        <v>112</v>
      </c>
      <c r="C1387" s="2" t="s">
        <v>2081</v>
      </c>
    </row>
    <row r="1388" spans="1:3" x14ac:dyDescent="0.2">
      <c r="A1388" s="2">
        <v>1387</v>
      </c>
      <c r="B1388" s="2">
        <v>112</v>
      </c>
      <c r="C1388" s="2" t="s">
        <v>2082</v>
      </c>
    </row>
    <row r="1389" spans="1:3" x14ac:dyDescent="0.2">
      <c r="A1389" s="2">
        <v>1388</v>
      </c>
      <c r="B1389" s="2">
        <v>114</v>
      </c>
      <c r="C1389" s="2" t="s">
        <v>2083</v>
      </c>
    </row>
    <row r="1390" spans="1:3" x14ac:dyDescent="0.2">
      <c r="A1390" s="2">
        <v>1389</v>
      </c>
      <c r="B1390" s="2">
        <v>114</v>
      </c>
      <c r="C1390" s="2" t="s">
        <v>2084</v>
      </c>
    </row>
    <row r="1391" spans="1:3" x14ac:dyDescent="0.2">
      <c r="A1391" s="2">
        <v>1390</v>
      </c>
      <c r="B1391" s="2">
        <v>114</v>
      </c>
      <c r="C1391" s="2" t="s">
        <v>2085</v>
      </c>
    </row>
    <row r="1392" spans="1:3" x14ac:dyDescent="0.2">
      <c r="A1392" s="2">
        <v>1391</v>
      </c>
      <c r="B1392" s="2">
        <v>114</v>
      </c>
      <c r="C1392" s="2" t="s">
        <v>2086</v>
      </c>
    </row>
    <row r="1393" spans="1:3" x14ac:dyDescent="0.2">
      <c r="A1393" s="2">
        <v>1392</v>
      </c>
      <c r="B1393" s="2">
        <v>114</v>
      </c>
      <c r="C1393" s="2" t="s">
        <v>2087</v>
      </c>
    </row>
    <row r="1394" spans="1:3" x14ac:dyDescent="0.2">
      <c r="A1394" s="2">
        <v>1393</v>
      </c>
      <c r="B1394" s="2">
        <v>114</v>
      </c>
      <c r="C1394" s="2" t="s">
        <v>974</v>
      </c>
    </row>
    <row r="1395" spans="1:3" x14ac:dyDescent="0.2">
      <c r="A1395" s="2">
        <v>1394</v>
      </c>
      <c r="B1395" s="2">
        <v>114</v>
      </c>
      <c r="C1395" s="2" t="s">
        <v>2088</v>
      </c>
    </row>
    <row r="1396" spans="1:3" x14ac:dyDescent="0.2">
      <c r="A1396" s="2">
        <v>1395</v>
      </c>
      <c r="B1396" s="2">
        <v>114</v>
      </c>
      <c r="C1396" s="2" t="s">
        <v>2089</v>
      </c>
    </row>
    <row r="1397" spans="1:3" x14ac:dyDescent="0.2">
      <c r="A1397" s="2">
        <v>1396</v>
      </c>
      <c r="B1397" s="2">
        <v>114</v>
      </c>
      <c r="C1397" s="2" t="s">
        <v>2090</v>
      </c>
    </row>
    <row r="1398" spans="1:3" x14ac:dyDescent="0.2">
      <c r="A1398" s="2">
        <v>1397</v>
      </c>
      <c r="B1398" s="2">
        <v>114</v>
      </c>
      <c r="C1398" s="2" t="s">
        <v>720</v>
      </c>
    </row>
    <row r="1399" spans="1:3" x14ac:dyDescent="0.2">
      <c r="A1399" s="2">
        <v>1398</v>
      </c>
      <c r="B1399" s="2">
        <v>114</v>
      </c>
      <c r="C1399" s="2" t="s">
        <v>2091</v>
      </c>
    </row>
    <row r="1400" spans="1:3" x14ac:dyDescent="0.2">
      <c r="A1400" s="2">
        <v>1399</v>
      </c>
      <c r="B1400" s="2">
        <v>115</v>
      </c>
      <c r="C1400" s="2" t="s">
        <v>752</v>
      </c>
    </row>
    <row r="1401" spans="1:3" x14ac:dyDescent="0.2">
      <c r="A1401" s="2">
        <v>1400</v>
      </c>
      <c r="B1401" s="2">
        <v>115</v>
      </c>
      <c r="C1401" s="2" t="s">
        <v>2092</v>
      </c>
    </row>
    <row r="1402" spans="1:3" x14ac:dyDescent="0.2">
      <c r="A1402" s="2">
        <v>1401</v>
      </c>
      <c r="B1402" s="2">
        <v>115</v>
      </c>
      <c r="C1402" s="2" t="s">
        <v>2093</v>
      </c>
    </row>
    <row r="1403" spans="1:3" x14ac:dyDescent="0.2">
      <c r="A1403" s="2">
        <v>1402</v>
      </c>
      <c r="B1403" s="2">
        <v>115</v>
      </c>
      <c r="C1403" s="2" t="s">
        <v>1223</v>
      </c>
    </row>
    <row r="1404" spans="1:3" x14ac:dyDescent="0.2">
      <c r="A1404" s="2">
        <v>1403</v>
      </c>
      <c r="B1404" s="2">
        <v>115</v>
      </c>
      <c r="C1404" s="2" t="s">
        <v>2057</v>
      </c>
    </row>
    <row r="1405" spans="1:3" x14ac:dyDescent="0.2">
      <c r="A1405" s="2">
        <v>1404</v>
      </c>
      <c r="B1405" s="2">
        <v>117</v>
      </c>
      <c r="C1405" s="2" t="s">
        <v>2094</v>
      </c>
    </row>
    <row r="1406" spans="1:3" x14ac:dyDescent="0.2">
      <c r="A1406" s="2">
        <v>1405</v>
      </c>
      <c r="B1406" s="2">
        <v>26</v>
      </c>
      <c r="C1406" s="2" t="s">
        <v>2095</v>
      </c>
    </row>
    <row r="1407" spans="1:3" x14ac:dyDescent="0.2">
      <c r="A1407" s="2">
        <v>1406</v>
      </c>
      <c r="B1407" s="2">
        <v>26</v>
      </c>
      <c r="C1407" s="2" t="s">
        <v>2096</v>
      </c>
    </row>
    <row r="1408" spans="1:3" x14ac:dyDescent="0.2">
      <c r="A1408" s="2">
        <v>1407</v>
      </c>
      <c r="B1408" s="2">
        <v>26</v>
      </c>
      <c r="C1408" s="2" t="s">
        <v>2097</v>
      </c>
    </row>
    <row r="1409" spans="1:3" x14ac:dyDescent="0.2">
      <c r="A1409" s="2">
        <v>1408</v>
      </c>
      <c r="B1409" s="2">
        <v>26</v>
      </c>
      <c r="C1409" s="2" t="s">
        <v>2098</v>
      </c>
    </row>
    <row r="1410" spans="1:3" x14ac:dyDescent="0.2">
      <c r="A1410" s="2">
        <v>1409</v>
      </c>
      <c r="B1410" s="2">
        <v>26</v>
      </c>
      <c r="C1410" s="2" t="s">
        <v>1047</v>
      </c>
    </row>
    <row r="1411" spans="1:3" x14ac:dyDescent="0.2">
      <c r="A1411" s="2">
        <v>1410</v>
      </c>
      <c r="B1411" s="2">
        <v>26</v>
      </c>
      <c r="C1411" s="2" t="s">
        <v>2099</v>
      </c>
    </row>
    <row r="1412" spans="1:3" x14ac:dyDescent="0.2">
      <c r="A1412" s="2">
        <v>1411</v>
      </c>
      <c r="B1412" s="2">
        <v>26</v>
      </c>
      <c r="C1412" s="2" t="s">
        <v>2100</v>
      </c>
    </row>
    <row r="1413" spans="1:3" x14ac:dyDescent="0.2">
      <c r="A1413" s="2">
        <v>1412</v>
      </c>
      <c r="B1413" s="2">
        <v>26</v>
      </c>
      <c r="C1413" s="2" t="s">
        <v>2101</v>
      </c>
    </row>
    <row r="1414" spans="1:3" x14ac:dyDescent="0.2">
      <c r="A1414" s="2">
        <v>1413</v>
      </c>
      <c r="B1414" s="2">
        <v>26</v>
      </c>
      <c r="C1414" s="2" t="s">
        <v>2102</v>
      </c>
    </row>
    <row r="1415" spans="1:3" x14ac:dyDescent="0.2">
      <c r="A1415" s="2">
        <v>1414</v>
      </c>
      <c r="B1415" s="2">
        <v>26</v>
      </c>
      <c r="C1415" s="2" t="s">
        <v>2103</v>
      </c>
    </row>
    <row r="1416" spans="1:3" x14ac:dyDescent="0.2">
      <c r="A1416" s="2">
        <v>1415</v>
      </c>
      <c r="B1416" s="2">
        <v>26</v>
      </c>
      <c r="C1416" s="2" t="s">
        <v>2104</v>
      </c>
    </row>
    <row r="1417" spans="1:3" x14ac:dyDescent="0.2">
      <c r="A1417" s="2">
        <v>1416</v>
      </c>
      <c r="B1417" s="2">
        <v>26</v>
      </c>
      <c r="C1417" s="2" t="s">
        <v>730</v>
      </c>
    </row>
    <row r="1418" spans="1:3" x14ac:dyDescent="0.2">
      <c r="A1418" s="2">
        <v>1417</v>
      </c>
      <c r="B1418" s="2">
        <v>26</v>
      </c>
      <c r="C1418" s="2" t="s">
        <v>2105</v>
      </c>
    </row>
    <row r="1419" spans="1:3" x14ac:dyDescent="0.2">
      <c r="A1419" s="2">
        <v>1418</v>
      </c>
      <c r="B1419" s="2">
        <v>26</v>
      </c>
      <c r="C1419" s="2" t="s">
        <v>2106</v>
      </c>
    </row>
    <row r="1420" spans="1:3" x14ac:dyDescent="0.2">
      <c r="A1420" s="2">
        <v>1419</v>
      </c>
      <c r="B1420" s="2">
        <v>26</v>
      </c>
      <c r="C1420" s="2" t="s">
        <v>2107</v>
      </c>
    </row>
    <row r="1421" spans="1:3" x14ac:dyDescent="0.2">
      <c r="A1421" s="2">
        <v>1420</v>
      </c>
      <c r="B1421" s="2">
        <v>26</v>
      </c>
      <c r="C1421" s="2" t="s">
        <v>2108</v>
      </c>
    </row>
    <row r="1422" spans="1:3" x14ac:dyDescent="0.2">
      <c r="A1422" s="2">
        <v>1421</v>
      </c>
      <c r="B1422" s="2">
        <v>26</v>
      </c>
      <c r="C1422" s="2" t="s">
        <v>2109</v>
      </c>
    </row>
    <row r="1423" spans="1:3" x14ac:dyDescent="0.2">
      <c r="A1423" s="2">
        <v>1422</v>
      </c>
      <c r="B1423" s="2">
        <v>26</v>
      </c>
      <c r="C1423" s="2" t="s">
        <v>2110</v>
      </c>
    </row>
    <row r="1424" spans="1:3" x14ac:dyDescent="0.2">
      <c r="A1424" s="2">
        <v>1423</v>
      </c>
      <c r="B1424" s="2">
        <v>26</v>
      </c>
      <c r="C1424" s="2" t="s">
        <v>2111</v>
      </c>
    </row>
    <row r="1425" spans="1:3" x14ac:dyDescent="0.2">
      <c r="A1425" s="2">
        <v>1424</v>
      </c>
      <c r="B1425" s="2">
        <v>26</v>
      </c>
      <c r="C1425" s="2" t="s">
        <v>2112</v>
      </c>
    </row>
    <row r="1426" spans="1:3" x14ac:dyDescent="0.2">
      <c r="A1426" s="2">
        <v>1425</v>
      </c>
      <c r="B1426" s="2">
        <v>26</v>
      </c>
      <c r="C1426" s="2" t="s">
        <v>2113</v>
      </c>
    </row>
    <row r="1427" spans="1:3" x14ac:dyDescent="0.2">
      <c r="A1427" s="2">
        <v>1426</v>
      </c>
      <c r="B1427" s="2">
        <v>29</v>
      </c>
      <c r="C1427" s="2" t="s">
        <v>1627</v>
      </c>
    </row>
    <row r="1428" spans="1:3" x14ac:dyDescent="0.2">
      <c r="A1428" s="2">
        <v>1427</v>
      </c>
      <c r="B1428" s="2">
        <v>29</v>
      </c>
      <c r="C1428" s="2" t="s">
        <v>2114</v>
      </c>
    </row>
    <row r="1429" spans="1:3" x14ac:dyDescent="0.2">
      <c r="A1429" s="2">
        <v>1428</v>
      </c>
      <c r="B1429" s="2">
        <v>29</v>
      </c>
      <c r="C1429" s="2" t="s">
        <v>2115</v>
      </c>
    </row>
    <row r="1430" spans="1:3" x14ac:dyDescent="0.2">
      <c r="A1430" s="2">
        <v>1429</v>
      </c>
      <c r="B1430" s="2">
        <v>29</v>
      </c>
      <c r="C1430" s="2" t="s">
        <v>2116</v>
      </c>
    </row>
    <row r="1431" spans="1:3" x14ac:dyDescent="0.2">
      <c r="A1431" s="2">
        <v>1430</v>
      </c>
      <c r="B1431" s="2">
        <v>29</v>
      </c>
      <c r="C1431" s="2" t="s">
        <v>2117</v>
      </c>
    </row>
    <row r="1432" spans="1:3" x14ac:dyDescent="0.2">
      <c r="A1432" s="2">
        <v>1431</v>
      </c>
      <c r="B1432" s="2">
        <v>29</v>
      </c>
      <c r="C1432" s="2" t="s">
        <v>2118</v>
      </c>
    </row>
    <row r="1433" spans="1:3" x14ac:dyDescent="0.2">
      <c r="A1433" s="2">
        <v>1432</v>
      </c>
      <c r="B1433" s="2">
        <v>29</v>
      </c>
      <c r="C1433" s="2" t="s">
        <v>2119</v>
      </c>
    </row>
    <row r="1434" spans="1:3" x14ac:dyDescent="0.2">
      <c r="A1434" s="2">
        <v>1433</v>
      </c>
      <c r="B1434" s="2">
        <v>29</v>
      </c>
      <c r="C1434" s="2" t="s">
        <v>2120</v>
      </c>
    </row>
    <row r="1435" spans="1:3" x14ac:dyDescent="0.2">
      <c r="A1435" s="2">
        <v>1434</v>
      </c>
      <c r="B1435" s="2">
        <v>29</v>
      </c>
      <c r="C1435" s="2" t="s">
        <v>2121</v>
      </c>
    </row>
    <row r="1436" spans="1:3" x14ac:dyDescent="0.2">
      <c r="A1436" s="2">
        <v>1435</v>
      </c>
      <c r="B1436" s="2">
        <v>29</v>
      </c>
      <c r="C1436" s="2" t="s">
        <v>2122</v>
      </c>
    </row>
    <row r="1437" spans="1:3" x14ac:dyDescent="0.2">
      <c r="A1437" s="2">
        <v>1436</v>
      </c>
      <c r="B1437" s="2">
        <v>29</v>
      </c>
      <c r="C1437" s="2" t="s">
        <v>2123</v>
      </c>
    </row>
    <row r="1438" spans="1:3" x14ac:dyDescent="0.2">
      <c r="A1438" s="2">
        <v>1437</v>
      </c>
      <c r="B1438" s="2">
        <v>29</v>
      </c>
      <c r="C1438" s="2" t="s">
        <v>2124</v>
      </c>
    </row>
    <row r="1439" spans="1:3" x14ac:dyDescent="0.2">
      <c r="A1439" s="2">
        <v>1438</v>
      </c>
      <c r="B1439" s="2">
        <v>29</v>
      </c>
      <c r="C1439" s="2" t="s">
        <v>2125</v>
      </c>
    </row>
    <row r="1440" spans="1:3" x14ac:dyDescent="0.2">
      <c r="A1440" s="2">
        <v>1439</v>
      </c>
      <c r="B1440" s="2">
        <v>29</v>
      </c>
      <c r="C1440" s="2" t="s">
        <v>2126</v>
      </c>
    </row>
    <row r="1441" spans="1:3" x14ac:dyDescent="0.2">
      <c r="A1441" s="2">
        <v>1440</v>
      </c>
      <c r="B1441" s="2">
        <v>29</v>
      </c>
      <c r="C1441" s="2" t="s">
        <v>2127</v>
      </c>
    </row>
    <row r="1442" spans="1:3" x14ac:dyDescent="0.2">
      <c r="A1442" s="2">
        <v>1441</v>
      </c>
      <c r="B1442" s="2">
        <v>29</v>
      </c>
      <c r="C1442" s="2" t="s">
        <v>2128</v>
      </c>
    </row>
    <row r="1443" spans="1:3" x14ac:dyDescent="0.2">
      <c r="A1443" s="2">
        <v>1442</v>
      </c>
      <c r="B1443" s="2">
        <v>29</v>
      </c>
      <c r="C1443" s="2" t="s">
        <v>2129</v>
      </c>
    </row>
    <row r="1444" spans="1:3" x14ac:dyDescent="0.2">
      <c r="A1444" s="2">
        <v>1443</v>
      </c>
      <c r="B1444" s="2">
        <v>30</v>
      </c>
      <c r="C1444" s="2" t="s">
        <v>2130</v>
      </c>
    </row>
    <row r="1445" spans="1:3" x14ac:dyDescent="0.2">
      <c r="A1445" s="2">
        <v>1444</v>
      </c>
      <c r="B1445" s="2">
        <v>30</v>
      </c>
      <c r="C1445" s="2" t="s">
        <v>1986</v>
      </c>
    </row>
    <row r="1446" spans="1:3" x14ac:dyDescent="0.2">
      <c r="A1446" s="2">
        <v>1445</v>
      </c>
      <c r="B1446" s="2">
        <v>30</v>
      </c>
      <c r="C1446" s="2" t="s">
        <v>1009</v>
      </c>
    </row>
    <row r="1447" spans="1:3" x14ac:dyDescent="0.2">
      <c r="A1447" s="2">
        <v>1446</v>
      </c>
      <c r="B1447" s="2">
        <v>30</v>
      </c>
      <c r="C1447" s="2" t="s">
        <v>2065</v>
      </c>
    </row>
    <row r="1448" spans="1:3" x14ac:dyDescent="0.2">
      <c r="A1448" s="2">
        <v>1447</v>
      </c>
      <c r="B1448" s="2">
        <v>30</v>
      </c>
      <c r="C1448" s="2" t="s">
        <v>2131</v>
      </c>
    </row>
    <row r="1449" spans="1:3" x14ac:dyDescent="0.2">
      <c r="A1449" s="2">
        <v>1448</v>
      </c>
      <c r="B1449" s="2">
        <v>30</v>
      </c>
      <c r="C1449" s="2" t="s">
        <v>2132</v>
      </c>
    </row>
    <row r="1450" spans="1:3" x14ac:dyDescent="0.2">
      <c r="A1450" s="2">
        <v>1449</v>
      </c>
      <c r="B1450" s="2">
        <v>30</v>
      </c>
      <c r="C1450" s="2" t="s">
        <v>2133</v>
      </c>
    </row>
    <row r="1451" spans="1:3" x14ac:dyDescent="0.2">
      <c r="A1451" s="2">
        <v>1450</v>
      </c>
      <c r="B1451" s="2">
        <v>30</v>
      </c>
      <c r="C1451" s="2" t="s">
        <v>2134</v>
      </c>
    </row>
    <row r="1452" spans="1:3" x14ac:dyDescent="0.2">
      <c r="A1452" s="2">
        <v>1451</v>
      </c>
      <c r="B1452" s="2">
        <v>30</v>
      </c>
      <c r="C1452" s="2" t="s">
        <v>2135</v>
      </c>
    </row>
    <row r="1453" spans="1:3" x14ac:dyDescent="0.2">
      <c r="A1453" s="2">
        <v>1452</v>
      </c>
      <c r="B1453" s="2">
        <v>30</v>
      </c>
      <c r="C1453" s="2" t="s">
        <v>2136</v>
      </c>
    </row>
    <row r="1454" spans="1:3" x14ac:dyDescent="0.2">
      <c r="A1454" s="2">
        <v>1453</v>
      </c>
      <c r="B1454" s="2">
        <v>30</v>
      </c>
      <c r="C1454" s="2" t="s">
        <v>2137</v>
      </c>
    </row>
    <row r="1455" spans="1:3" x14ac:dyDescent="0.2">
      <c r="A1455" s="2">
        <v>1454</v>
      </c>
      <c r="B1455" s="2">
        <v>30</v>
      </c>
      <c r="C1455" s="2" t="s">
        <v>2138</v>
      </c>
    </row>
    <row r="1456" spans="1:3" x14ac:dyDescent="0.2">
      <c r="A1456" s="2">
        <v>1455</v>
      </c>
      <c r="B1456" s="2">
        <v>30</v>
      </c>
      <c r="C1456" s="2" t="s">
        <v>2139</v>
      </c>
    </row>
    <row r="1457" spans="1:3" x14ac:dyDescent="0.2">
      <c r="A1457" s="2">
        <v>1456</v>
      </c>
      <c r="B1457" s="2">
        <v>30</v>
      </c>
      <c r="C1457" s="2" t="s">
        <v>2140</v>
      </c>
    </row>
    <row r="1458" spans="1:3" x14ac:dyDescent="0.2">
      <c r="A1458" s="2">
        <v>1457</v>
      </c>
      <c r="B1458" s="2">
        <v>30</v>
      </c>
      <c r="C1458" s="2" t="s">
        <v>2141</v>
      </c>
    </row>
    <row r="1459" spans="1:3" x14ac:dyDescent="0.2">
      <c r="A1459" s="2">
        <v>1458</v>
      </c>
      <c r="B1459" s="2">
        <v>30</v>
      </c>
      <c r="C1459" s="2" t="s">
        <v>2057</v>
      </c>
    </row>
    <row r="1460" spans="1:3" x14ac:dyDescent="0.2">
      <c r="A1460" s="2">
        <v>1459</v>
      </c>
      <c r="B1460" s="2">
        <v>30</v>
      </c>
      <c r="C1460" s="2" t="s">
        <v>2142</v>
      </c>
    </row>
    <row r="1461" spans="1:3" x14ac:dyDescent="0.2">
      <c r="A1461" s="2">
        <v>1460</v>
      </c>
      <c r="B1461" s="2">
        <v>31</v>
      </c>
      <c r="C1461" s="2" t="s">
        <v>1177</v>
      </c>
    </row>
    <row r="1462" spans="1:3" x14ac:dyDescent="0.2">
      <c r="A1462" s="2">
        <v>1461</v>
      </c>
      <c r="B1462" s="2">
        <v>31</v>
      </c>
      <c r="C1462" s="2" t="s">
        <v>2143</v>
      </c>
    </row>
    <row r="1463" spans="1:3" x14ac:dyDescent="0.2">
      <c r="A1463" s="2">
        <v>1462</v>
      </c>
      <c r="B1463" s="2">
        <v>31</v>
      </c>
      <c r="C1463" s="2" t="s">
        <v>2144</v>
      </c>
    </row>
    <row r="1464" spans="1:3" x14ac:dyDescent="0.2">
      <c r="A1464" s="2">
        <v>1463</v>
      </c>
      <c r="B1464" s="2">
        <v>31</v>
      </c>
      <c r="C1464" s="2" t="s">
        <v>2145</v>
      </c>
    </row>
    <row r="1465" spans="1:3" x14ac:dyDescent="0.2">
      <c r="A1465" s="2">
        <v>1464</v>
      </c>
      <c r="B1465" s="2">
        <v>31</v>
      </c>
      <c r="C1465" s="2" t="s">
        <v>2146</v>
      </c>
    </row>
    <row r="1466" spans="1:3" x14ac:dyDescent="0.2">
      <c r="A1466" s="2">
        <v>1465</v>
      </c>
      <c r="B1466" s="2">
        <v>31</v>
      </c>
      <c r="C1466" s="2" t="s">
        <v>2147</v>
      </c>
    </row>
    <row r="1467" spans="1:3" x14ac:dyDescent="0.2">
      <c r="A1467" s="2">
        <v>1466</v>
      </c>
      <c r="B1467" s="2">
        <v>31</v>
      </c>
      <c r="C1467" s="2" t="s">
        <v>2148</v>
      </c>
    </row>
    <row r="1468" spans="1:3" x14ac:dyDescent="0.2">
      <c r="A1468" s="2">
        <v>1467</v>
      </c>
      <c r="B1468" s="2">
        <v>31</v>
      </c>
      <c r="C1468" s="2" t="s">
        <v>2149</v>
      </c>
    </row>
    <row r="1469" spans="1:3" x14ac:dyDescent="0.2">
      <c r="A1469" s="2">
        <v>1468</v>
      </c>
      <c r="B1469" s="2">
        <v>31</v>
      </c>
      <c r="C1469" s="2" t="s">
        <v>720</v>
      </c>
    </row>
    <row r="1470" spans="1:3" x14ac:dyDescent="0.2">
      <c r="A1470" s="2">
        <v>1469</v>
      </c>
      <c r="B1470" s="2">
        <v>31</v>
      </c>
      <c r="C1470" s="2" t="s">
        <v>2150</v>
      </c>
    </row>
    <row r="1471" spans="1:3" x14ac:dyDescent="0.2">
      <c r="A1471" s="2">
        <v>1470</v>
      </c>
      <c r="B1471" s="2">
        <v>72</v>
      </c>
      <c r="C1471" s="2" t="s">
        <v>2151</v>
      </c>
    </row>
    <row r="1472" spans="1:3" x14ac:dyDescent="0.2">
      <c r="A1472" s="2">
        <v>1471</v>
      </c>
      <c r="B1472" s="2">
        <v>72</v>
      </c>
      <c r="C1472" s="2" t="s">
        <v>2152</v>
      </c>
    </row>
    <row r="1473" spans="1:3" x14ac:dyDescent="0.2">
      <c r="A1473" s="2">
        <v>1472</v>
      </c>
      <c r="B1473" s="2">
        <v>72</v>
      </c>
      <c r="C1473" s="2" t="s">
        <v>2153</v>
      </c>
    </row>
    <row r="1474" spans="1:3" x14ac:dyDescent="0.2">
      <c r="A1474" s="2">
        <v>1473</v>
      </c>
      <c r="B1474" s="2">
        <v>72</v>
      </c>
      <c r="C1474" s="2" t="s">
        <v>1323</v>
      </c>
    </row>
    <row r="1475" spans="1:3" x14ac:dyDescent="0.2">
      <c r="A1475" s="2">
        <v>1474</v>
      </c>
      <c r="B1475" s="2">
        <v>72</v>
      </c>
      <c r="C1475" s="2" t="s">
        <v>1075</v>
      </c>
    </row>
    <row r="1476" spans="1:3" x14ac:dyDescent="0.2">
      <c r="A1476" s="2">
        <v>1475</v>
      </c>
      <c r="B1476" s="2">
        <v>73</v>
      </c>
      <c r="C1476" s="2" t="s">
        <v>2154</v>
      </c>
    </row>
    <row r="1477" spans="1:3" x14ac:dyDescent="0.2">
      <c r="A1477" s="2">
        <v>1476</v>
      </c>
      <c r="B1477" s="2">
        <v>73</v>
      </c>
      <c r="C1477" s="2" t="s">
        <v>2155</v>
      </c>
    </row>
    <row r="1478" spans="1:3" x14ac:dyDescent="0.2">
      <c r="A1478" s="2">
        <v>1477</v>
      </c>
      <c r="B1478" s="2">
        <v>73</v>
      </c>
      <c r="C1478" s="2" t="s">
        <v>2156</v>
      </c>
    </row>
    <row r="1479" spans="1:3" x14ac:dyDescent="0.2">
      <c r="A1479" s="2">
        <v>1478</v>
      </c>
      <c r="B1479" s="2">
        <v>73</v>
      </c>
      <c r="C1479" s="2" t="s">
        <v>2157</v>
      </c>
    </row>
    <row r="1480" spans="1:3" x14ac:dyDescent="0.2">
      <c r="A1480" s="2">
        <v>1479</v>
      </c>
      <c r="B1480" s="2">
        <v>73</v>
      </c>
      <c r="C1480" s="2" t="s">
        <v>2158</v>
      </c>
    </row>
    <row r="1481" spans="1:3" x14ac:dyDescent="0.2">
      <c r="A1481" s="2">
        <v>1480</v>
      </c>
      <c r="B1481" s="2">
        <v>73</v>
      </c>
      <c r="C1481" s="2" t="s">
        <v>2159</v>
      </c>
    </row>
    <row r="1482" spans="1:3" x14ac:dyDescent="0.2">
      <c r="A1482" s="2">
        <v>1481</v>
      </c>
      <c r="B1482" s="2">
        <v>73</v>
      </c>
      <c r="C1482" s="2" t="s">
        <v>2160</v>
      </c>
    </row>
    <row r="1483" spans="1:3" x14ac:dyDescent="0.2">
      <c r="A1483" s="2">
        <v>1482</v>
      </c>
      <c r="B1483" s="2">
        <v>73</v>
      </c>
      <c r="C1483" s="2" t="s">
        <v>2161</v>
      </c>
    </row>
    <row r="1484" spans="1:3" x14ac:dyDescent="0.2">
      <c r="A1484" s="2">
        <v>1483</v>
      </c>
      <c r="B1484" s="2">
        <v>73</v>
      </c>
      <c r="C1484" s="2" t="s">
        <v>2162</v>
      </c>
    </row>
    <row r="1485" spans="1:3" x14ac:dyDescent="0.2">
      <c r="A1485" s="2">
        <v>1484</v>
      </c>
      <c r="B1485" s="2">
        <v>73</v>
      </c>
      <c r="C1485" s="2" t="s">
        <v>939</v>
      </c>
    </row>
    <row r="1486" spans="1:3" x14ac:dyDescent="0.2">
      <c r="A1486" s="2">
        <v>1485</v>
      </c>
      <c r="B1486" s="2">
        <v>73</v>
      </c>
      <c r="C1486" s="2" t="s">
        <v>2163</v>
      </c>
    </row>
    <row r="1487" spans="1:3" x14ac:dyDescent="0.2">
      <c r="A1487" s="2">
        <v>1486</v>
      </c>
      <c r="B1487" s="2">
        <v>73</v>
      </c>
      <c r="C1487" s="2" t="s">
        <v>2164</v>
      </c>
    </row>
    <row r="1488" spans="1:3" x14ac:dyDescent="0.2">
      <c r="A1488" s="2">
        <v>1487</v>
      </c>
      <c r="B1488" s="2">
        <v>73</v>
      </c>
      <c r="C1488" s="2" t="s">
        <v>2165</v>
      </c>
    </row>
    <row r="1489" spans="1:3" x14ac:dyDescent="0.2">
      <c r="A1489" s="2">
        <v>1488</v>
      </c>
      <c r="B1489" s="2">
        <v>73</v>
      </c>
      <c r="C1489" s="2" t="s">
        <v>2166</v>
      </c>
    </row>
    <row r="1490" spans="1:3" x14ac:dyDescent="0.2">
      <c r="A1490" s="2">
        <v>1489</v>
      </c>
      <c r="B1490" s="2">
        <v>73</v>
      </c>
      <c r="C1490" s="2" t="s">
        <v>2167</v>
      </c>
    </row>
    <row r="1491" spans="1:3" x14ac:dyDescent="0.2">
      <c r="A1491" s="2">
        <v>1490</v>
      </c>
      <c r="B1491" s="2">
        <v>74</v>
      </c>
      <c r="C1491" s="2" t="s">
        <v>2168</v>
      </c>
    </row>
    <row r="1492" spans="1:3" x14ac:dyDescent="0.2">
      <c r="A1492" s="2">
        <v>1491</v>
      </c>
      <c r="B1492" s="2">
        <v>74</v>
      </c>
      <c r="C1492" s="2" t="s">
        <v>2169</v>
      </c>
    </row>
    <row r="1493" spans="1:3" x14ac:dyDescent="0.2">
      <c r="A1493" s="2">
        <v>1492</v>
      </c>
      <c r="B1493" s="2">
        <v>74</v>
      </c>
      <c r="C1493" s="2" t="s">
        <v>2157</v>
      </c>
    </row>
    <row r="1494" spans="1:3" x14ac:dyDescent="0.2">
      <c r="A1494" s="2">
        <v>1493</v>
      </c>
      <c r="B1494" s="2">
        <v>74</v>
      </c>
      <c r="C1494" s="2" t="s">
        <v>729</v>
      </c>
    </row>
    <row r="1495" spans="1:3" x14ac:dyDescent="0.2">
      <c r="A1495" s="2">
        <v>1494</v>
      </c>
      <c r="B1495" s="2">
        <v>74</v>
      </c>
      <c r="C1495" s="2" t="s">
        <v>2170</v>
      </c>
    </row>
    <row r="1496" spans="1:3" x14ac:dyDescent="0.2">
      <c r="A1496" s="2">
        <v>1495</v>
      </c>
      <c r="B1496" s="2">
        <v>74</v>
      </c>
      <c r="C1496" s="2" t="s">
        <v>1646</v>
      </c>
    </row>
    <row r="1497" spans="1:3" x14ac:dyDescent="0.2">
      <c r="A1497" s="2">
        <v>1496</v>
      </c>
      <c r="B1497" s="2">
        <v>74</v>
      </c>
      <c r="C1497" s="2" t="s">
        <v>1431</v>
      </c>
    </row>
    <row r="1498" spans="1:3" x14ac:dyDescent="0.2">
      <c r="A1498" s="2">
        <v>1497</v>
      </c>
      <c r="B1498" s="2">
        <v>74</v>
      </c>
      <c r="C1498" s="2" t="s">
        <v>2171</v>
      </c>
    </row>
    <row r="1499" spans="1:3" x14ac:dyDescent="0.2">
      <c r="A1499" s="2">
        <v>1498</v>
      </c>
      <c r="B1499" s="2">
        <v>74</v>
      </c>
      <c r="C1499" s="2" t="s">
        <v>2172</v>
      </c>
    </row>
    <row r="1500" spans="1:3" x14ac:dyDescent="0.2">
      <c r="A1500" s="2">
        <v>1499</v>
      </c>
      <c r="B1500" s="2">
        <v>74</v>
      </c>
      <c r="C1500" s="2" t="s">
        <v>2173</v>
      </c>
    </row>
    <row r="1501" spans="1:3" x14ac:dyDescent="0.2">
      <c r="A1501" s="2">
        <v>1500</v>
      </c>
      <c r="B1501" s="2">
        <v>74</v>
      </c>
      <c r="C1501" s="2" t="s">
        <v>730</v>
      </c>
    </row>
    <row r="1502" spans="1:3" x14ac:dyDescent="0.2">
      <c r="A1502" s="2">
        <v>1501</v>
      </c>
      <c r="B1502" s="2">
        <v>74</v>
      </c>
      <c r="C1502" s="2" t="s">
        <v>974</v>
      </c>
    </row>
    <row r="1503" spans="1:3" x14ac:dyDescent="0.2">
      <c r="A1503" s="2">
        <v>1502</v>
      </c>
      <c r="B1503" s="2">
        <v>74</v>
      </c>
      <c r="C1503" s="2" t="s">
        <v>2174</v>
      </c>
    </row>
    <row r="1504" spans="1:3" x14ac:dyDescent="0.2">
      <c r="A1504" s="2">
        <v>1503</v>
      </c>
      <c r="B1504" s="2">
        <v>74</v>
      </c>
      <c r="C1504" s="2" t="s">
        <v>2175</v>
      </c>
    </row>
    <row r="1505" spans="1:3" x14ac:dyDescent="0.2">
      <c r="A1505" s="2">
        <v>1504</v>
      </c>
      <c r="B1505" s="2">
        <v>74</v>
      </c>
      <c r="C1505" s="2" t="s">
        <v>2176</v>
      </c>
    </row>
    <row r="1506" spans="1:3" x14ac:dyDescent="0.2">
      <c r="A1506" s="2">
        <v>1505</v>
      </c>
      <c r="B1506" s="2">
        <v>74</v>
      </c>
      <c r="C1506" s="2" t="s">
        <v>1115</v>
      </c>
    </row>
    <row r="1507" spans="1:3" x14ac:dyDescent="0.2">
      <c r="A1507" s="2">
        <v>1506</v>
      </c>
      <c r="B1507" s="2">
        <v>74</v>
      </c>
      <c r="C1507" s="2" t="s">
        <v>2177</v>
      </c>
    </row>
    <row r="1508" spans="1:3" x14ac:dyDescent="0.2">
      <c r="A1508" s="2">
        <v>1507</v>
      </c>
      <c r="B1508" s="2">
        <v>74</v>
      </c>
      <c r="C1508" s="2" t="s">
        <v>2178</v>
      </c>
    </row>
    <row r="1509" spans="1:3" x14ac:dyDescent="0.2">
      <c r="A1509" s="2">
        <v>1508</v>
      </c>
      <c r="B1509" s="2">
        <v>74</v>
      </c>
      <c r="C1509" s="2" t="s">
        <v>2179</v>
      </c>
    </row>
    <row r="1510" spans="1:3" x14ac:dyDescent="0.2">
      <c r="A1510" s="2">
        <v>1509</v>
      </c>
      <c r="B1510" s="2">
        <v>74</v>
      </c>
      <c r="C1510" s="2" t="s">
        <v>2180</v>
      </c>
    </row>
    <row r="1511" spans="1:3" x14ac:dyDescent="0.2">
      <c r="A1511" s="2">
        <v>1510</v>
      </c>
      <c r="B1511" s="2">
        <v>74</v>
      </c>
      <c r="C1511" s="2" t="s">
        <v>2181</v>
      </c>
    </row>
    <row r="1512" spans="1:3" x14ac:dyDescent="0.2">
      <c r="A1512" s="2">
        <v>1511</v>
      </c>
      <c r="B1512" s="2">
        <v>74</v>
      </c>
      <c r="C1512" s="2" t="s">
        <v>1306</v>
      </c>
    </row>
    <row r="1513" spans="1:3" x14ac:dyDescent="0.2">
      <c r="A1513" s="2">
        <v>1512</v>
      </c>
      <c r="B1513" s="2">
        <v>74</v>
      </c>
      <c r="C1513" s="2" t="s">
        <v>2182</v>
      </c>
    </row>
    <row r="1514" spans="1:3" x14ac:dyDescent="0.2">
      <c r="A1514" s="2">
        <v>1513</v>
      </c>
      <c r="B1514" s="2">
        <v>74</v>
      </c>
      <c r="C1514" s="2" t="s">
        <v>897</v>
      </c>
    </row>
    <row r="1515" spans="1:3" x14ac:dyDescent="0.2">
      <c r="A1515" s="2">
        <v>1514</v>
      </c>
      <c r="B1515" s="2">
        <v>74</v>
      </c>
      <c r="C1515" s="2" t="s">
        <v>2162</v>
      </c>
    </row>
    <row r="1516" spans="1:3" x14ac:dyDescent="0.2">
      <c r="A1516" s="2">
        <v>1515</v>
      </c>
      <c r="B1516" s="2">
        <v>74</v>
      </c>
      <c r="C1516" s="2" t="s">
        <v>2183</v>
      </c>
    </row>
    <row r="1517" spans="1:3" x14ac:dyDescent="0.2">
      <c r="A1517" s="2">
        <v>1516</v>
      </c>
      <c r="B1517" s="2">
        <v>74</v>
      </c>
      <c r="C1517" s="2" t="s">
        <v>1351</v>
      </c>
    </row>
    <row r="1518" spans="1:3" x14ac:dyDescent="0.2">
      <c r="A1518" s="2">
        <v>1517</v>
      </c>
      <c r="B1518" s="2">
        <v>74</v>
      </c>
      <c r="C1518" s="2" t="s">
        <v>2184</v>
      </c>
    </row>
    <row r="1519" spans="1:3" x14ac:dyDescent="0.2">
      <c r="A1519" s="2">
        <v>1518</v>
      </c>
      <c r="B1519" s="2">
        <v>74</v>
      </c>
      <c r="C1519" s="2" t="s">
        <v>2185</v>
      </c>
    </row>
    <row r="1520" spans="1:3" x14ac:dyDescent="0.2">
      <c r="A1520" s="2">
        <v>1519</v>
      </c>
      <c r="B1520" s="2">
        <v>74</v>
      </c>
      <c r="C1520" s="2" t="s">
        <v>2186</v>
      </c>
    </row>
    <row r="1521" spans="1:3" x14ac:dyDescent="0.2">
      <c r="A1521" s="2">
        <v>1520</v>
      </c>
      <c r="B1521" s="2">
        <v>74</v>
      </c>
      <c r="C1521" s="2" t="s">
        <v>2187</v>
      </c>
    </row>
    <row r="1522" spans="1:3" x14ac:dyDescent="0.2">
      <c r="A1522" s="2">
        <v>1521</v>
      </c>
      <c r="B1522" s="2">
        <v>74</v>
      </c>
      <c r="C1522" s="2" t="s">
        <v>2188</v>
      </c>
    </row>
    <row r="1523" spans="1:3" x14ac:dyDescent="0.2">
      <c r="A1523" s="2">
        <v>1522</v>
      </c>
      <c r="B1523" s="2">
        <v>74</v>
      </c>
      <c r="C1523" s="2" t="s">
        <v>2189</v>
      </c>
    </row>
    <row r="1524" spans="1:3" x14ac:dyDescent="0.2">
      <c r="A1524" s="2">
        <v>1523</v>
      </c>
      <c r="B1524" s="2">
        <v>74</v>
      </c>
      <c r="C1524" s="2" t="s">
        <v>2190</v>
      </c>
    </row>
    <row r="1525" spans="1:3" x14ac:dyDescent="0.2">
      <c r="A1525" s="2">
        <v>1524</v>
      </c>
      <c r="B1525" s="2">
        <v>74</v>
      </c>
      <c r="C1525" s="2" t="s">
        <v>2191</v>
      </c>
    </row>
    <row r="1526" spans="1:3" x14ac:dyDescent="0.2">
      <c r="A1526" s="2">
        <v>1525</v>
      </c>
      <c r="B1526" s="2">
        <v>74</v>
      </c>
      <c r="C1526" s="2" t="s">
        <v>901</v>
      </c>
    </row>
    <row r="1527" spans="1:3" x14ac:dyDescent="0.2">
      <c r="A1527" s="2">
        <v>1526</v>
      </c>
      <c r="B1527" s="2">
        <v>105</v>
      </c>
      <c r="C1527" s="2" t="s">
        <v>2192</v>
      </c>
    </row>
    <row r="1528" spans="1:3" x14ac:dyDescent="0.2">
      <c r="A1528" s="2">
        <v>1527</v>
      </c>
      <c r="B1528" s="2">
        <v>116</v>
      </c>
      <c r="C1528" s="2" t="s">
        <v>2148</v>
      </c>
    </row>
    <row r="1529" spans="1:3" x14ac:dyDescent="0.2">
      <c r="A1529" s="2">
        <v>1528</v>
      </c>
      <c r="B1529" s="2">
        <v>116</v>
      </c>
      <c r="C1529" s="2" t="s">
        <v>2193</v>
      </c>
    </row>
    <row r="1530" spans="1:3" x14ac:dyDescent="0.2">
      <c r="A1530" s="2">
        <v>1529</v>
      </c>
      <c r="B1530" s="2">
        <v>2</v>
      </c>
      <c r="C1530" s="2" t="s">
        <v>2194</v>
      </c>
    </row>
    <row r="1531" spans="1:3" x14ac:dyDescent="0.2">
      <c r="A1531" s="2">
        <v>1530</v>
      </c>
      <c r="B1531" s="2">
        <v>3</v>
      </c>
      <c r="C1531" s="2" t="s">
        <v>2195</v>
      </c>
    </row>
    <row r="1532" spans="1:3" x14ac:dyDescent="0.2">
      <c r="A1532" s="2">
        <v>1531</v>
      </c>
      <c r="B1532" s="2">
        <v>3</v>
      </c>
      <c r="C1532" s="2" t="s">
        <v>2196</v>
      </c>
    </row>
    <row r="1533" spans="1:3" x14ac:dyDescent="0.2">
      <c r="A1533" s="2">
        <v>1532</v>
      </c>
      <c r="B1533" s="2">
        <v>17</v>
      </c>
      <c r="C1533" s="2" t="s">
        <v>2197</v>
      </c>
    </row>
    <row r="1534" spans="1:3" x14ac:dyDescent="0.2">
      <c r="A1534" s="2">
        <v>1533</v>
      </c>
      <c r="B1534" s="2">
        <v>17</v>
      </c>
      <c r="C1534" s="2" t="s">
        <v>2198</v>
      </c>
    </row>
    <row r="1535" spans="1:3" x14ac:dyDescent="0.2">
      <c r="A1535" s="2">
        <v>1534</v>
      </c>
      <c r="B1535" s="2">
        <v>17</v>
      </c>
      <c r="C1535" s="2" t="s">
        <v>2199</v>
      </c>
    </row>
    <row r="1536" spans="1:3" x14ac:dyDescent="0.2">
      <c r="A1536" s="2">
        <v>1535</v>
      </c>
      <c r="B1536" s="2">
        <v>17</v>
      </c>
      <c r="C1536" s="2" t="s">
        <v>2200</v>
      </c>
    </row>
    <row r="1537" spans="1:3" x14ac:dyDescent="0.2">
      <c r="A1537" s="2">
        <v>1536</v>
      </c>
      <c r="B1537" s="2">
        <v>17</v>
      </c>
      <c r="C1537" s="2" t="s">
        <v>2201</v>
      </c>
    </row>
    <row r="1538" spans="1:3" x14ac:dyDescent="0.2">
      <c r="A1538" s="2">
        <v>1537</v>
      </c>
      <c r="B1538" s="2">
        <v>17</v>
      </c>
      <c r="C1538" s="2" t="s">
        <v>1345</v>
      </c>
    </row>
    <row r="1539" spans="1:3" x14ac:dyDescent="0.2">
      <c r="A1539" s="2">
        <v>1538</v>
      </c>
      <c r="B1539" s="2">
        <v>17</v>
      </c>
      <c r="C1539" s="2" t="s">
        <v>2202</v>
      </c>
    </row>
    <row r="1540" spans="1:3" x14ac:dyDescent="0.2">
      <c r="A1540" s="2">
        <v>1539</v>
      </c>
      <c r="B1540" s="2">
        <v>17</v>
      </c>
      <c r="C1540" s="2" t="s">
        <v>1943</v>
      </c>
    </row>
    <row r="1541" spans="1:3" x14ac:dyDescent="0.2">
      <c r="A1541" s="2">
        <v>1540</v>
      </c>
      <c r="B1541" s="2">
        <v>17</v>
      </c>
      <c r="C1541" s="2" t="s">
        <v>2203</v>
      </c>
    </row>
    <row r="1542" spans="1:3" x14ac:dyDescent="0.2">
      <c r="A1542" s="2">
        <v>1541</v>
      </c>
      <c r="B1542" s="2">
        <v>17</v>
      </c>
      <c r="C1542" s="2" t="s">
        <v>2204</v>
      </c>
    </row>
    <row r="1543" spans="1:3" x14ac:dyDescent="0.2">
      <c r="A1543" s="2">
        <v>1542</v>
      </c>
      <c r="B1543" s="2">
        <v>17</v>
      </c>
      <c r="C1543" s="2" t="s">
        <v>2205</v>
      </c>
    </row>
    <row r="1544" spans="1:3" x14ac:dyDescent="0.2">
      <c r="A1544" s="2">
        <v>1543</v>
      </c>
      <c r="B1544" s="2">
        <v>17</v>
      </c>
      <c r="C1544" s="2" t="s">
        <v>2206</v>
      </c>
    </row>
    <row r="1545" spans="1:3" x14ac:dyDescent="0.2">
      <c r="A1545" s="2">
        <v>1544</v>
      </c>
      <c r="B1545" s="2">
        <v>18</v>
      </c>
      <c r="C1545" s="2" t="s">
        <v>2207</v>
      </c>
    </row>
    <row r="1546" spans="1:3" x14ac:dyDescent="0.2">
      <c r="A1546" s="2">
        <v>1545</v>
      </c>
      <c r="B1546" s="2">
        <v>18</v>
      </c>
      <c r="C1546" s="2" t="s">
        <v>2208</v>
      </c>
    </row>
    <row r="1547" spans="1:3" x14ac:dyDescent="0.2">
      <c r="A1547" s="2">
        <v>1546</v>
      </c>
      <c r="B1547" s="2">
        <v>18</v>
      </c>
      <c r="C1547" s="2" t="s">
        <v>2209</v>
      </c>
    </row>
    <row r="1548" spans="1:3" x14ac:dyDescent="0.2">
      <c r="A1548" s="2">
        <v>1547</v>
      </c>
      <c r="B1548" s="2">
        <v>18</v>
      </c>
      <c r="C1548" s="2" t="s">
        <v>2210</v>
      </c>
    </row>
    <row r="1549" spans="1:3" x14ac:dyDescent="0.2">
      <c r="A1549" s="2">
        <v>1548</v>
      </c>
      <c r="B1549" s="2">
        <v>18</v>
      </c>
      <c r="C1549" s="2" t="s">
        <v>2211</v>
      </c>
    </row>
    <row r="1550" spans="1:3" x14ac:dyDescent="0.2">
      <c r="A1550" s="2">
        <v>1549</v>
      </c>
      <c r="B1550" s="2">
        <v>18</v>
      </c>
      <c r="C1550" s="2" t="s">
        <v>2212</v>
      </c>
    </row>
    <row r="1551" spans="1:3" x14ac:dyDescent="0.2">
      <c r="A1551" s="2">
        <v>1550</v>
      </c>
      <c r="B1551" s="2">
        <v>18</v>
      </c>
      <c r="C1551" s="2" t="s">
        <v>2213</v>
      </c>
    </row>
    <row r="1552" spans="1:3" x14ac:dyDescent="0.2">
      <c r="A1552" s="2">
        <v>1551</v>
      </c>
      <c r="B1552" s="2">
        <v>18</v>
      </c>
      <c r="C1552" s="2" t="s">
        <v>2214</v>
      </c>
    </row>
    <row r="1553" spans="1:3" x14ac:dyDescent="0.2">
      <c r="A1553" s="2">
        <v>1552</v>
      </c>
      <c r="B1553" s="2">
        <v>18</v>
      </c>
      <c r="C1553" s="2" t="s">
        <v>2215</v>
      </c>
    </row>
    <row r="1554" spans="1:3" x14ac:dyDescent="0.2">
      <c r="A1554" s="2">
        <v>1553</v>
      </c>
      <c r="B1554" s="2">
        <v>18</v>
      </c>
      <c r="C1554" s="2" t="s">
        <v>2216</v>
      </c>
    </row>
    <row r="1555" spans="1:3" x14ac:dyDescent="0.2">
      <c r="A1555" s="2">
        <v>1554</v>
      </c>
      <c r="B1555" s="2">
        <v>18</v>
      </c>
      <c r="C1555" s="2" t="s">
        <v>2217</v>
      </c>
    </row>
    <row r="1556" spans="1:3" x14ac:dyDescent="0.2">
      <c r="A1556" s="2">
        <v>1555</v>
      </c>
      <c r="B1556" s="2">
        <v>18</v>
      </c>
      <c r="C1556" s="2" t="s">
        <v>2218</v>
      </c>
    </row>
    <row r="1557" spans="1:3" x14ac:dyDescent="0.2">
      <c r="A1557" s="2">
        <v>1556</v>
      </c>
      <c r="B1557" s="2">
        <v>18</v>
      </c>
      <c r="C1557" s="2" t="s">
        <v>2219</v>
      </c>
    </row>
    <row r="1558" spans="1:3" x14ac:dyDescent="0.2">
      <c r="A1558" s="2">
        <v>1557</v>
      </c>
      <c r="B1558" s="2">
        <v>18</v>
      </c>
      <c r="C1558" s="2" t="s">
        <v>2220</v>
      </c>
    </row>
    <row r="1559" spans="1:3" x14ac:dyDescent="0.2">
      <c r="A1559" s="2">
        <v>1558</v>
      </c>
      <c r="B1559" s="2">
        <v>18</v>
      </c>
      <c r="C1559" s="2" t="s">
        <v>2221</v>
      </c>
    </row>
    <row r="1560" spans="1:3" x14ac:dyDescent="0.2">
      <c r="A1560" s="2">
        <v>1559</v>
      </c>
      <c r="B1560" s="2">
        <v>18</v>
      </c>
      <c r="C1560" s="2" t="s">
        <v>2222</v>
      </c>
    </row>
    <row r="1561" spans="1:3" x14ac:dyDescent="0.2">
      <c r="A1561" s="2">
        <v>1560</v>
      </c>
      <c r="B1561" s="2">
        <v>18</v>
      </c>
      <c r="C1561" s="2" t="s">
        <v>2223</v>
      </c>
    </row>
    <row r="1562" spans="1:3" x14ac:dyDescent="0.2">
      <c r="A1562" s="2">
        <v>1561</v>
      </c>
      <c r="B1562" s="2">
        <v>19</v>
      </c>
      <c r="C1562" s="2" t="s">
        <v>2224</v>
      </c>
    </row>
    <row r="1563" spans="1:3" x14ac:dyDescent="0.2">
      <c r="A1563" s="2">
        <v>1562</v>
      </c>
      <c r="B1563" s="2">
        <v>19</v>
      </c>
      <c r="C1563" s="2" t="s">
        <v>2225</v>
      </c>
    </row>
    <row r="1564" spans="1:3" x14ac:dyDescent="0.2">
      <c r="A1564" s="2">
        <v>1563</v>
      </c>
      <c r="B1564" s="2">
        <v>19</v>
      </c>
      <c r="C1564" s="2" t="s">
        <v>2226</v>
      </c>
    </row>
    <row r="1565" spans="1:3" x14ac:dyDescent="0.2">
      <c r="A1565" s="2">
        <v>1564</v>
      </c>
      <c r="B1565" s="2">
        <v>19</v>
      </c>
      <c r="C1565" s="2" t="s">
        <v>2227</v>
      </c>
    </row>
    <row r="1566" spans="1:3" x14ac:dyDescent="0.2">
      <c r="A1566" s="2">
        <v>1565</v>
      </c>
      <c r="B1566" s="2">
        <v>19</v>
      </c>
      <c r="C1566" s="2" t="s">
        <v>2228</v>
      </c>
    </row>
    <row r="1567" spans="1:3" x14ac:dyDescent="0.2">
      <c r="A1567" s="2">
        <v>1566</v>
      </c>
      <c r="B1567" s="2">
        <v>19</v>
      </c>
      <c r="C1567" s="2" t="s">
        <v>755</v>
      </c>
    </row>
    <row r="1568" spans="1:3" x14ac:dyDescent="0.2">
      <c r="A1568" s="2">
        <v>1567</v>
      </c>
      <c r="B1568" s="2">
        <v>19</v>
      </c>
      <c r="C1568" s="2" t="s">
        <v>2229</v>
      </c>
    </row>
    <row r="1569" spans="1:3" x14ac:dyDescent="0.2">
      <c r="A1569" s="2">
        <v>1568</v>
      </c>
      <c r="B1569" s="2">
        <v>19</v>
      </c>
      <c r="C1569" s="2" t="s">
        <v>2230</v>
      </c>
    </row>
    <row r="1570" spans="1:3" x14ac:dyDescent="0.2">
      <c r="A1570" s="2">
        <v>1569</v>
      </c>
      <c r="B1570" s="2">
        <v>19</v>
      </c>
      <c r="C1570" s="2" t="s">
        <v>2231</v>
      </c>
    </row>
    <row r="1571" spans="1:3" x14ac:dyDescent="0.2">
      <c r="A1571" s="2">
        <v>1570</v>
      </c>
      <c r="B1571" s="2">
        <v>19</v>
      </c>
      <c r="C1571" s="2" t="s">
        <v>2232</v>
      </c>
    </row>
    <row r="1572" spans="1:3" x14ac:dyDescent="0.2">
      <c r="A1572" s="2">
        <v>1571</v>
      </c>
      <c r="B1572" s="2">
        <v>19</v>
      </c>
      <c r="C1572" s="2" t="s">
        <v>2233</v>
      </c>
    </row>
    <row r="1573" spans="1:3" x14ac:dyDescent="0.2">
      <c r="A1573" s="2">
        <v>1572</v>
      </c>
      <c r="B1573" s="2">
        <v>19</v>
      </c>
      <c r="C1573" s="2" t="s">
        <v>0</v>
      </c>
    </row>
    <row r="1574" spans="1:3" x14ac:dyDescent="0.2">
      <c r="A1574" s="2">
        <v>1573</v>
      </c>
      <c r="B1574" s="2">
        <v>19</v>
      </c>
      <c r="C1574" s="2" t="s">
        <v>1</v>
      </c>
    </row>
    <row r="1575" spans="1:3" x14ac:dyDescent="0.2">
      <c r="A1575" s="2">
        <v>1574</v>
      </c>
      <c r="B1575" s="2">
        <v>19</v>
      </c>
      <c r="C1575" s="2" t="s">
        <v>2</v>
      </c>
    </row>
    <row r="1576" spans="1:3" x14ac:dyDescent="0.2">
      <c r="A1576" s="2">
        <v>1575</v>
      </c>
      <c r="B1576" s="2">
        <v>19</v>
      </c>
      <c r="C1576" s="2" t="s">
        <v>3</v>
      </c>
    </row>
    <row r="1577" spans="1:3" x14ac:dyDescent="0.2">
      <c r="A1577" s="2">
        <v>1576</v>
      </c>
      <c r="B1577" s="2">
        <v>19</v>
      </c>
      <c r="C1577" s="2" t="s">
        <v>4</v>
      </c>
    </row>
    <row r="1578" spans="1:3" x14ac:dyDescent="0.2">
      <c r="A1578" s="2">
        <v>1577</v>
      </c>
      <c r="B1578" s="2">
        <v>19</v>
      </c>
      <c r="C1578" s="2" t="s">
        <v>5</v>
      </c>
    </row>
    <row r="1579" spans="1:3" x14ac:dyDescent="0.2">
      <c r="A1579" s="2">
        <v>1578</v>
      </c>
      <c r="B1579" s="2">
        <v>19</v>
      </c>
      <c r="C1579" s="2" t="s">
        <v>6</v>
      </c>
    </row>
    <row r="1580" spans="1:3" x14ac:dyDescent="0.2">
      <c r="A1580" s="2">
        <v>1579</v>
      </c>
      <c r="B1580" s="2">
        <v>19</v>
      </c>
      <c r="C1580" s="2" t="s">
        <v>7</v>
      </c>
    </row>
    <row r="1581" spans="1:3" x14ac:dyDescent="0.2">
      <c r="A1581" s="2">
        <v>1580</v>
      </c>
      <c r="B1581" s="2">
        <v>19</v>
      </c>
      <c r="C1581" s="2" t="s">
        <v>8</v>
      </c>
    </row>
    <row r="1582" spans="1:3" x14ac:dyDescent="0.2">
      <c r="A1582" s="2">
        <v>1581</v>
      </c>
      <c r="B1582" s="2">
        <v>19</v>
      </c>
      <c r="C1582" s="2" t="s">
        <v>2091</v>
      </c>
    </row>
    <row r="1583" spans="1:3" x14ac:dyDescent="0.2">
      <c r="A1583" s="2">
        <v>1582</v>
      </c>
      <c r="B1583" s="2">
        <v>19</v>
      </c>
      <c r="C1583" s="2" t="s">
        <v>9</v>
      </c>
    </row>
    <row r="1584" spans="1:3" x14ac:dyDescent="0.2">
      <c r="A1584" s="2">
        <v>1583</v>
      </c>
      <c r="B1584" s="2">
        <v>19</v>
      </c>
      <c r="C1584" s="2" t="s">
        <v>10</v>
      </c>
    </row>
    <row r="1585" spans="1:3" x14ac:dyDescent="0.2">
      <c r="A1585" s="2">
        <v>1584</v>
      </c>
      <c r="B1585" s="2">
        <v>19</v>
      </c>
      <c r="C1585" s="2" t="s">
        <v>11</v>
      </c>
    </row>
    <row r="1586" spans="1:3" x14ac:dyDescent="0.2">
      <c r="A1586" s="2">
        <v>1585</v>
      </c>
      <c r="B1586" s="2">
        <v>20</v>
      </c>
      <c r="C1586" s="2" t="s">
        <v>12</v>
      </c>
    </row>
    <row r="1587" spans="1:3" x14ac:dyDescent="0.2">
      <c r="A1587" s="2">
        <v>1586</v>
      </c>
      <c r="B1587" s="2">
        <v>20</v>
      </c>
      <c r="C1587" s="2" t="s">
        <v>13</v>
      </c>
    </row>
    <row r="1588" spans="1:3" x14ac:dyDescent="0.2">
      <c r="A1588" s="2">
        <v>1587</v>
      </c>
      <c r="B1588" s="2">
        <v>20</v>
      </c>
      <c r="C1588" s="2" t="s">
        <v>14</v>
      </c>
    </row>
    <row r="1589" spans="1:3" x14ac:dyDescent="0.2">
      <c r="A1589" s="2">
        <v>1588</v>
      </c>
      <c r="B1589" s="2">
        <v>20</v>
      </c>
      <c r="C1589" s="2" t="s">
        <v>15</v>
      </c>
    </row>
    <row r="1590" spans="1:3" x14ac:dyDescent="0.2">
      <c r="A1590" s="2">
        <v>1589</v>
      </c>
      <c r="B1590" s="2">
        <v>20</v>
      </c>
      <c r="C1590" s="2" t="s">
        <v>16</v>
      </c>
    </row>
    <row r="1591" spans="1:3" x14ac:dyDescent="0.2">
      <c r="A1591" s="2">
        <v>1590</v>
      </c>
      <c r="B1591" s="2">
        <v>20</v>
      </c>
      <c r="C1591" s="2" t="s">
        <v>17</v>
      </c>
    </row>
    <row r="1592" spans="1:3" x14ac:dyDescent="0.2">
      <c r="A1592" s="2">
        <v>1591</v>
      </c>
      <c r="B1592" s="2">
        <v>20</v>
      </c>
      <c r="C1592" s="2" t="s">
        <v>18</v>
      </c>
    </row>
    <row r="1593" spans="1:3" x14ac:dyDescent="0.2">
      <c r="A1593" s="2">
        <v>1592</v>
      </c>
      <c r="B1593" s="2">
        <v>20</v>
      </c>
      <c r="C1593" s="2" t="s">
        <v>19</v>
      </c>
    </row>
    <row r="1594" spans="1:3" x14ac:dyDescent="0.2">
      <c r="A1594" s="2">
        <v>1593</v>
      </c>
      <c r="B1594" s="2">
        <v>20</v>
      </c>
      <c r="C1594" s="2" t="s">
        <v>20</v>
      </c>
    </row>
    <row r="1595" spans="1:3" x14ac:dyDescent="0.2">
      <c r="A1595" s="2">
        <v>1594</v>
      </c>
      <c r="B1595" s="2">
        <v>23</v>
      </c>
      <c r="C1595" s="2" t="s">
        <v>1166</v>
      </c>
    </row>
    <row r="1596" spans="1:3" x14ac:dyDescent="0.2">
      <c r="A1596" s="2">
        <v>1595</v>
      </c>
      <c r="B1596" s="2">
        <v>23</v>
      </c>
      <c r="C1596" s="2" t="s">
        <v>21</v>
      </c>
    </row>
    <row r="1597" spans="1:3" x14ac:dyDescent="0.2">
      <c r="A1597" s="2">
        <v>1596</v>
      </c>
      <c r="B1597" s="2">
        <v>23</v>
      </c>
      <c r="C1597" s="2" t="s">
        <v>22</v>
      </c>
    </row>
    <row r="1598" spans="1:3" x14ac:dyDescent="0.2">
      <c r="A1598" s="2">
        <v>1597</v>
      </c>
      <c r="B1598" s="2">
        <v>23</v>
      </c>
      <c r="C1598" s="2" t="s">
        <v>23</v>
      </c>
    </row>
    <row r="1599" spans="1:3" x14ac:dyDescent="0.2">
      <c r="A1599" s="2">
        <v>1598</v>
      </c>
      <c r="B1599" s="2">
        <v>23</v>
      </c>
      <c r="C1599" s="2" t="s">
        <v>24</v>
      </c>
    </row>
    <row r="1600" spans="1:3" x14ac:dyDescent="0.2">
      <c r="A1600" s="2">
        <v>1599</v>
      </c>
      <c r="B1600" s="2">
        <v>23</v>
      </c>
      <c r="C1600" s="2" t="s">
        <v>25</v>
      </c>
    </row>
    <row r="1601" spans="1:3" x14ac:dyDescent="0.2">
      <c r="A1601" s="2">
        <v>1600</v>
      </c>
      <c r="B1601" s="2">
        <v>23</v>
      </c>
      <c r="C1601" s="2" t="s">
        <v>26</v>
      </c>
    </row>
    <row r="1602" spans="1:3" x14ac:dyDescent="0.2">
      <c r="A1602" s="2">
        <v>1601</v>
      </c>
      <c r="B1602" s="2">
        <v>23</v>
      </c>
      <c r="C1602" s="2" t="s">
        <v>27</v>
      </c>
    </row>
    <row r="1603" spans="1:3" x14ac:dyDescent="0.2">
      <c r="A1603" s="2">
        <v>1602</v>
      </c>
      <c r="B1603" s="2">
        <v>23</v>
      </c>
      <c r="C1603" s="2" t="s">
        <v>28</v>
      </c>
    </row>
    <row r="1604" spans="1:3" x14ac:dyDescent="0.2">
      <c r="A1604" s="2">
        <v>1603</v>
      </c>
      <c r="B1604" s="2">
        <v>23</v>
      </c>
      <c r="C1604" s="2" t="s">
        <v>29</v>
      </c>
    </row>
    <row r="1605" spans="1:3" x14ac:dyDescent="0.2">
      <c r="A1605" s="2">
        <v>1604</v>
      </c>
      <c r="B1605" s="2">
        <v>24</v>
      </c>
      <c r="C1605" s="2" t="s">
        <v>30</v>
      </c>
    </row>
    <row r="1606" spans="1:3" x14ac:dyDescent="0.2">
      <c r="A1606" s="2">
        <v>1605</v>
      </c>
      <c r="B1606" s="2">
        <v>24</v>
      </c>
      <c r="C1606" s="2" t="s">
        <v>31</v>
      </c>
    </row>
    <row r="1607" spans="1:3" x14ac:dyDescent="0.2">
      <c r="A1607" s="2">
        <v>1606</v>
      </c>
      <c r="B1607" s="2">
        <v>24</v>
      </c>
      <c r="C1607" s="2" t="s">
        <v>32</v>
      </c>
    </row>
    <row r="1608" spans="1:3" x14ac:dyDescent="0.2">
      <c r="A1608" s="2">
        <v>1607</v>
      </c>
      <c r="B1608" s="2">
        <v>24</v>
      </c>
      <c r="C1608" s="2" t="s">
        <v>33</v>
      </c>
    </row>
    <row r="1609" spans="1:3" x14ac:dyDescent="0.2">
      <c r="A1609" s="2">
        <v>1608</v>
      </c>
      <c r="B1609" s="2">
        <v>24</v>
      </c>
      <c r="C1609" s="2" t="s">
        <v>34</v>
      </c>
    </row>
    <row r="1610" spans="1:3" x14ac:dyDescent="0.2">
      <c r="A1610" s="2">
        <v>1609</v>
      </c>
      <c r="B1610" s="2">
        <v>24</v>
      </c>
      <c r="C1610" s="2" t="s">
        <v>1175</v>
      </c>
    </row>
    <row r="1611" spans="1:3" x14ac:dyDescent="0.2">
      <c r="A1611" s="2">
        <v>1610</v>
      </c>
      <c r="B1611" s="2">
        <v>24</v>
      </c>
      <c r="C1611" s="2" t="s">
        <v>35</v>
      </c>
    </row>
    <row r="1612" spans="1:3" x14ac:dyDescent="0.2">
      <c r="A1612" s="2">
        <v>1611</v>
      </c>
      <c r="B1612" s="2">
        <v>24</v>
      </c>
      <c r="C1612" s="2" t="s">
        <v>36</v>
      </c>
    </row>
    <row r="1613" spans="1:3" x14ac:dyDescent="0.2">
      <c r="A1613" s="2">
        <v>1612</v>
      </c>
      <c r="B1613" s="2">
        <v>24</v>
      </c>
      <c r="C1613" s="2" t="s">
        <v>37</v>
      </c>
    </row>
    <row r="1614" spans="1:3" x14ac:dyDescent="0.2">
      <c r="A1614" s="2">
        <v>1613</v>
      </c>
      <c r="B1614" s="2">
        <v>24</v>
      </c>
      <c r="C1614" s="2" t="s">
        <v>38</v>
      </c>
    </row>
    <row r="1615" spans="1:3" x14ac:dyDescent="0.2">
      <c r="A1615" s="2">
        <v>1614</v>
      </c>
      <c r="B1615" s="2">
        <v>24</v>
      </c>
      <c r="C1615" s="2" t="s">
        <v>39</v>
      </c>
    </row>
    <row r="1616" spans="1:3" x14ac:dyDescent="0.2">
      <c r="A1616" s="2">
        <v>1615</v>
      </c>
      <c r="B1616" s="2">
        <v>24</v>
      </c>
      <c r="C1616" s="2" t="s">
        <v>40</v>
      </c>
    </row>
    <row r="1617" spans="1:3" x14ac:dyDescent="0.2">
      <c r="A1617" s="2">
        <v>1616</v>
      </c>
      <c r="B1617" s="2">
        <v>24</v>
      </c>
      <c r="C1617" s="2" t="s">
        <v>41</v>
      </c>
    </row>
    <row r="1618" spans="1:3" x14ac:dyDescent="0.2">
      <c r="A1618" s="2">
        <v>1617</v>
      </c>
      <c r="B1618" s="2">
        <v>24</v>
      </c>
      <c r="C1618" s="2" t="s">
        <v>42</v>
      </c>
    </row>
    <row r="1619" spans="1:3" x14ac:dyDescent="0.2">
      <c r="A1619" s="2">
        <v>1618</v>
      </c>
      <c r="B1619" s="2">
        <v>24</v>
      </c>
      <c r="C1619" s="2" t="s">
        <v>43</v>
      </c>
    </row>
    <row r="1620" spans="1:3" x14ac:dyDescent="0.2">
      <c r="A1620" s="2">
        <v>1619</v>
      </c>
      <c r="B1620" s="2">
        <v>24</v>
      </c>
      <c r="C1620" s="2" t="s">
        <v>44</v>
      </c>
    </row>
    <row r="1621" spans="1:3" x14ac:dyDescent="0.2">
      <c r="A1621" s="2">
        <v>1620</v>
      </c>
      <c r="B1621" s="2">
        <v>24</v>
      </c>
      <c r="C1621" s="2" t="s">
        <v>45</v>
      </c>
    </row>
    <row r="1622" spans="1:3" x14ac:dyDescent="0.2">
      <c r="A1622" s="2">
        <v>1621</v>
      </c>
      <c r="B1622" s="2">
        <v>24</v>
      </c>
      <c r="C1622" s="2" t="s">
        <v>46</v>
      </c>
    </row>
    <row r="1623" spans="1:3" x14ac:dyDescent="0.2">
      <c r="A1623" s="2">
        <v>1622</v>
      </c>
      <c r="B1623" s="2">
        <v>24</v>
      </c>
      <c r="C1623" s="2" t="s">
        <v>47</v>
      </c>
    </row>
    <row r="1624" spans="1:3" x14ac:dyDescent="0.2">
      <c r="A1624" s="2">
        <v>1623</v>
      </c>
      <c r="B1624" s="2">
        <v>24</v>
      </c>
      <c r="C1624" s="2" t="s">
        <v>48</v>
      </c>
    </row>
    <row r="1625" spans="1:3" x14ac:dyDescent="0.2">
      <c r="A1625" s="2">
        <v>1624</v>
      </c>
      <c r="B1625" s="2">
        <v>25</v>
      </c>
      <c r="C1625" s="2" t="s">
        <v>49</v>
      </c>
    </row>
    <row r="1626" spans="1:3" x14ac:dyDescent="0.2">
      <c r="A1626" s="2">
        <v>1625</v>
      </c>
      <c r="B1626" s="2">
        <v>25</v>
      </c>
      <c r="C1626" s="2" t="s">
        <v>50</v>
      </c>
    </row>
    <row r="1627" spans="1:3" x14ac:dyDescent="0.2">
      <c r="A1627" s="2">
        <v>1626</v>
      </c>
      <c r="B1627" s="2">
        <v>25</v>
      </c>
      <c r="C1627" s="2" t="s">
        <v>51</v>
      </c>
    </row>
    <row r="1628" spans="1:3" x14ac:dyDescent="0.2">
      <c r="A1628" s="2">
        <v>1627</v>
      </c>
      <c r="B1628" s="2">
        <v>25</v>
      </c>
      <c r="C1628" s="2" t="s">
        <v>52</v>
      </c>
    </row>
    <row r="1629" spans="1:3" x14ac:dyDescent="0.2">
      <c r="A1629" s="2">
        <v>1628</v>
      </c>
      <c r="B1629" s="2">
        <v>25</v>
      </c>
      <c r="C1629" s="2" t="s">
        <v>53</v>
      </c>
    </row>
    <row r="1630" spans="1:3" x14ac:dyDescent="0.2">
      <c r="A1630" s="2">
        <v>1629</v>
      </c>
      <c r="B1630" s="2">
        <v>25</v>
      </c>
      <c r="C1630" s="2" t="s">
        <v>54</v>
      </c>
    </row>
    <row r="1631" spans="1:3" x14ac:dyDescent="0.2">
      <c r="A1631" s="2">
        <v>1630</v>
      </c>
      <c r="B1631" s="2">
        <v>25</v>
      </c>
      <c r="C1631" s="2" t="s">
        <v>55</v>
      </c>
    </row>
    <row r="1632" spans="1:3" x14ac:dyDescent="0.2">
      <c r="A1632" s="2">
        <v>1631</v>
      </c>
      <c r="B1632" s="2">
        <v>25</v>
      </c>
      <c r="C1632" s="2" t="s">
        <v>56</v>
      </c>
    </row>
    <row r="1633" spans="1:3" x14ac:dyDescent="0.2">
      <c r="A1633" s="2">
        <v>1632</v>
      </c>
      <c r="B1633" s="2">
        <v>25</v>
      </c>
      <c r="C1633" s="2" t="s">
        <v>57</v>
      </c>
    </row>
    <row r="1634" spans="1:3" x14ac:dyDescent="0.2">
      <c r="A1634" s="2">
        <v>1633</v>
      </c>
      <c r="B1634" s="2">
        <v>25</v>
      </c>
      <c r="C1634" s="2" t="s">
        <v>58</v>
      </c>
    </row>
    <row r="1635" spans="1:3" x14ac:dyDescent="0.2">
      <c r="A1635" s="2">
        <v>1634</v>
      </c>
      <c r="B1635" s="2">
        <v>25</v>
      </c>
      <c r="C1635" s="2" t="s">
        <v>59</v>
      </c>
    </row>
    <row r="1636" spans="1:3" x14ac:dyDescent="0.2">
      <c r="A1636" s="2">
        <v>1635</v>
      </c>
      <c r="B1636" s="2">
        <v>25</v>
      </c>
      <c r="C1636" s="2" t="s">
        <v>60</v>
      </c>
    </row>
    <row r="1637" spans="1:3" x14ac:dyDescent="0.2">
      <c r="A1637" s="2">
        <v>1636</v>
      </c>
      <c r="B1637" s="2">
        <v>25</v>
      </c>
      <c r="C1637" s="2" t="s">
        <v>61</v>
      </c>
    </row>
    <row r="1638" spans="1:3" x14ac:dyDescent="0.2">
      <c r="A1638" s="2">
        <v>1637</v>
      </c>
      <c r="B1638" s="2">
        <v>27</v>
      </c>
      <c r="C1638" s="2" t="s">
        <v>944</v>
      </c>
    </row>
    <row r="1639" spans="1:3" x14ac:dyDescent="0.2">
      <c r="A1639" s="2">
        <v>1638</v>
      </c>
      <c r="B1639" s="2">
        <v>27</v>
      </c>
      <c r="C1639" s="2" t="s">
        <v>1283</v>
      </c>
    </row>
    <row r="1640" spans="1:3" x14ac:dyDescent="0.2">
      <c r="A1640" s="2">
        <v>1639</v>
      </c>
      <c r="B1640" s="2">
        <v>27</v>
      </c>
      <c r="C1640" s="2" t="s">
        <v>62</v>
      </c>
    </row>
    <row r="1641" spans="1:3" x14ac:dyDescent="0.2">
      <c r="A1641" s="2">
        <v>1640</v>
      </c>
      <c r="B1641" s="2">
        <v>27</v>
      </c>
      <c r="C1641" s="2" t="s">
        <v>63</v>
      </c>
    </row>
    <row r="1642" spans="1:3" x14ac:dyDescent="0.2">
      <c r="A1642" s="2">
        <v>1641</v>
      </c>
      <c r="B1642" s="2">
        <v>27</v>
      </c>
      <c r="C1642" s="2" t="s">
        <v>64</v>
      </c>
    </row>
    <row r="1643" spans="1:3" x14ac:dyDescent="0.2">
      <c r="A1643" s="2">
        <v>1642</v>
      </c>
      <c r="B1643" s="2">
        <v>27</v>
      </c>
      <c r="C1643" s="2" t="s">
        <v>65</v>
      </c>
    </row>
    <row r="1644" spans="1:3" x14ac:dyDescent="0.2">
      <c r="A1644" s="2">
        <v>1643</v>
      </c>
      <c r="B1644" s="2">
        <v>27</v>
      </c>
      <c r="C1644" s="2" t="s">
        <v>66</v>
      </c>
    </row>
    <row r="1645" spans="1:3" x14ac:dyDescent="0.2">
      <c r="A1645" s="2">
        <v>1644</v>
      </c>
      <c r="B1645" s="2">
        <v>27</v>
      </c>
      <c r="C1645" s="2" t="s">
        <v>67</v>
      </c>
    </row>
    <row r="1646" spans="1:3" x14ac:dyDescent="0.2">
      <c r="A1646" s="2">
        <v>1645</v>
      </c>
      <c r="B1646" s="2">
        <v>27</v>
      </c>
      <c r="C1646" s="2" t="s">
        <v>68</v>
      </c>
    </row>
    <row r="1647" spans="1:3" x14ac:dyDescent="0.2">
      <c r="A1647" s="2">
        <v>1646</v>
      </c>
      <c r="B1647" s="2">
        <v>27</v>
      </c>
      <c r="C1647" s="2" t="s">
        <v>69</v>
      </c>
    </row>
    <row r="1648" spans="1:3" x14ac:dyDescent="0.2">
      <c r="A1648" s="2">
        <v>1647</v>
      </c>
      <c r="B1648" s="2">
        <v>27</v>
      </c>
      <c r="C1648" s="2" t="s">
        <v>70</v>
      </c>
    </row>
    <row r="1649" spans="1:3" x14ac:dyDescent="0.2">
      <c r="A1649" s="2">
        <v>1648</v>
      </c>
      <c r="B1649" s="2">
        <v>27</v>
      </c>
      <c r="C1649" s="2" t="s">
        <v>71</v>
      </c>
    </row>
    <row r="1650" spans="1:3" x14ac:dyDescent="0.2">
      <c r="A1650" s="2">
        <v>1649</v>
      </c>
      <c r="B1650" s="2">
        <v>27</v>
      </c>
      <c r="C1650" s="2" t="s">
        <v>72</v>
      </c>
    </row>
    <row r="1651" spans="1:3" x14ac:dyDescent="0.2">
      <c r="A1651" s="2">
        <v>1650</v>
      </c>
      <c r="B1651" s="2">
        <v>27</v>
      </c>
      <c r="C1651" s="2" t="s">
        <v>1807</v>
      </c>
    </row>
    <row r="1652" spans="1:3" x14ac:dyDescent="0.2">
      <c r="A1652" s="2">
        <v>1651</v>
      </c>
      <c r="B1652" s="2">
        <v>27</v>
      </c>
      <c r="C1652" s="2" t="s">
        <v>754</v>
      </c>
    </row>
    <row r="1653" spans="1:3" x14ac:dyDescent="0.2">
      <c r="A1653" s="2">
        <v>1652</v>
      </c>
      <c r="B1653" s="2">
        <v>27</v>
      </c>
      <c r="C1653" s="2" t="s">
        <v>937</v>
      </c>
    </row>
    <row r="1654" spans="1:3" x14ac:dyDescent="0.2">
      <c r="A1654" s="2">
        <v>1653</v>
      </c>
      <c r="B1654" s="2">
        <v>27</v>
      </c>
      <c r="C1654" s="2" t="s">
        <v>73</v>
      </c>
    </row>
    <row r="1655" spans="1:3" x14ac:dyDescent="0.2">
      <c r="A1655" s="2">
        <v>1654</v>
      </c>
      <c r="B1655" s="2">
        <v>27</v>
      </c>
      <c r="C1655" s="2" t="s">
        <v>1124</v>
      </c>
    </row>
    <row r="1656" spans="1:3" x14ac:dyDescent="0.2">
      <c r="A1656" s="2">
        <v>1655</v>
      </c>
      <c r="B1656" s="2">
        <v>27</v>
      </c>
      <c r="C1656" s="2" t="s">
        <v>74</v>
      </c>
    </row>
    <row r="1657" spans="1:3" x14ac:dyDescent="0.2">
      <c r="A1657" s="2">
        <v>1656</v>
      </c>
      <c r="B1657" s="2">
        <v>27</v>
      </c>
      <c r="C1657" s="2" t="s">
        <v>75</v>
      </c>
    </row>
    <row r="1658" spans="1:3" x14ac:dyDescent="0.2">
      <c r="A1658" s="2">
        <v>1657</v>
      </c>
      <c r="B1658" s="2">
        <v>27</v>
      </c>
      <c r="C1658" s="2" t="s">
        <v>76</v>
      </c>
    </row>
    <row r="1659" spans="1:3" x14ac:dyDescent="0.2">
      <c r="A1659" s="2">
        <v>1658</v>
      </c>
      <c r="B1659" s="2">
        <v>27</v>
      </c>
      <c r="C1659" s="2" t="s">
        <v>77</v>
      </c>
    </row>
    <row r="1660" spans="1:3" x14ac:dyDescent="0.2">
      <c r="A1660" s="2">
        <v>1659</v>
      </c>
      <c r="B1660" s="2">
        <v>27</v>
      </c>
      <c r="C1660" s="2" t="s">
        <v>78</v>
      </c>
    </row>
    <row r="1661" spans="1:3" x14ac:dyDescent="0.2">
      <c r="A1661" s="2">
        <v>1660</v>
      </c>
      <c r="B1661" s="2">
        <v>27</v>
      </c>
      <c r="C1661" s="2" t="s">
        <v>79</v>
      </c>
    </row>
    <row r="1662" spans="1:3" x14ac:dyDescent="0.2">
      <c r="A1662" s="2">
        <v>1661</v>
      </c>
      <c r="B1662" s="2">
        <v>27</v>
      </c>
      <c r="C1662" s="2" t="s">
        <v>80</v>
      </c>
    </row>
    <row r="1663" spans="1:3" x14ac:dyDescent="0.2">
      <c r="A1663" s="2">
        <v>1662</v>
      </c>
      <c r="B1663" s="2">
        <v>27</v>
      </c>
      <c r="C1663" s="2" t="s">
        <v>81</v>
      </c>
    </row>
    <row r="1664" spans="1:3" x14ac:dyDescent="0.2">
      <c r="A1664" s="2">
        <v>1663</v>
      </c>
      <c r="B1664" s="2">
        <v>27</v>
      </c>
      <c r="C1664" s="2" t="s">
        <v>82</v>
      </c>
    </row>
    <row r="1665" spans="1:3" x14ac:dyDescent="0.2">
      <c r="A1665" s="2">
        <v>1664</v>
      </c>
      <c r="B1665" s="2">
        <v>27</v>
      </c>
      <c r="C1665" s="2" t="s">
        <v>83</v>
      </c>
    </row>
    <row r="1666" spans="1:3" x14ac:dyDescent="0.2">
      <c r="A1666" s="2">
        <v>1665</v>
      </c>
      <c r="B1666" s="2">
        <v>27</v>
      </c>
      <c r="C1666" s="2" t="s">
        <v>1739</v>
      </c>
    </row>
    <row r="1667" spans="1:3" x14ac:dyDescent="0.2">
      <c r="A1667" s="2">
        <v>1666</v>
      </c>
      <c r="B1667" s="2">
        <v>27</v>
      </c>
      <c r="C1667" s="2" t="s">
        <v>84</v>
      </c>
    </row>
    <row r="1668" spans="1:3" x14ac:dyDescent="0.2">
      <c r="A1668" s="2">
        <v>1667</v>
      </c>
      <c r="B1668" s="2">
        <v>27</v>
      </c>
      <c r="C1668" s="2" t="s">
        <v>85</v>
      </c>
    </row>
    <row r="1669" spans="1:3" x14ac:dyDescent="0.2">
      <c r="A1669" s="2">
        <v>1668</v>
      </c>
      <c r="B1669" s="2">
        <v>27</v>
      </c>
      <c r="C1669" s="2" t="s">
        <v>86</v>
      </c>
    </row>
    <row r="1670" spans="1:3" x14ac:dyDescent="0.2">
      <c r="A1670" s="2">
        <v>1669</v>
      </c>
      <c r="B1670" s="2">
        <v>27</v>
      </c>
      <c r="C1670" s="2" t="s">
        <v>87</v>
      </c>
    </row>
    <row r="1671" spans="1:3" x14ac:dyDescent="0.2">
      <c r="A1671" s="2">
        <v>1670</v>
      </c>
      <c r="B1671" s="2">
        <v>27</v>
      </c>
      <c r="C1671" s="2" t="s">
        <v>88</v>
      </c>
    </row>
    <row r="1672" spans="1:3" x14ac:dyDescent="0.2">
      <c r="A1672" s="2">
        <v>1671</v>
      </c>
      <c r="B1672" s="2">
        <v>27</v>
      </c>
      <c r="C1672" s="2" t="s">
        <v>89</v>
      </c>
    </row>
    <row r="1673" spans="1:3" x14ac:dyDescent="0.2">
      <c r="A1673" s="2">
        <v>1672</v>
      </c>
      <c r="B1673" s="2">
        <v>27</v>
      </c>
      <c r="C1673" s="2" t="s">
        <v>90</v>
      </c>
    </row>
    <row r="1674" spans="1:3" x14ac:dyDescent="0.2">
      <c r="A1674" s="2">
        <v>1673</v>
      </c>
      <c r="B1674" s="2">
        <v>27</v>
      </c>
      <c r="C1674" s="2" t="s">
        <v>743</v>
      </c>
    </row>
    <row r="1675" spans="1:3" x14ac:dyDescent="0.2">
      <c r="A1675" s="2">
        <v>1674</v>
      </c>
      <c r="B1675" s="2">
        <v>27</v>
      </c>
      <c r="C1675" s="2" t="s">
        <v>91</v>
      </c>
    </row>
    <row r="1676" spans="1:3" x14ac:dyDescent="0.2">
      <c r="A1676" s="2">
        <v>1675</v>
      </c>
      <c r="B1676" s="2">
        <v>28</v>
      </c>
      <c r="C1676" s="2" t="s">
        <v>92</v>
      </c>
    </row>
    <row r="1677" spans="1:3" x14ac:dyDescent="0.2">
      <c r="A1677" s="2">
        <v>1676</v>
      </c>
      <c r="B1677" s="2">
        <v>28</v>
      </c>
      <c r="C1677" s="2" t="s">
        <v>93</v>
      </c>
    </row>
    <row r="1678" spans="1:3" x14ac:dyDescent="0.2">
      <c r="A1678" s="2">
        <v>1677</v>
      </c>
      <c r="B1678" s="2">
        <v>28</v>
      </c>
      <c r="C1678" s="2" t="s">
        <v>94</v>
      </c>
    </row>
    <row r="1679" spans="1:3" x14ac:dyDescent="0.2">
      <c r="A1679" s="2">
        <v>1678</v>
      </c>
      <c r="B1679" s="2">
        <v>28</v>
      </c>
      <c r="C1679" s="2" t="s">
        <v>95</v>
      </c>
    </row>
    <row r="1680" spans="1:3" x14ac:dyDescent="0.2">
      <c r="A1680" s="2">
        <v>1679</v>
      </c>
      <c r="B1680" s="2">
        <v>28</v>
      </c>
      <c r="C1680" s="2" t="s">
        <v>96</v>
      </c>
    </row>
    <row r="1681" spans="1:3" x14ac:dyDescent="0.2">
      <c r="A1681" s="2">
        <v>1680</v>
      </c>
      <c r="B1681" s="2">
        <v>28</v>
      </c>
      <c r="C1681" s="2" t="s">
        <v>97</v>
      </c>
    </row>
    <row r="1682" spans="1:3" x14ac:dyDescent="0.2">
      <c r="A1682" s="2">
        <v>1681</v>
      </c>
      <c r="B1682" s="2">
        <v>28</v>
      </c>
      <c r="C1682" s="2" t="s">
        <v>98</v>
      </c>
    </row>
    <row r="1683" spans="1:3" x14ac:dyDescent="0.2">
      <c r="A1683" s="2">
        <v>1682</v>
      </c>
      <c r="B1683" s="2">
        <v>28</v>
      </c>
      <c r="C1683" s="2" t="s">
        <v>1284</v>
      </c>
    </row>
    <row r="1684" spans="1:3" x14ac:dyDescent="0.2">
      <c r="A1684" s="2">
        <v>1683</v>
      </c>
      <c r="B1684" s="2">
        <v>28</v>
      </c>
      <c r="C1684" s="2" t="s">
        <v>99</v>
      </c>
    </row>
    <row r="1685" spans="1:3" x14ac:dyDescent="0.2">
      <c r="A1685" s="2">
        <v>1684</v>
      </c>
      <c r="B1685" s="2">
        <v>28</v>
      </c>
      <c r="C1685" s="2" t="s">
        <v>100</v>
      </c>
    </row>
    <row r="1686" spans="1:3" x14ac:dyDescent="0.2">
      <c r="A1686" s="2">
        <v>1685</v>
      </c>
      <c r="B1686" s="2">
        <v>28</v>
      </c>
      <c r="C1686" s="2" t="s">
        <v>1921</v>
      </c>
    </row>
    <row r="1687" spans="1:3" x14ac:dyDescent="0.2">
      <c r="A1687" s="2">
        <v>1686</v>
      </c>
      <c r="B1687" s="2">
        <v>28</v>
      </c>
      <c r="C1687" s="2" t="s">
        <v>101</v>
      </c>
    </row>
    <row r="1688" spans="1:3" x14ac:dyDescent="0.2">
      <c r="A1688" s="2">
        <v>1687</v>
      </c>
      <c r="B1688" s="2">
        <v>28</v>
      </c>
      <c r="C1688" s="2" t="s">
        <v>102</v>
      </c>
    </row>
    <row r="1689" spans="1:3" x14ac:dyDescent="0.2">
      <c r="A1689" s="2">
        <v>1688</v>
      </c>
      <c r="B1689" s="2">
        <v>28</v>
      </c>
      <c r="C1689" s="2" t="s">
        <v>1270</v>
      </c>
    </row>
    <row r="1690" spans="1:3" x14ac:dyDescent="0.2">
      <c r="A1690" s="2">
        <v>1689</v>
      </c>
      <c r="B1690" s="2">
        <v>28</v>
      </c>
      <c r="C1690" s="2" t="s">
        <v>103</v>
      </c>
    </row>
    <row r="1691" spans="1:3" x14ac:dyDescent="0.2">
      <c r="A1691" s="2">
        <v>1690</v>
      </c>
      <c r="B1691" s="2">
        <v>28</v>
      </c>
      <c r="C1691" s="2" t="s">
        <v>104</v>
      </c>
    </row>
    <row r="1692" spans="1:3" x14ac:dyDescent="0.2">
      <c r="A1692" s="2">
        <v>1691</v>
      </c>
      <c r="B1692" s="2">
        <v>28</v>
      </c>
      <c r="C1692" s="2" t="s">
        <v>1458</v>
      </c>
    </row>
    <row r="1693" spans="1:3" x14ac:dyDescent="0.2">
      <c r="A1693" s="2">
        <v>1692</v>
      </c>
      <c r="B1693" s="2">
        <v>28</v>
      </c>
      <c r="C1693" s="2" t="s">
        <v>105</v>
      </c>
    </row>
    <row r="1694" spans="1:3" x14ac:dyDescent="0.2">
      <c r="A1694" s="2">
        <v>1693</v>
      </c>
      <c r="B1694" s="2">
        <v>28</v>
      </c>
      <c r="C1694" s="2" t="s">
        <v>106</v>
      </c>
    </row>
    <row r="1695" spans="1:3" x14ac:dyDescent="0.2">
      <c r="A1695" s="2">
        <v>1694</v>
      </c>
      <c r="B1695" s="2">
        <v>28</v>
      </c>
      <c r="C1695" s="2" t="s">
        <v>107</v>
      </c>
    </row>
    <row r="1696" spans="1:3" x14ac:dyDescent="0.2">
      <c r="A1696" s="2">
        <v>1695</v>
      </c>
      <c r="B1696" s="2">
        <v>28</v>
      </c>
      <c r="C1696" s="2" t="s">
        <v>108</v>
      </c>
    </row>
    <row r="1697" spans="1:3" x14ac:dyDescent="0.2">
      <c r="A1697" s="2">
        <v>1696</v>
      </c>
      <c r="B1697" s="2">
        <v>28</v>
      </c>
      <c r="C1697" s="2" t="s">
        <v>109</v>
      </c>
    </row>
    <row r="1698" spans="1:3" x14ac:dyDescent="0.2">
      <c r="A1698" s="2">
        <v>1697</v>
      </c>
      <c r="B1698" s="2">
        <v>28</v>
      </c>
      <c r="C1698" s="2" t="s">
        <v>110</v>
      </c>
    </row>
    <row r="1699" spans="1:3" x14ac:dyDescent="0.2">
      <c r="A1699" s="2">
        <v>1698</v>
      </c>
      <c r="B1699" s="2">
        <v>28</v>
      </c>
      <c r="C1699" s="2" t="s">
        <v>1646</v>
      </c>
    </row>
    <row r="1700" spans="1:3" x14ac:dyDescent="0.2">
      <c r="A1700" s="2">
        <v>1699</v>
      </c>
      <c r="B1700" s="2">
        <v>28</v>
      </c>
      <c r="C1700" s="2" t="s">
        <v>70</v>
      </c>
    </row>
    <row r="1701" spans="1:3" x14ac:dyDescent="0.2">
      <c r="A1701" s="2">
        <v>1700</v>
      </c>
      <c r="B1701" s="2">
        <v>28</v>
      </c>
      <c r="C1701" s="2" t="s">
        <v>1648</v>
      </c>
    </row>
    <row r="1702" spans="1:3" x14ac:dyDescent="0.2">
      <c r="A1702" s="2">
        <v>1701</v>
      </c>
      <c r="B1702" s="2">
        <v>28</v>
      </c>
      <c r="C1702" s="2" t="s">
        <v>111</v>
      </c>
    </row>
    <row r="1703" spans="1:3" x14ac:dyDescent="0.2">
      <c r="A1703" s="2">
        <v>1702</v>
      </c>
      <c r="B1703" s="2">
        <v>28</v>
      </c>
      <c r="C1703" s="2" t="s">
        <v>112</v>
      </c>
    </row>
    <row r="1704" spans="1:3" x14ac:dyDescent="0.2">
      <c r="A1704" s="2">
        <v>1703</v>
      </c>
      <c r="B1704" s="2">
        <v>28</v>
      </c>
      <c r="C1704" s="2" t="s">
        <v>1399</v>
      </c>
    </row>
    <row r="1705" spans="1:3" x14ac:dyDescent="0.2">
      <c r="A1705" s="2">
        <v>1704</v>
      </c>
      <c r="B1705" s="2">
        <v>28</v>
      </c>
      <c r="C1705" s="2" t="s">
        <v>113</v>
      </c>
    </row>
    <row r="1706" spans="1:3" x14ac:dyDescent="0.2">
      <c r="A1706" s="2">
        <v>1705</v>
      </c>
      <c r="B1706" s="2">
        <v>28</v>
      </c>
      <c r="C1706" s="2" t="s">
        <v>114</v>
      </c>
    </row>
    <row r="1707" spans="1:3" x14ac:dyDescent="0.2">
      <c r="A1707" s="2">
        <v>1706</v>
      </c>
      <c r="B1707" s="2">
        <v>28</v>
      </c>
      <c r="C1707" s="2" t="s">
        <v>115</v>
      </c>
    </row>
    <row r="1708" spans="1:3" x14ac:dyDescent="0.2">
      <c r="A1708" s="2">
        <v>1707</v>
      </c>
      <c r="B1708" s="2">
        <v>28</v>
      </c>
      <c r="C1708" s="2" t="s">
        <v>116</v>
      </c>
    </row>
    <row r="1709" spans="1:3" x14ac:dyDescent="0.2">
      <c r="A1709" s="2">
        <v>1708</v>
      </c>
      <c r="B1709" s="2">
        <v>28</v>
      </c>
      <c r="C1709" s="2" t="s">
        <v>117</v>
      </c>
    </row>
    <row r="1710" spans="1:3" x14ac:dyDescent="0.2">
      <c r="A1710" s="2">
        <v>1709</v>
      </c>
      <c r="B1710" s="2">
        <v>28</v>
      </c>
      <c r="C1710" s="2" t="s">
        <v>118</v>
      </c>
    </row>
    <row r="1711" spans="1:3" x14ac:dyDescent="0.2">
      <c r="A1711" s="2">
        <v>1710</v>
      </c>
      <c r="B1711" s="2">
        <v>28</v>
      </c>
      <c r="C1711" s="2" t="s">
        <v>119</v>
      </c>
    </row>
    <row r="1712" spans="1:3" x14ac:dyDescent="0.2">
      <c r="A1712" s="2">
        <v>1711</v>
      </c>
      <c r="B1712" s="2">
        <v>28</v>
      </c>
      <c r="C1712" s="2" t="s">
        <v>1062</v>
      </c>
    </row>
    <row r="1713" spans="1:3" x14ac:dyDescent="0.2">
      <c r="A1713" s="2">
        <v>1712</v>
      </c>
      <c r="B1713" s="2">
        <v>28</v>
      </c>
      <c r="C1713" s="2" t="s">
        <v>1334</v>
      </c>
    </row>
    <row r="1714" spans="1:3" x14ac:dyDescent="0.2">
      <c r="A1714" s="2">
        <v>1713</v>
      </c>
      <c r="B1714" s="2">
        <v>28</v>
      </c>
      <c r="C1714" s="2" t="s">
        <v>1808</v>
      </c>
    </row>
    <row r="1715" spans="1:3" x14ac:dyDescent="0.2">
      <c r="A1715" s="2">
        <v>1714</v>
      </c>
      <c r="B1715" s="2">
        <v>28</v>
      </c>
      <c r="C1715" s="2" t="s">
        <v>1541</v>
      </c>
    </row>
    <row r="1716" spans="1:3" x14ac:dyDescent="0.2">
      <c r="A1716" s="2">
        <v>1715</v>
      </c>
      <c r="B1716" s="2">
        <v>28</v>
      </c>
      <c r="C1716" s="2" t="s">
        <v>120</v>
      </c>
    </row>
    <row r="1717" spans="1:3" x14ac:dyDescent="0.2">
      <c r="A1717" s="2">
        <v>1716</v>
      </c>
      <c r="B1717" s="2">
        <v>28</v>
      </c>
      <c r="C1717" s="2" t="s">
        <v>1544</v>
      </c>
    </row>
    <row r="1718" spans="1:3" x14ac:dyDescent="0.2">
      <c r="A1718" s="2">
        <v>1717</v>
      </c>
      <c r="B1718" s="2">
        <v>28</v>
      </c>
      <c r="C1718" s="2" t="s">
        <v>121</v>
      </c>
    </row>
    <row r="1719" spans="1:3" x14ac:dyDescent="0.2">
      <c r="A1719" s="2">
        <v>1718</v>
      </c>
      <c r="B1719" s="2">
        <v>28</v>
      </c>
      <c r="C1719" s="2" t="s">
        <v>122</v>
      </c>
    </row>
    <row r="1720" spans="1:3" x14ac:dyDescent="0.2">
      <c r="A1720" s="2">
        <v>1719</v>
      </c>
      <c r="B1720" s="2">
        <v>28</v>
      </c>
      <c r="C1720" s="2" t="s">
        <v>123</v>
      </c>
    </row>
    <row r="1721" spans="1:3" x14ac:dyDescent="0.2">
      <c r="A1721" s="2">
        <v>1720</v>
      </c>
      <c r="B1721" s="2">
        <v>28</v>
      </c>
      <c r="C1721" s="2" t="s">
        <v>1557</v>
      </c>
    </row>
    <row r="1722" spans="1:3" x14ac:dyDescent="0.2">
      <c r="A1722" s="2">
        <v>1721</v>
      </c>
      <c r="B1722" s="2">
        <v>28</v>
      </c>
      <c r="C1722" s="2" t="s">
        <v>124</v>
      </c>
    </row>
    <row r="1723" spans="1:3" x14ac:dyDescent="0.2">
      <c r="A1723" s="2">
        <v>1722</v>
      </c>
      <c r="B1723" s="2">
        <v>28</v>
      </c>
      <c r="C1723" s="2" t="s">
        <v>125</v>
      </c>
    </row>
    <row r="1724" spans="1:3" x14ac:dyDescent="0.2">
      <c r="A1724" s="2">
        <v>1723</v>
      </c>
      <c r="B1724" s="2">
        <v>28</v>
      </c>
      <c r="C1724" s="2" t="s">
        <v>1406</v>
      </c>
    </row>
    <row r="1725" spans="1:3" x14ac:dyDescent="0.2">
      <c r="A1725" s="2">
        <v>1724</v>
      </c>
      <c r="B1725" s="2">
        <v>28</v>
      </c>
      <c r="C1725" s="2" t="s">
        <v>126</v>
      </c>
    </row>
    <row r="1726" spans="1:3" x14ac:dyDescent="0.2">
      <c r="A1726" s="2">
        <v>1725</v>
      </c>
      <c r="B1726" s="2">
        <v>28</v>
      </c>
      <c r="C1726" s="2" t="s">
        <v>747</v>
      </c>
    </row>
    <row r="1727" spans="1:3" x14ac:dyDescent="0.2">
      <c r="A1727" s="2">
        <v>1726</v>
      </c>
      <c r="B1727" s="2">
        <v>28</v>
      </c>
      <c r="C1727" s="2" t="s">
        <v>909</v>
      </c>
    </row>
    <row r="1728" spans="1:3" x14ac:dyDescent="0.2">
      <c r="A1728" s="2">
        <v>1727</v>
      </c>
      <c r="B1728" s="2">
        <v>28</v>
      </c>
      <c r="C1728" s="2" t="s">
        <v>127</v>
      </c>
    </row>
    <row r="1729" spans="1:3" x14ac:dyDescent="0.2">
      <c r="A1729" s="2">
        <v>1728</v>
      </c>
      <c r="B1729" s="2">
        <v>28</v>
      </c>
      <c r="C1729" s="2" t="s">
        <v>128</v>
      </c>
    </row>
    <row r="1730" spans="1:3" x14ac:dyDescent="0.2">
      <c r="A1730" s="2">
        <v>1729</v>
      </c>
      <c r="B1730" s="2">
        <v>28</v>
      </c>
      <c r="C1730" s="2" t="s">
        <v>129</v>
      </c>
    </row>
    <row r="1731" spans="1:3" x14ac:dyDescent="0.2">
      <c r="A1731" s="2">
        <v>1730</v>
      </c>
      <c r="B1731" s="2">
        <v>28</v>
      </c>
      <c r="C1731" s="2" t="s">
        <v>130</v>
      </c>
    </row>
    <row r="1732" spans="1:3" x14ac:dyDescent="0.2">
      <c r="A1732" s="2">
        <v>1731</v>
      </c>
      <c r="B1732" s="2">
        <v>28</v>
      </c>
      <c r="C1732" s="2" t="s">
        <v>131</v>
      </c>
    </row>
    <row r="1733" spans="1:3" x14ac:dyDescent="0.2">
      <c r="A1733" s="2">
        <v>1732</v>
      </c>
      <c r="B1733" s="2">
        <v>28</v>
      </c>
      <c r="C1733" s="2" t="s">
        <v>132</v>
      </c>
    </row>
    <row r="1734" spans="1:3" x14ac:dyDescent="0.2">
      <c r="A1734" s="2">
        <v>1733</v>
      </c>
      <c r="B1734" s="2">
        <v>28</v>
      </c>
      <c r="C1734" s="2" t="s">
        <v>133</v>
      </c>
    </row>
    <row r="1735" spans="1:3" x14ac:dyDescent="0.2">
      <c r="A1735" s="2">
        <v>1734</v>
      </c>
      <c r="B1735" s="2">
        <v>28</v>
      </c>
      <c r="C1735" s="2" t="s">
        <v>134</v>
      </c>
    </row>
    <row r="1736" spans="1:3" x14ac:dyDescent="0.2">
      <c r="A1736" s="2">
        <v>1735</v>
      </c>
      <c r="B1736" s="2">
        <v>28</v>
      </c>
      <c r="C1736" s="2" t="s">
        <v>135</v>
      </c>
    </row>
    <row r="1737" spans="1:3" x14ac:dyDescent="0.2">
      <c r="A1737" s="2">
        <v>1736</v>
      </c>
      <c r="B1737" s="2">
        <v>28</v>
      </c>
      <c r="C1737" s="2" t="s">
        <v>136</v>
      </c>
    </row>
    <row r="1738" spans="1:3" x14ac:dyDescent="0.2">
      <c r="A1738" s="2">
        <v>1737</v>
      </c>
      <c r="B1738" s="2">
        <v>28</v>
      </c>
      <c r="C1738" s="2" t="s">
        <v>137</v>
      </c>
    </row>
    <row r="1739" spans="1:3" x14ac:dyDescent="0.2">
      <c r="A1739" s="2">
        <v>1738</v>
      </c>
      <c r="B1739" s="2">
        <v>28</v>
      </c>
      <c r="C1739" s="2" t="s">
        <v>138</v>
      </c>
    </row>
    <row r="1740" spans="1:3" x14ac:dyDescent="0.2">
      <c r="A1740" s="2">
        <v>1739</v>
      </c>
      <c r="B1740" s="2">
        <v>28</v>
      </c>
      <c r="C1740" s="2" t="s">
        <v>139</v>
      </c>
    </row>
    <row r="1741" spans="1:3" x14ac:dyDescent="0.2">
      <c r="A1741" s="2">
        <v>1740</v>
      </c>
      <c r="B1741" s="2">
        <v>28</v>
      </c>
      <c r="C1741" s="2" t="s">
        <v>140</v>
      </c>
    </row>
    <row r="1742" spans="1:3" x14ac:dyDescent="0.2">
      <c r="A1742" s="2">
        <v>1741</v>
      </c>
      <c r="B1742" s="2">
        <v>28</v>
      </c>
      <c r="C1742" s="2" t="s">
        <v>141</v>
      </c>
    </row>
    <row r="1743" spans="1:3" x14ac:dyDescent="0.2">
      <c r="A1743" s="2">
        <v>1742</v>
      </c>
      <c r="B1743" s="2">
        <v>28</v>
      </c>
      <c r="C1743" s="2" t="s">
        <v>734</v>
      </c>
    </row>
    <row r="1744" spans="1:3" x14ac:dyDescent="0.2">
      <c r="A1744" s="2">
        <v>1743</v>
      </c>
      <c r="B1744" s="2">
        <v>28</v>
      </c>
      <c r="C1744" s="2" t="s">
        <v>142</v>
      </c>
    </row>
    <row r="1745" spans="1:3" x14ac:dyDescent="0.2">
      <c r="A1745" s="2">
        <v>1744</v>
      </c>
      <c r="B1745" s="2">
        <v>28</v>
      </c>
      <c r="C1745" s="2" t="s">
        <v>742</v>
      </c>
    </row>
    <row r="1746" spans="1:3" x14ac:dyDescent="0.2">
      <c r="A1746" s="2">
        <v>1745</v>
      </c>
      <c r="B1746" s="2">
        <v>28</v>
      </c>
      <c r="C1746" s="2" t="s">
        <v>143</v>
      </c>
    </row>
    <row r="1747" spans="1:3" x14ac:dyDescent="0.2">
      <c r="A1747" s="2">
        <v>1746</v>
      </c>
      <c r="B1747" s="2">
        <v>28</v>
      </c>
      <c r="C1747" s="2" t="s">
        <v>144</v>
      </c>
    </row>
    <row r="1748" spans="1:3" x14ac:dyDescent="0.2">
      <c r="A1748" s="2">
        <v>1747</v>
      </c>
      <c r="B1748" s="2">
        <v>28</v>
      </c>
      <c r="C1748" s="2" t="s">
        <v>145</v>
      </c>
    </row>
    <row r="1749" spans="1:3" x14ac:dyDescent="0.2">
      <c r="A1749" s="2">
        <v>1748</v>
      </c>
      <c r="B1749" s="2">
        <v>28</v>
      </c>
      <c r="C1749" s="2" t="s">
        <v>146</v>
      </c>
    </row>
    <row r="1750" spans="1:3" x14ac:dyDescent="0.2">
      <c r="A1750" s="2">
        <v>1749</v>
      </c>
      <c r="B1750" s="2">
        <v>28</v>
      </c>
      <c r="C1750" s="2" t="s">
        <v>147</v>
      </c>
    </row>
    <row r="1751" spans="1:3" x14ac:dyDescent="0.2">
      <c r="A1751" s="2">
        <v>1750</v>
      </c>
      <c r="B1751" s="2">
        <v>28</v>
      </c>
      <c r="C1751" s="2" t="s">
        <v>148</v>
      </c>
    </row>
    <row r="1752" spans="1:3" x14ac:dyDescent="0.2">
      <c r="A1752" s="2">
        <v>1751</v>
      </c>
      <c r="B1752" s="2">
        <v>28</v>
      </c>
      <c r="C1752" s="2" t="s">
        <v>149</v>
      </c>
    </row>
    <row r="1753" spans="1:3" x14ac:dyDescent="0.2">
      <c r="A1753" s="2">
        <v>1752</v>
      </c>
      <c r="B1753" s="2">
        <v>28</v>
      </c>
      <c r="C1753" s="2" t="s">
        <v>2020</v>
      </c>
    </row>
    <row r="1754" spans="1:3" x14ac:dyDescent="0.2">
      <c r="A1754" s="2">
        <v>1753</v>
      </c>
      <c r="B1754" s="2">
        <v>28</v>
      </c>
      <c r="C1754" s="2" t="s">
        <v>150</v>
      </c>
    </row>
    <row r="1755" spans="1:3" x14ac:dyDescent="0.2">
      <c r="A1755" s="2">
        <v>1754</v>
      </c>
      <c r="B1755" s="2">
        <v>28</v>
      </c>
      <c r="C1755" s="2" t="s">
        <v>151</v>
      </c>
    </row>
    <row r="1756" spans="1:3" x14ac:dyDescent="0.2">
      <c r="A1756" s="2">
        <v>1755</v>
      </c>
      <c r="B1756" s="2">
        <v>28</v>
      </c>
      <c r="C1756" s="2" t="s">
        <v>152</v>
      </c>
    </row>
    <row r="1757" spans="1:3" x14ac:dyDescent="0.2">
      <c r="A1757" s="2">
        <v>1756</v>
      </c>
      <c r="B1757" s="2">
        <v>28</v>
      </c>
      <c r="C1757" s="2" t="s">
        <v>153</v>
      </c>
    </row>
    <row r="1758" spans="1:3" x14ac:dyDescent="0.2">
      <c r="A1758" s="2">
        <v>1757</v>
      </c>
      <c r="B1758" s="2">
        <v>71</v>
      </c>
      <c r="C1758" s="2" t="s">
        <v>1166</v>
      </c>
    </row>
    <row r="1759" spans="1:3" x14ac:dyDescent="0.2">
      <c r="A1759" s="2">
        <v>1758</v>
      </c>
      <c r="B1759" s="2">
        <v>71</v>
      </c>
      <c r="C1759" s="2" t="s">
        <v>717</v>
      </c>
    </row>
    <row r="1760" spans="1:3" x14ac:dyDescent="0.2">
      <c r="A1760" s="2">
        <v>1759</v>
      </c>
      <c r="B1760" s="2">
        <v>71</v>
      </c>
      <c r="C1760" s="2" t="s">
        <v>154</v>
      </c>
    </row>
    <row r="1761" spans="1:3" x14ac:dyDescent="0.2">
      <c r="A1761" s="2">
        <v>1760</v>
      </c>
      <c r="B1761" s="2">
        <v>71</v>
      </c>
      <c r="C1761" s="2" t="s">
        <v>155</v>
      </c>
    </row>
    <row r="1762" spans="1:3" x14ac:dyDescent="0.2">
      <c r="A1762" s="2">
        <v>1761</v>
      </c>
      <c r="B1762" s="2">
        <v>71</v>
      </c>
      <c r="C1762" s="2" t="s">
        <v>156</v>
      </c>
    </row>
    <row r="1763" spans="1:3" x14ac:dyDescent="0.2">
      <c r="A1763" s="2">
        <v>1762</v>
      </c>
      <c r="B1763" s="2">
        <v>71</v>
      </c>
      <c r="C1763" s="2" t="s">
        <v>2157</v>
      </c>
    </row>
    <row r="1764" spans="1:3" x14ac:dyDescent="0.2">
      <c r="A1764" s="2">
        <v>1763</v>
      </c>
      <c r="B1764" s="2">
        <v>71</v>
      </c>
      <c r="C1764" s="2" t="s">
        <v>716</v>
      </c>
    </row>
    <row r="1765" spans="1:3" x14ac:dyDescent="0.2">
      <c r="A1765" s="2">
        <v>1764</v>
      </c>
      <c r="B1765" s="2">
        <v>71</v>
      </c>
      <c r="C1765" s="2" t="s">
        <v>722</v>
      </c>
    </row>
    <row r="1766" spans="1:3" x14ac:dyDescent="0.2">
      <c r="A1766" s="2">
        <v>1765</v>
      </c>
      <c r="B1766" s="2">
        <v>71</v>
      </c>
      <c r="C1766" s="2" t="s">
        <v>157</v>
      </c>
    </row>
    <row r="1767" spans="1:3" x14ac:dyDescent="0.2">
      <c r="A1767" s="2">
        <v>1766</v>
      </c>
      <c r="B1767" s="2">
        <v>71</v>
      </c>
      <c r="C1767" s="2" t="s">
        <v>701</v>
      </c>
    </row>
    <row r="1768" spans="1:3" x14ac:dyDescent="0.2">
      <c r="A1768" s="2">
        <v>1767</v>
      </c>
      <c r="B1768" s="2">
        <v>71</v>
      </c>
      <c r="C1768" s="2" t="s">
        <v>158</v>
      </c>
    </row>
    <row r="1769" spans="1:3" x14ac:dyDescent="0.2">
      <c r="A1769" s="2">
        <v>1768</v>
      </c>
      <c r="B1769" s="2">
        <v>71</v>
      </c>
      <c r="C1769" s="2" t="s">
        <v>159</v>
      </c>
    </row>
    <row r="1770" spans="1:3" x14ac:dyDescent="0.2">
      <c r="A1770" s="2">
        <v>1769</v>
      </c>
      <c r="B1770" s="2">
        <v>71</v>
      </c>
      <c r="C1770" s="2" t="s">
        <v>160</v>
      </c>
    </row>
    <row r="1771" spans="1:3" x14ac:dyDescent="0.2">
      <c r="A1771" s="2">
        <v>1770</v>
      </c>
      <c r="B1771" s="2">
        <v>71</v>
      </c>
      <c r="C1771" s="2" t="s">
        <v>161</v>
      </c>
    </row>
    <row r="1772" spans="1:3" x14ac:dyDescent="0.2">
      <c r="A1772" s="2">
        <v>1771</v>
      </c>
      <c r="B1772" s="2">
        <v>71</v>
      </c>
      <c r="C1772" s="2" t="s">
        <v>133</v>
      </c>
    </row>
    <row r="1773" spans="1:3" x14ac:dyDescent="0.2">
      <c r="A1773" s="2">
        <v>1772</v>
      </c>
      <c r="B1773" s="2">
        <v>71</v>
      </c>
      <c r="C1773" s="2" t="s">
        <v>162</v>
      </c>
    </row>
    <row r="1774" spans="1:3" x14ac:dyDescent="0.2">
      <c r="A1774" s="2">
        <v>1773</v>
      </c>
      <c r="B1774" s="2">
        <v>71</v>
      </c>
      <c r="C1774" s="2" t="s">
        <v>163</v>
      </c>
    </row>
    <row r="1775" spans="1:3" x14ac:dyDescent="0.2">
      <c r="A1775" s="2">
        <v>1774</v>
      </c>
      <c r="B1775" s="2">
        <v>71</v>
      </c>
      <c r="C1775" s="2" t="s">
        <v>723</v>
      </c>
    </row>
    <row r="1776" spans="1:3" x14ac:dyDescent="0.2">
      <c r="A1776" s="2">
        <v>1775</v>
      </c>
      <c r="B1776" s="2">
        <v>71</v>
      </c>
      <c r="C1776" s="2" t="s">
        <v>164</v>
      </c>
    </row>
    <row r="1777" spans="1:3" x14ac:dyDescent="0.2">
      <c r="A1777" s="2">
        <v>1776</v>
      </c>
      <c r="B1777" s="2">
        <v>71</v>
      </c>
      <c r="C1777" s="2" t="s">
        <v>165</v>
      </c>
    </row>
    <row r="1778" spans="1:3" x14ac:dyDescent="0.2">
      <c r="A1778" s="2">
        <v>1777</v>
      </c>
      <c r="B1778" s="2">
        <v>71</v>
      </c>
      <c r="C1778" s="2" t="s">
        <v>720</v>
      </c>
    </row>
    <row r="1779" spans="1:3" x14ac:dyDescent="0.2">
      <c r="A1779" s="2">
        <v>1778</v>
      </c>
      <c r="B1779" s="2">
        <v>71</v>
      </c>
      <c r="C1779" s="2" t="s">
        <v>166</v>
      </c>
    </row>
    <row r="1780" spans="1:3" x14ac:dyDescent="0.2">
      <c r="A1780" s="2">
        <v>1779</v>
      </c>
      <c r="B1780" s="2">
        <v>71</v>
      </c>
      <c r="C1780" s="2" t="s">
        <v>167</v>
      </c>
    </row>
    <row r="1781" spans="1:3" x14ac:dyDescent="0.2">
      <c r="A1781" s="2">
        <v>1780</v>
      </c>
      <c r="B1781" s="2">
        <v>71</v>
      </c>
      <c r="C1781" s="2" t="s">
        <v>1013</v>
      </c>
    </row>
    <row r="1782" spans="1:3" x14ac:dyDescent="0.2">
      <c r="A1782" s="2">
        <v>1781</v>
      </c>
      <c r="B1782" s="2">
        <v>71</v>
      </c>
      <c r="C1782" s="2" t="s">
        <v>168</v>
      </c>
    </row>
    <row r="1783" spans="1:3" x14ac:dyDescent="0.2">
      <c r="A1783" s="2">
        <v>1782</v>
      </c>
      <c r="B1783" s="2">
        <v>71</v>
      </c>
      <c r="C1783" s="2" t="s">
        <v>169</v>
      </c>
    </row>
    <row r="1784" spans="1:3" x14ac:dyDescent="0.2">
      <c r="A1784" s="2">
        <v>1783</v>
      </c>
      <c r="B1784" s="2">
        <v>71</v>
      </c>
      <c r="C1784" s="2" t="s">
        <v>170</v>
      </c>
    </row>
    <row r="1785" spans="1:3" x14ac:dyDescent="0.2">
      <c r="A1785" s="2">
        <v>1784</v>
      </c>
      <c r="B1785" s="2">
        <v>71</v>
      </c>
      <c r="C1785" s="2" t="s">
        <v>171</v>
      </c>
    </row>
    <row r="1786" spans="1:3" x14ac:dyDescent="0.2">
      <c r="A1786" s="2">
        <v>1785</v>
      </c>
      <c r="B1786" s="2">
        <v>71</v>
      </c>
      <c r="C1786" s="2" t="s">
        <v>172</v>
      </c>
    </row>
    <row r="1787" spans="1:3" x14ac:dyDescent="0.2">
      <c r="A1787" s="2">
        <v>1786</v>
      </c>
      <c r="B1787" s="2">
        <v>71</v>
      </c>
      <c r="C1787" s="2" t="s">
        <v>173</v>
      </c>
    </row>
    <row r="1788" spans="1:3" x14ac:dyDescent="0.2">
      <c r="A1788" s="2">
        <v>1787</v>
      </c>
      <c r="B1788" s="2">
        <v>71</v>
      </c>
      <c r="C1788" s="2" t="s">
        <v>174</v>
      </c>
    </row>
    <row r="1789" spans="1:3" x14ac:dyDescent="0.2">
      <c r="A1789" s="2">
        <v>1788</v>
      </c>
      <c r="B1789" s="2">
        <v>21</v>
      </c>
      <c r="C1789" s="2" t="s">
        <v>175</v>
      </c>
    </row>
    <row r="1790" spans="1:3" x14ac:dyDescent="0.2">
      <c r="A1790" s="2">
        <v>1789</v>
      </c>
      <c r="B1790" s="2">
        <v>21</v>
      </c>
      <c r="C1790" s="2" t="s">
        <v>176</v>
      </c>
    </row>
    <row r="1791" spans="1:3" x14ac:dyDescent="0.2">
      <c r="A1791" s="2">
        <v>1790</v>
      </c>
      <c r="B1791" s="2">
        <v>21</v>
      </c>
      <c r="C1791" s="2" t="s">
        <v>177</v>
      </c>
    </row>
    <row r="1792" spans="1:3" x14ac:dyDescent="0.2">
      <c r="A1792" s="2">
        <v>1791</v>
      </c>
      <c r="B1792" s="2">
        <v>21</v>
      </c>
      <c r="C1792" s="2" t="s">
        <v>178</v>
      </c>
    </row>
    <row r="1793" spans="1:3" x14ac:dyDescent="0.2">
      <c r="A1793" s="2">
        <v>1792</v>
      </c>
      <c r="B1793" s="2">
        <v>21</v>
      </c>
      <c r="C1793" s="2" t="s">
        <v>179</v>
      </c>
    </row>
    <row r="1794" spans="1:3" x14ac:dyDescent="0.2">
      <c r="A1794" s="2">
        <v>1793</v>
      </c>
      <c r="B1794" s="2">
        <v>21</v>
      </c>
      <c r="C1794" s="2" t="s">
        <v>180</v>
      </c>
    </row>
    <row r="1795" spans="1:3" x14ac:dyDescent="0.2">
      <c r="A1795" s="2">
        <v>1794</v>
      </c>
      <c r="B1795" s="2">
        <v>21</v>
      </c>
      <c r="C1795" s="2" t="s">
        <v>181</v>
      </c>
    </row>
    <row r="1796" spans="1:3" x14ac:dyDescent="0.2">
      <c r="A1796" s="2">
        <v>1795</v>
      </c>
      <c r="B1796" s="2">
        <v>21</v>
      </c>
      <c r="C1796" s="2" t="s">
        <v>182</v>
      </c>
    </row>
    <row r="1797" spans="1:3" x14ac:dyDescent="0.2">
      <c r="A1797" s="2">
        <v>1796</v>
      </c>
      <c r="B1797" s="2">
        <v>21</v>
      </c>
      <c r="C1797" s="2" t="s">
        <v>183</v>
      </c>
    </row>
    <row r="1798" spans="1:3" x14ac:dyDescent="0.2">
      <c r="A1798" s="2">
        <v>1797</v>
      </c>
      <c r="B1798" s="2">
        <v>21</v>
      </c>
      <c r="C1798" s="2" t="s">
        <v>184</v>
      </c>
    </row>
    <row r="1799" spans="1:3" x14ac:dyDescent="0.2">
      <c r="A1799" s="2">
        <v>1798</v>
      </c>
      <c r="B1799" s="2">
        <v>22</v>
      </c>
      <c r="C1799" s="2" t="s">
        <v>185</v>
      </c>
    </row>
    <row r="1800" spans="1:3" x14ac:dyDescent="0.2">
      <c r="A1800" s="2">
        <v>1799</v>
      </c>
      <c r="B1800" s="2">
        <v>22</v>
      </c>
      <c r="C1800" s="2" t="s">
        <v>186</v>
      </c>
    </row>
    <row r="1801" spans="1:3" x14ac:dyDescent="0.2">
      <c r="A1801" s="2">
        <v>1800</v>
      </c>
      <c r="B1801" s="2">
        <v>22</v>
      </c>
      <c r="C1801" s="2" t="s">
        <v>187</v>
      </c>
    </row>
    <row r="1802" spans="1:3" x14ac:dyDescent="0.2">
      <c r="A1802" s="2">
        <v>1801</v>
      </c>
      <c r="B1802" s="2">
        <v>22</v>
      </c>
      <c r="C1802" s="2" t="s">
        <v>1551</v>
      </c>
    </row>
    <row r="1803" spans="1:3" x14ac:dyDescent="0.2">
      <c r="A1803" s="2">
        <v>1802</v>
      </c>
      <c r="B1803" s="2">
        <v>22</v>
      </c>
      <c r="C1803" s="2" t="s">
        <v>188</v>
      </c>
    </row>
    <row r="1804" spans="1:3" x14ac:dyDescent="0.2">
      <c r="A1804" s="2">
        <v>1803</v>
      </c>
      <c r="B1804" s="2">
        <v>22</v>
      </c>
      <c r="C1804" s="2" t="s">
        <v>189</v>
      </c>
    </row>
    <row r="1805" spans="1:3" x14ac:dyDescent="0.2">
      <c r="A1805" s="2">
        <v>1804</v>
      </c>
      <c r="B1805" s="2">
        <v>22</v>
      </c>
      <c r="C1805" s="2" t="s">
        <v>190</v>
      </c>
    </row>
    <row r="1806" spans="1:3" x14ac:dyDescent="0.2">
      <c r="A1806" s="2">
        <v>1805</v>
      </c>
      <c r="B1806" s="2">
        <v>22</v>
      </c>
      <c r="C1806" s="2" t="s">
        <v>2110</v>
      </c>
    </row>
    <row r="1807" spans="1:3" x14ac:dyDescent="0.2">
      <c r="A1807" s="2">
        <v>1806</v>
      </c>
      <c r="B1807" s="2">
        <v>22</v>
      </c>
      <c r="C1807" s="2" t="s">
        <v>191</v>
      </c>
    </row>
    <row r="1808" spans="1:3" x14ac:dyDescent="0.2">
      <c r="A1808" s="2">
        <v>1807</v>
      </c>
      <c r="B1808" s="2">
        <v>22</v>
      </c>
      <c r="C1808" s="2" t="s">
        <v>192</v>
      </c>
    </row>
    <row r="1809" spans="1:3" x14ac:dyDescent="0.2">
      <c r="A1809" s="2">
        <v>1808</v>
      </c>
      <c r="B1809" s="2">
        <v>22</v>
      </c>
      <c r="C1809" s="2" t="s">
        <v>193</v>
      </c>
    </row>
    <row r="1810" spans="1:3" x14ac:dyDescent="0.2">
      <c r="A1810" s="2">
        <v>1809</v>
      </c>
      <c r="B1810" s="2">
        <v>22</v>
      </c>
      <c r="C1810" s="2" t="s">
        <v>1736</v>
      </c>
    </row>
    <row r="1811" spans="1:3" x14ac:dyDescent="0.2">
      <c r="A1811" s="2">
        <v>1810</v>
      </c>
      <c r="B1811" s="2">
        <v>22</v>
      </c>
      <c r="C1811" s="2" t="s">
        <v>194</v>
      </c>
    </row>
    <row r="1812" spans="1:3" x14ac:dyDescent="0.2">
      <c r="A1812" s="2">
        <v>1811</v>
      </c>
      <c r="B1812" s="2">
        <v>98</v>
      </c>
      <c r="C1812" s="2" t="s">
        <v>195</v>
      </c>
    </row>
    <row r="1813" spans="1:3" x14ac:dyDescent="0.2">
      <c r="A1813" s="2">
        <v>1812</v>
      </c>
      <c r="B1813" s="2">
        <v>98</v>
      </c>
      <c r="C1813" s="2" t="s">
        <v>196</v>
      </c>
    </row>
    <row r="1814" spans="1:3" x14ac:dyDescent="0.2">
      <c r="A1814" s="2">
        <v>1813</v>
      </c>
      <c r="B1814" s="2">
        <v>98</v>
      </c>
      <c r="C1814" s="2" t="s">
        <v>197</v>
      </c>
    </row>
    <row r="1815" spans="1:3" x14ac:dyDescent="0.2">
      <c r="A1815" s="2">
        <v>1814</v>
      </c>
      <c r="B1815" s="2">
        <v>98</v>
      </c>
      <c r="C1815" s="2" t="s">
        <v>198</v>
      </c>
    </row>
    <row r="1816" spans="1:3" x14ac:dyDescent="0.2">
      <c r="A1816" s="2">
        <v>1815</v>
      </c>
      <c r="B1816" s="2">
        <v>98</v>
      </c>
      <c r="C1816" s="2" t="s">
        <v>199</v>
      </c>
    </row>
    <row r="1817" spans="1:3" x14ac:dyDescent="0.2">
      <c r="A1817" s="2">
        <v>1816</v>
      </c>
      <c r="B1817" s="2">
        <v>98</v>
      </c>
      <c r="C1817" s="2" t="s">
        <v>200</v>
      </c>
    </row>
    <row r="1818" spans="1:3" x14ac:dyDescent="0.2">
      <c r="A1818" s="2">
        <v>1817</v>
      </c>
      <c r="B1818" s="2">
        <v>98</v>
      </c>
      <c r="C1818" s="2" t="s">
        <v>201</v>
      </c>
    </row>
    <row r="1819" spans="1:3" x14ac:dyDescent="0.2">
      <c r="A1819" s="2">
        <v>1818</v>
      </c>
      <c r="B1819" s="2">
        <v>98</v>
      </c>
      <c r="C1819" s="2" t="s">
        <v>1025</v>
      </c>
    </row>
    <row r="1820" spans="1:3" x14ac:dyDescent="0.2">
      <c r="A1820" s="2">
        <v>1819</v>
      </c>
      <c r="B1820" s="2">
        <v>98</v>
      </c>
      <c r="C1820" s="2" t="s">
        <v>1334</v>
      </c>
    </row>
    <row r="1821" spans="1:3" x14ac:dyDescent="0.2">
      <c r="A1821" s="2">
        <v>1820</v>
      </c>
      <c r="B1821" s="2">
        <v>98</v>
      </c>
      <c r="C1821" s="2" t="s">
        <v>974</v>
      </c>
    </row>
    <row r="1822" spans="1:3" x14ac:dyDescent="0.2">
      <c r="A1822" s="2">
        <v>1821</v>
      </c>
      <c r="B1822" s="2">
        <v>98</v>
      </c>
      <c r="C1822" s="2" t="s">
        <v>202</v>
      </c>
    </row>
    <row r="1823" spans="1:3" x14ac:dyDescent="0.2">
      <c r="A1823" s="2">
        <v>1822</v>
      </c>
      <c r="B1823" s="2">
        <v>98</v>
      </c>
      <c r="C1823" s="2" t="s">
        <v>1558</v>
      </c>
    </row>
    <row r="1824" spans="1:3" x14ac:dyDescent="0.2">
      <c r="A1824" s="2">
        <v>1823</v>
      </c>
      <c r="B1824" s="2">
        <v>98</v>
      </c>
      <c r="C1824" s="2" t="s">
        <v>203</v>
      </c>
    </row>
    <row r="1825" spans="1:3" x14ac:dyDescent="0.2">
      <c r="A1825" s="2">
        <v>1824</v>
      </c>
      <c r="B1825" s="2">
        <v>98</v>
      </c>
      <c r="C1825" s="2" t="s">
        <v>204</v>
      </c>
    </row>
    <row r="1826" spans="1:3" x14ac:dyDescent="0.2">
      <c r="A1826" s="2">
        <v>1825</v>
      </c>
      <c r="B1826" s="2">
        <v>98</v>
      </c>
      <c r="C1826" s="2" t="s">
        <v>205</v>
      </c>
    </row>
    <row r="1827" spans="1:3" x14ac:dyDescent="0.2">
      <c r="A1827" s="2">
        <v>1826</v>
      </c>
      <c r="B1827" s="2">
        <v>98</v>
      </c>
      <c r="C1827" s="2" t="s">
        <v>206</v>
      </c>
    </row>
    <row r="1828" spans="1:3" x14ac:dyDescent="0.2">
      <c r="A1828" s="2">
        <v>1827</v>
      </c>
      <c r="B1828" s="2">
        <v>98</v>
      </c>
      <c r="C1828" s="2" t="s">
        <v>689</v>
      </c>
    </row>
    <row r="1829" spans="1:3" x14ac:dyDescent="0.2">
      <c r="A1829" s="2">
        <v>1828</v>
      </c>
      <c r="B1829" s="2">
        <v>98</v>
      </c>
      <c r="C1829" s="2" t="s">
        <v>1345</v>
      </c>
    </row>
    <row r="1830" spans="1:3" x14ac:dyDescent="0.2">
      <c r="A1830" s="2">
        <v>1829</v>
      </c>
      <c r="B1830" s="2">
        <v>98</v>
      </c>
      <c r="C1830" s="2" t="s">
        <v>207</v>
      </c>
    </row>
    <row r="1831" spans="1:3" x14ac:dyDescent="0.2">
      <c r="A1831" s="2">
        <v>1830</v>
      </c>
      <c r="B1831" s="2">
        <v>98</v>
      </c>
      <c r="C1831" s="2" t="s">
        <v>208</v>
      </c>
    </row>
    <row r="1832" spans="1:3" x14ac:dyDescent="0.2">
      <c r="A1832" s="2">
        <v>1831</v>
      </c>
      <c r="B1832" s="2">
        <v>103</v>
      </c>
      <c r="C1832" s="2" t="s">
        <v>2002</v>
      </c>
    </row>
    <row r="1833" spans="1:3" x14ac:dyDescent="0.2">
      <c r="A1833" s="2">
        <v>1832</v>
      </c>
      <c r="B1833" s="2">
        <v>100</v>
      </c>
      <c r="C1833" s="2" t="s">
        <v>209</v>
      </c>
    </row>
    <row r="1834" spans="1:3" x14ac:dyDescent="0.2">
      <c r="A1834" s="2">
        <v>1833</v>
      </c>
      <c r="B1834" s="2">
        <v>100</v>
      </c>
      <c r="C1834" s="2" t="s">
        <v>210</v>
      </c>
    </row>
    <row r="1835" spans="1:3" x14ac:dyDescent="0.2">
      <c r="A1835" s="2">
        <v>1834</v>
      </c>
      <c r="B1835" s="2">
        <v>100</v>
      </c>
      <c r="C1835" s="2" t="s">
        <v>211</v>
      </c>
    </row>
    <row r="1836" spans="1:3" x14ac:dyDescent="0.2">
      <c r="A1836" s="2">
        <v>1835</v>
      </c>
      <c r="B1836" s="2">
        <v>100</v>
      </c>
      <c r="C1836" s="2" t="s">
        <v>212</v>
      </c>
    </row>
    <row r="1837" spans="1:3" x14ac:dyDescent="0.2">
      <c r="A1837" s="2">
        <v>1836</v>
      </c>
      <c r="B1837" s="2">
        <v>100</v>
      </c>
      <c r="C1837" s="2" t="s">
        <v>213</v>
      </c>
    </row>
    <row r="1838" spans="1:3" x14ac:dyDescent="0.2">
      <c r="A1838" s="2">
        <v>1837</v>
      </c>
      <c r="B1838" s="2">
        <v>100</v>
      </c>
      <c r="C1838" s="2" t="s">
        <v>214</v>
      </c>
    </row>
    <row r="1839" spans="1:3" x14ac:dyDescent="0.2">
      <c r="A1839" s="2">
        <v>1838</v>
      </c>
      <c r="B1839" s="2">
        <v>100</v>
      </c>
      <c r="C1839" s="2" t="s">
        <v>1186</v>
      </c>
    </row>
    <row r="1840" spans="1:3" x14ac:dyDescent="0.2">
      <c r="A1840" s="2">
        <v>1839</v>
      </c>
      <c r="B1840" s="2">
        <v>101</v>
      </c>
      <c r="C1840" s="2" t="s">
        <v>215</v>
      </c>
    </row>
    <row r="1841" spans="1:3" x14ac:dyDescent="0.2">
      <c r="A1841" s="2">
        <v>1840</v>
      </c>
      <c r="B1841" s="2">
        <v>101</v>
      </c>
      <c r="C1841" s="2" t="s">
        <v>216</v>
      </c>
    </row>
    <row r="1842" spans="1:3" x14ac:dyDescent="0.2">
      <c r="A1842" s="2">
        <v>1841</v>
      </c>
      <c r="B1842" s="2">
        <v>101</v>
      </c>
      <c r="C1842" s="2" t="s">
        <v>217</v>
      </c>
    </row>
    <row r="1843" spans="1:3" x14ac:dyDescent="0.2">
      <c r="A1843" s="2">
        <v>1842</v>
      </c>
      <c r="B1843" s="2">
        <v>101</v>
      </c>
      <c r="C1843" s="2" t="s">
        <v>218</v>
      </c>
    </row>
    <row r="1844" spans="1:3" x14ac:dyDescent="0.2">
      <c r="A1844" s="2">
        <v>1843</v>
      </c>
      <c r="B1844" s="2">
        <v>101</v>
      </c>
      <c r="C1844" s="2" t="s">
        <v>1777</v>
      </c>
    </row>
    <row r="1845" spans="1:3" x14ac:dyDescent="0.2">
      <c r="A1845" s="2">
        <v>1844</v>
      </c>
      <c r="B1845" s="2">
        <v>101</v>
      </c>
      <c r="C1845" s="2" t="s">
        <v>219</v>
      </c>
    </row>
    <row r="1846" spans="1:3" x14ac:dyDescent="0.2">
      <c r="A1846" s="2">
        <v>1845</v>
      </c>
      <c r="B1846" s="2">
        <v>101</v>
      </c>
      <c r="C1846" s="2" t="s">
        <v>220</v>
      </c>
    </row>
    <row r="1847" spans="1:3" x14ac:dyDescent="0.2">
      <c r="A1847" s="2">
        <v>1846</v>
      </c>
      <c r="B1847" s="2">
        <v>101</v>
      </c>
      <c r="C1847" s="2" t="s">
        <v>221</v>
      </c>
    </row>
    <row r="1848" spans="1:3" x14ac:dyDescent="0.2">
      <c r="A1848" s="2">
        <v>1847</v>
      </c>
      <c r="B1848" s="2">
        <v>101</v>
      </c>
      <c r="C1848" s="2" t="s">
        <v>696</v>
      </c>
    </row>
    <row r="1849" spans="1:3" x14ac:dyDescent="0.2">
      <c r="A1849" s="2">
        <v>1848</v>
      </c>
      <c r="B1849" s="2">
        <v>104</v>
      </c>
      <c r="C1849" s="2" t="s">
        <v>71</v>
      </c>
    </row>
    <row r="1850" spans="1:3" x14ac:dyDescent="0.2">
      <c r="A1850" s="2">
        <v>1849</v>
      </c>
      <c r="B1850" s="2">
        <v>106</v>
      </c>
      <c r="C1850" s="2" t="s">
        <v>1541</v>
      </c>
    </row>
    <row r="1851" spans="1:3" x14ac:dyDescent="0.2">
      <c r="A1851" s="2">
        <v>1850</v>
      </c>
      <c r="B1851" s="2">
        <v>106</v>
      </c>
      <c r="C1851" s="2" t="s">
        <v>222</v>
      </c>
    </row>
    <row r="1852" spans="1:3" x14ac:dyDescent="0.2">
      <c r="A1852" s="2">
        <v>1851</v>
      </c>
      <c r="B1852" s="2">
        <v>106</v>
      </c>
      <c r="C1852" s="2" t="s">
        <v>223</v>
      </c>
    </row>
    <row r="1853" spans="1:3" x14ac:dyDescent="0.2">
      <c r="A1853" s="2">
        <v>1852</v>
      </c>
      <c r="B1853" s="2">
        <v>106</v>
      </c>
      <c r="C1853" s="2" t="s">
        <v>1693</v>
      </c>
    </row>
    <row r="1854" spans="1:3" x14ac:dyDescent="0.2">
      <c r="A1854" s="2">
        <v>1853</v>
      </c>
      <c r="B1854" s="2">
        <v>106</v>
      </c>
      <c r="C1854" s="2" t="s">
        <v>224</v>
      </c>
    </row>
    <row r="1855" spans="1:3" x14ac:dyDescent="0.2">
      <c r="A1855" s="2">
        <v>1854</v>
      </c>
      <c r="B1855" s="2">
        <v>106</v>
      </c>
      <c r="C1855" s="2" t="s">
        <v>225</v>
      </c>
    </row>
    <row r="1856" spans="1:3" x14ac:dyDescent="0.2">
      <c r="A1856" s="2">
        <v>1855</v>
      </c>
      <c r="B1856" s="2">
        <v>107</v>
      </c>
      <c r="C1856" s="2" t="s">
        <v>226</v>
      </c>
    </row>
    <row r="1857" spans="1:3" x14ac:dyDescent="0.2">
      <c r="A1857" s="2">
        <v>1856</v>
      </c>
      <c r="B1857" s="2">
        <v>107</v>
      </c>
      <c r="C1857" s="2" t="s">
        <v>227</v>
      </c>
    </row>
    <row r="1858" spans="1:3" x14ac:dyDescent="0.2">
      <c r="A1858" s="2">
        <v>1857</v>
      </c>
      <c r="B1858" s="2">
        <v>107</v>
      </c>
      <c r="C1858" s="2" t="s">
        <v>228</v>
      </c>
    </row>
    <row r="1859" spans="1:3" x14ac:dyDescent="0.2">
      <c r="A1859" s="2">
        <v>1858</v>
      </c>
      <c r="B1859" s="2">
        <v>107</v>
      </c>
      <c r="C1859" s="2" t="s">
        <v>1723</v>
      </c>
    </row>
    <row r="1860" spans="1:3" x14ac:dyDescent="0.2">
      <c r="A1860" s="2">
        <v>1859</v>
      </c>
      <c r="B1860" s="2">
        <v>107</v>
      </c>
      <c r="C1860" s="2" t="s">
        <v>229</v>
      </c>
    </row>
    <row r="1861" spans="1:3" x14ac:dyDescent="0.2">
      <c r="A1861" s="2">
        <v>1860</v>
      </c>
      <c r="B1861" s="2">
        <v>107</v>
      </c>
      <c r="C1861" s="2" t="s">
        <v>230</v>
      </c>
    </row>
    <row r="1862" spans="1:3" x14ac:dyDescent="0.2">
      <c r="A1862" s="2">
        <v>1861</v>
      </c>
      <c r="B1862" s="2">
        <v>109</v>
      </c>
      <c r="C1862" s="2" t="s">
        <v>231</v>
      </c>
    </row>
    <row r="1863" spans="1:3" x14ac:dyDescent="0.2">
      <c r="A1863" s="2">
        <v>1862</v>
      </c>
      <c r="B1863" s="2">
        <v>109</v>
      </c>
      <c r="C1863" s="2" t="s">
        <v>232</v>
      </c>
    </row>
    <row r="1864" spans="1:3" x14ac:dyDescent="0.2">
      <c r="A1864" s="2">
        <v>1863</v>
      </c>
      <c r="B1864" s="2">
        <v>37</v>
      </c>
      <c r="C1864" s="2" t="s">
        <v>233</v>
      </c>
    </row>
    <row r="1865" spans="1:3" x14ac:dyDescent="0.2">
      <c r="A1865" s="2">
        <v>1864</v>
      </c>
      <c r="B1865" s="2">
        <v>37</v>
      </c>
      <c r="C1865" s="2" t="s">
        <v>1648</v>
      </c>
    </row>
    <row r="1866" spans="1:3" x14ac:dyDescent="0.2">
      <c r="A1866" s="2">
        <v>1865</v>
      </c>
      <c r="B1866" s="2">
        <v>37</v>
      </c>
      <c r="C1866" s="2" t="s">
        <v>1840</v>
      </c>
    </row>
    <row r="1867" spans="1:3" x14ac:dyDescent="0.2">
      <c r="A1867" s="2">
        <v>1866</v>
      </c>
      <c r="B1867" s="2">
        <v>37</v>
      </c>
      <c r="C1867" s="2" t="s">
        <v>1739</v>
      </c>
    </row>
    <row r="1868" spans="1:3" x14ac:dyDescent="0.2">
      <c r="A1868" s="2">
        <v>1867</v>
      </c>
      <c r="B1868" s="2">
        <v>37</v>
      </c>
      <c r="C1868" s="2" t="s">
        <v>234</v>
      </c>
    </row>
    <row r="1869" spans="1:3" x14ac:dyDescent="0.2">
      <c r="A1869" s="2">
        <v>1868</v>
      </c>
      <c r="B1869" s="2">
        <v>102</v>
      </c>
      <c r="C1869" s="2" t="s">
        <v>235</v>
      </c>
    </row>
    <row r="1870" spans="1:3" x14ac:dyDescent="0.2">
      <c r="A1870" s="2">
        <v>1869</v>
      </c>
      <c r="B1870" s="2">
        <v>102</v>
      </c>
      <c r="C1870" s="2" t="s">
        <v>236</v>
      </c>
    </row>
    <row r="1871" spans="1:3" x14ac:dyDescent="0.2">
      <c r="A1871" s="2">
        <v>1870</v>
      </c>
      <c r="B1871" s="2">
        <v>102</v>
      </c>
      <c r="C1871" s="2" t="s">
        <v>237</v>
      </c>
    </row>
    <row r="1872" spans="1:3" x14ac:dyDescent="0.2">
      <c r="A1872" s="2">
        <v>1871</v>
      </c>
      <c r="B1872" s="2">
        <v>102</v>
      </c>
      <c r="C1872" s="2" t="s">
        <v>1544</v>
      </c>
    </row>
    <row r="1873" spans="1:3" x14ac:dyDescent="0.2">
      <c r="A1873" s="2">
        <v>1872</v>
      </c>
      <c r="B1873" s="2">
        <v>102</v>
      </c>
      <c r="C1873" s="2" t="s">
        <v>238</v>
      </c>
    </row>
    <row r="1874" spans="1:3" x14ac:dyDescent="0.2">
      <c r="A1874" s="2">
        <v>1873</v>
      </c>
      <c r="B1874" s="2">
        <v>102</v>
      </c>
      <c r="C1874" s="2" t="s">
        <v>239</v>
      </c>
    </row>
    <row r="1875" spans="1:3" x14ac:dyDescent="0.2">
      <c r="A1875" s="2">
        <v>1874</v>
      </c>
      <c r="B1875" s="2">
        <v>102</v>
      </c>
      <c r="C1875" s="2" t="s">
        <v>240</v>
      </c>
    </row>
    <row r="1876" spans="1:3" x14ac:dyDescent="0.2">
      <c r="A1876" s="2">
        <v>1875</v>
      </c>
      <c r="B1876" s="2">
        <v>102</v>
      </c>
      <c r="C1876" s="2" t="s">
        <v>241</v>
      </c>
    </row>
    <row r="1877" spans="1:3" x14ac:dyDescent="0.2">
      <c r="A1877" s="2">
        <v>1876</v>
      </c>
      <c r="B1877" s="2">
        <v>102</v>
      </c>
      <c r="C1877" s="2" t="s">
        <v>242</v>
      </c>
    </row>
    <row r="1878" spans="1:3" x14ac:dyDescent="0.2">
      <c r="A1878" s="2">
        <v>1877</v>
      </c>
      <c r="B1878" s="2">
        <v>102</v>
      </c>
      <c r="C1878" s="2" t="s">
        <v>243</v>
      </c>
    </row>
    <row r="1879" spans="1:3" x14ac:dyDescent="0.2">
      <c r="A1879" s="2">
        <v>1878</v>
      </c>
      <c r="B1879" s="2">
        <v>102</v>
      </c>
      <c r="C1879" s="2" t="s">
        <v>244</v>
      </c>
    </row>
    <row r="1880" spans="1:3" x14ac:dyDescent="0.2">
      <c r="A1880" s="2">
        <v>1879</v>
      </c>
      <c r="B1880" s="2">
        <v>102</v>
      </c>
      <c r="C1880" s="2" t="s">
        <v>245</v>
      </c>
    </row>
    <row r="1881" spans="1:3" x14ac:dyDescent="0.2">
      <c r="A1881" s="2">
        <v>1880</v>
      </c>
      <c r="B1881" s="2">
        <v>102</v>
      </c>
      <c r="C1881" s="2" t="s">
        <v>246</v>
      </c>
    </row>
    <row r="1882" spans="1:3" x14ac:dyDescent="0.2">
      <c r="A1882" s="2">
        <v>1881</v>
      </c>
      <c r="B1882" s="2">
        <v>102</v>
      </c>
      <c r="C1882" s="2" t="s">
        <v>687</v>
      </c>
    </row>
    <row r="1883" spans="1:3" x14ac:dyDescent="0.2">
      <c r="A1883" s="2">
        <v>1882</v>
      </c>
      <c r="B1883" s="2">
        <v>102</v>
      </c>
      <c r="C1883" s="2" t="s">
        <v>247</v>
      </c>
    </row>
    <row r="1884" spans="1:3" x14ac:dyDescent="0.2">
      <c r="A1884" s="2">
        <v>1883</v>
      </c>
      <c r="B1884" s="2">
        <v>102</v>
      </c>
      <c r="C1884" s="2" t="s">
        <v>248</v>
      </c>
    </row>
    <row r="1885" spans="1:3" x14ac:dyDescent="0.2">
      <c r="A1885" s="2">
        <v>1884</v>
      </c>
      <c r="B1885" s="2">
        <v>35</v>
      </c>
      <c r="C1885" s="2" t="s">
        <v>249</v>
      </c>
    </row>
    <row r="1886" spans="1:3" x14ac:dyDescent="0.2">
      <c r="A1886" s="2">
        <v>1885</v>
      </c>
      <c r="B1886" s="2">
        <v>35</v>
      </c>
      <c r="C1886" s="2" t="s">
        <v>250</v>
      </c>
    </row>
    <row r="1887" spans="1:3" x14ac:dyDescent="0.2">
      <c r="A1887" s="2">
        <v>1886</v>
      </c>
      <c r="B1887" s="2">
        <v>35</v>
      </c>
      <c r="C1887" s="2" t="s">
        <v>251</v>
      </c>
    </row>
    <row r="1888" spans="1:3" x14ac:dyDescent="0.2">
      <c r="A1888" s="2">
        <v>1887</v>
      </c>
      <c r="B1888" s="2">
        <v>35</v>
      </c>
      <c r="C1888" s="2" t="s">
        <v>252</v>
      </c>
    </row>
    <row r="1889" spans="1:3" x14ac:dyDescent="0.2">
      <c r="A1889" s="2">
        <v>1888</v>
      </c>
      <c r="B1889" s="2">
        <v>35</v>
      </c>
      <c r="C1889" s="2" t="s">
        <v>253</v>
      </c>
    </row>
    <row r="1890" spans="1:3" x14ac:dyDescent="0.2">
      <c r="A1890" s="2">
        <v>1889</v>
      </c>
      <c r="B1890" s="2">
        <v>35</v>
      </c>
      <c r="C1890" s="2" t="s">
        <v>254</v>
      </c>
    </row>
    <row r="1891" spans="1:3" x14ac:dyDescent="0.2">
      <c r="A1891" s="2">
        <v>1890</v>
      </c>
      <c r="B1891" s="2">
        <v>38</v>
      </c>
      <c r="C1891" s="2" t="s">
        <v>255</v>
      </c>
    </row>
    <row r="1892" spans="1:3" x14ac:dyDescent="0.2">
      <c r="A1892" s="2">
        <v>1891</v>
      </c>
      <c r="B1892" s="2">
        <v>38</v>
      </c>
      <c r="C1892" s="2" t="s">
        <v>256</v>
      </c>
    </row>
    <row r="1893" spans="1:3" x14ac:dyDescent="0.2">
      <c r="A1893" s="2">
        <v>1892</v>
      </c>
      <c r="B1893" s="2">
        <v>38</v>
      </c>
      <c r="C1893" s="2" t="s">
        <v>257</v>
      </c>
    </row>
    <row r="1894" spans="1:3" x14ac:dyDescent="0.2">
      <c r="A1894" s="2">
        <v>1893</v>
      </c>
      <c r="B1894" s="2">
        <v>38</v>
      </c>
      <c r="C1894" s="2" t="s">
        <v>258</v>
      </c>
    </row>
    <row r="1895" spans="1:3" x14ac:dyDescent="0.2">
      <c r="A1895" s="2">
        <v>1894</v>
      </c>
      <c r="B1895" s="2">
        <v>38</v>
      </c>
      <c r="C1895" s="2" t="s">
        <v>259</v>
      </c>
    </row>
    <row r="1896" spans="1:3" x14ac:dyDescent="0.2">
      <c r="A1896" s="2">
        <v>1895</v>
      </c>
      <c r="B1896" s="2">
        <v>38</v>
      </c>
      <c r="C1896" s="2" t="s">
        <v>260</v>
      </c>
    </row>
    <row r="1897" spans="1:3" x14ac:dyDescent="0.2">
      <c r="A1897" s="2">
        <v>1896</v>
      </c>
      <c r="B1897" s="2">
        <v>38</v>
      </c>
      <c r="C1897" s="2" t="s">
        <v>1587</v>
      </c>
    </row>
    <row r="1898" spans="1:3" x14ac:dyDescent="0.2">
      <c r="A1898" s="2">
        <v>1897</v>
      </c>
      <c r="B1898" s="2">
        <v>38</v>
      </c>
      <c r="C1898" s="2" t="s">
        <v>261</v>
      </c>
    </row>
    <row r="1899" spans="1:3" x14ac:dyDescent="0.2">
      <c r="A1899" s="2">
        <v>1898</v>
      </c>
      <c r="B1899" s="2">
        <v>38</v>
      </c>
      <c r="C1899" s="2" t="s">
        <v>262</v>
      </c>
    </row>
    <row r="1900" spans="1:3" x14ac:dyDescent="0.2">
      <c r="A1900" s="2">
        <v>1899</v>
      </c>
      <c r="B1900" s="2">
        <v>38</v>
      </c>
      <c r="C1900" s="2" t="s">
        <v>263</v>
      </c>
    </row>
    <row r="1901" spans="1:3" x14ac:dyDescent="0.2">
      <c r="A1901" s="2">
        <v>1900</v>
      </c>
      <c r="B1901" s="2">
        <v>38</v>
      </c>
      <c r="C1901" s="2" t="s">
        <v>264</v>
      </c>
    </row>
    <row r="1902" spans="1:3" x14ac:dyDescent="0.2">
      <c r="A1902" s="2">
        <v>1901</v>
      </c>
      <c r="B1902" s="2">
        <v>38</v>
      </c>
      <c r="C1902" s="2" t="s">
        <v>265</v>
      </c>
    </row>
    <row r="1903" spans="1:3" x14ac:dyDescent="0.2">
      <c r="A1903" s="2">
        <v>1902</v>
      </c>
      <c r="B1903" s="2">
        <v>40</v>
      </c>
      <c r="C1903" s="2" t="s">
        <v>266</v>
      </c>
    </row>
    <row r="1904" spans="1:3" x14ac:dyDescent="0.2">
      <c r="A1904" s="2">
        <v>1903</v>
      </c>
      <c r="B1904" s="2">
        <v>40</v>
      </c>
      <c r="C1904" s="2" t="s">
        <v>2114</v>
      </c>
    </row>
    <row r="1905" spans="1:3" x14ac:dyDescent="0.2">
      <c r="A1905" s="2">
        <v>1904</v>
      </c>
      <c r="B1905" s="2">
        <v>40</v>
      </c>
      <c r="C1905" s="2" t="s">
        <v>267</v>
      </c>
    </row>
    <row r="1906" spans="1:3" x14ac:dyDescent="0.2">
      <c r="A1906" s="2">
        <v>1905</v>
      </c>
      <c r="B1906" s="2">
        <v>40</v>
      </c>
      <c r="C1906" s="2" t="s">
        <v>268</v>
      </c>
    </row>
    <row r="1907" spans="1:3" x14ac:dyDescent="0.2">
      <c r="A1907" s="2">
        <v>1906</v>
      </c>
      <c r="B1907" s="2">
        <v>40</v>
      </c>
      <c r="C1907" s="2" t="s">
        <v>269</v>
      </c>
    </row>
    <row r="1908" spans="1:3" x14ac:dyDescent="0.2">
      <c r="A1908" s="2">
        <v>1907</v>
      </c>
      <c r="B1908" s="2">
        <v>40</v>
      </c>
      <c r="C1908" s="2" t="s">
        <v>270</v>
      </c>
    </row>
    <row r="1909" spans="1:3" x14ac:dyDescent="0.2">
      <c r="A1909" s="2">
        <v>1908</v>
      </c>
      <c r="B1909" s="2">
        <v>40</v>
      </c>
      <c r="C1909" s="2" t="s">
        <v>271</v>
      </c>
    </row>
    <row r="1910" spans="1:3" x14ac:dyDescent="0.2">
      <c r="A1910" s="2">
        <v>1909</v>
      </c>
      <c r="B1910" s="2">
        <v>40</v>
      </c>
      <c r="C1910" s="2" t="s">
        <v>272</v>
      </c>
    </row>
    <row r="1911" spans="1:3" x14ac:dyDescent="0.2">
      <c r="A1911" s="2">
        <v>1910</v>
      </c>
      <c r="B1911" s="2">
        <v>40</v>
      </c>
      <c r="C1911" s="2" t="s">
        <v>273</v>
      </c>
    </row>
    <row r="1912" spans="1:3" x14ac:dyDescent="0.2">
      <c r="A1912" s="2">
        <v>1911</v>
      </c>
      <c r="B1912" s="2">
        <v>40</v>
      </c>
      <c r="C1912" s="2" t="s">
        <v>274</v>
      </c>
    </row>
    <row r="1913" spans="1:3" x14ac:dyDescent="0.2">
      <c r="A1913" s="2">
        <v>1912</v>
      </c>
      <c r="B1913" s="2">
        <v>40</v>
      </c>
      <c r="C1913" s="2" t="s">
        <v>275</v>
      </c>
    </row>
    <row r="1914" spans="1:3" x14ac:dyDescent="0.2">
      <c r="A1914" s="2">
        <v>1913</v>
      </c>
      <c r="B1914" s="2">
        <v>40</v>
      </c>
      <c r="C1914" s="2" t="s">
        <v>276</v>
      </c>
    </row>
    <row r="1915" spans="1:3" x14ac:dyDescent="0.2">
      <c r="A1915" s="2">
        <v>1914</v>
      </c>
      <c r="B1915" s="2">
        <v>40</v>
      </c>
      <c r="C1915" s="2" t="s">
        <v>277</v>
      </c>
    </row>
    <row r="1916" spans="1:3" x14ac:dyDescent="0.2">
      <c r="A1916" s="2">
        <v>1915</v>
      </c>
      <c r="B1916" s="2">
        <v>40</v>
      </c>
      <c r="C1916" s="2" t="s">
        <v>278</v>
      </c>
    </row>
    <row r="1917" spans="1:3" x14ac:dyDescent="0.2">
      <c r="A1917" s="2">
        <v>1916</v>
      </c>
      <c r="B1917" s="2">
        <v>40</v>
      </c>
      <c r="C1917" s="2" t="s">
        <v>279</v>
      </c>
    </row>
    <row r="1918" spans="1:3" x14ac:dyDescent="0.2">
      <c r="A1918" s="2">
        <v>1917</v>
      </c>
      <c r="B1918" s="2">
        <v>40</v>
      </c>
      <c r="C1918" s="2" t="s">
        <v>280</v>
      </c>
    </row>
    <row r="1919" spans="1:3" x14ac:dyDescent="0.2">
      <c r="A1919" s="2">
        <v>1918</v>
      </c>
      <c r="B1919" s="2">
        <v>40</v>
      </c>
      <c r="C1919" s="2" t="s">
        <v>281</v>
      </c>
    </row>
    <row r="1920" spans="1:3" x14ac:dyDescent="0.2">
      <c r="A1920" s="2">
        <v>1919</v>
      </c>
      <c r="B1920" s="2">
        <v>40</v>
      </c>
      <c r="C1920" s="2" t="s">
        <v>282</v>
      </c>
    </row>
    <row r="1921" spans="1:3" x14ac:dyDescent="0.2">
      <c r="A1921" s="2">
        <v>1920</v>
      </c>
      <c r="B1921" s="2">
        <v>41</v>
      </c>
      <c r="C1921" s="2" t="s">
        <v>2224</v>
      </c>
    </row>
    <row r="1922" spans="1:3" x14ac:dyDescent="0.2">
      <c r="A1922" s="2">
        <v>1921</v>
      </c>
      <c r="B1922" s="2">
        <v>41</v>
      </c>
      <c r="C1922" s="2" t="s">
        <v>283</v>
      </c>
    </row>
    <row r="1923" spans="1:3" x14ac:dyDescent="0.2">
      <c r="A1923" s="2">
        <v>1922</v>
      </c>
      <c r="B1923" s="2">
        <v>41</v>
      </c>
      <c r="C1923" s="2" t="s">
        <v>284</v>
      </c>
    </row>
    <row r="1924" spans="1:3" x14ac:dyDescent="0.2">
      <c r="A1924" s="2">
        <v>1923</v>
      </c>
      <c r="B1924" s="2">
        <v>41</v>
      </c>
      <c r="C1924" s="2" t="s">
        <v>285</v>
      </c>
    </row>
    <row r="1925" spans="1:3" x14ac:dyDescent="0.2">
      <c r="A1925" s="2">
        <v>1924</v>
      </c>
      <c r="B1925" s="2">
        <v>41</v>
      </c>
      <c r="C1925" s="2" t="s">
        <v>1574</v>
      </c>
    </row>
    <row r="1926" spans="1:3" x14ac:dyDescent="0.2">
      <c r="A1926" s="2">
        <v>1925</v>
      </c>
      <c r="B1926" s="2">
        <v>41</v>
      </c>
      <c r="C1926" s="2" t="s">
        <v>286</v>
      </c>
    </row>
    <row r="1927" spans="1:3" x14ac:dyDescent="0.2">
      <c r="A1927" s="2">
        <v>1926</v>
      </c>
      <c r="B1927" s="2">
        <v>41</v>
      </c>
      <c r="C1927" s="2" t="s">
        <v>287</v>
      </c>
    </row>
    <row r="1928" spans="1:3" x14ac:dyDescent="0.2">
      <c r="A1928" s="2">
        <v>1927</v>
      </c>
      <c r="B1928" s="2">
        <v>41</v>
      </c>
      <c r="C1928" s="2" t="s">
        <v>166</v>
      </c>
    </row>
    <row r="1929" spans="1:3" x14ac:dyDescent="0.2">
      <c r="A1929" s="2">
        <v>1928</v>
      </c>
      <c r="B1929" s="2">
        <v>41</v>
      </c>
      <c r="C1929" s="2" t="s">
        <v>288</v>
      </c>
    </row>
    <row r="1930" spans="1:3" x14ac:dyDescent="0.2">
      <c r="A1930" s="2">
        <v>1929</v>
      </c>
      <c r="B1930" s="2">
        <v>41</v>
      </c>
      <c r="C1930" s="2" t="s">
        <v>289</v>
      </c>
    </row>
    <row r="1931" spans="1:3" x14ac:dyDescent="0.2">
      <c r="A1931" s="2">
        <v>1930</v>
      </c>
      <c r="B1931" s="2">
        <v>41</v>
      </c>
      <c r="C1931" s="2" t="s">
        <v>290</v>
      </c>
    </row>
    <row r="1932" spans="1:3" x14ac:dyDescent="0.2">
      <c r="A1932" s="2">
        <v>1931</v>
      </c>
      <c r="B1932" s="2">
        <v>43</v>
      </c>
      <c r="C1932" s="2" t="s">
        <v>1170</v>
      </c>
    </row>
    <row r="1933" spans="1:3" x14ac:dyDescent="0.2">
      <c r="A1933" s="2">
        <v>1932</v>
      </c>
      <c r="B1933" s="2">
        <v>43</v>
      </c>
      <c r="C1933" s="2" t="s">
        <v>291</v>
      </c>
    </row>
    <row r="1934" spans="1:3" x14ac:dyDescent="0.2">
      <c r="A1934" s="2">
        <v>1933</v>
      </c>
      <c r="B1934" s="2">
        <v>43</v>
      </c>
      <c r="C1934" s="2" t="s">
        <v>728</v>
      </c>
    </row>
    <row r="1935" spans="1:3" x14ac:dyDescent="0.2">
      <c r="A1935" s="2">
        <v>1934</v>
      </c>
      <c r="B1935" s="2">
        <v>43</v>
      </c>
      <c r="C1935" s="2" t="s">
        <v>292</v>
      </c>
    </row>
    <row r="1936" spans="1:3" x14ac:dyDescent="0.2">
      <c r="A1936" s="2">
        <v>1935</v>
      </c>
      <c r="B1936" s="2">
        <v>43</v>
      </c>
      <c r="C1936" s="2" t="s">
        <v>293</v>
      </c>
    </row>
    <row r="1937" spans="1:3" x14ac:dyDescent="0.2">
      <c r="A1937" s="2">
        <v>1936</v>
      </c>
      <c r="B1937" s="2">
        <v>43</v>
      </c>
      <c r="C1937" s="2" t="s">
        <v>740</v>
      </c>
    </row>
    <row r="1938" spans="1:3" x14ac:dyDescent="0.2">
      <c r="A1938" s="2">
        <v>1937</v>
      </c>
      <c r="B1938" s="2">
        <v>43</v>
      </c>
      <c r="C1938" s="2" t="s">
        <v>294</v>
      </c>
    </row>
    <row r="1939" spans="1:3" x14ac:dyDescent="0.2">
      <c r="A1939" s="2">
        <v>1938</v>
      </c>
      <c r="B1939" s="2">
        <v>43</v>
      </c>
      <c r="C1939" s="2" t="s">
        <v>295</v>
      </c>
    </row>
    <row r="1940" spans="1:3" x14ac:dyDescent="0.2">
      <c r="A1940" s="2">
        <v>1939</v>
      </c>
      <c r="B1940" s="2">
        <v>43</v>
      </c>
      <c r="C1940" s="2" t="s">
        <v>296</v>
      </c>
    </row>
    <row r="1941" spans="1:3" x14ac:dyDescent="0.2">
      <c r="A1941" s="2">
        <v>1940</v>
      </c>
      <c r="B1941" s="2">
        <v>43</v>
      </c>
      <c r="C1941" s="2" t="s">
        <v>297</v>
      </c>
    </row>
    <row r="1942" spans="1:3" x14ac:dyDescent="0.2">
      <c r="A1942" s="2">
        <v>1941</v>
      </c>
      <c r="B1942" s="2">
        <v>43</v>
      </c>
      <c r="C1942" s="2" t="s">
        <v>83</v>
      </c>
    </row>
    <row r="1943" spans="1:3" x14ac:dyDescent="0.2">
      <c r="A1943" s="2">
        <v>1942</v>
      </c>
      <c r="B1943" s="2">
        <v>43</v>
      </c>
      <c r="C1943" s="2" t="s">
        <v>978</v>
      </c>
    </row>
    <row r="1944" spans="1:3" x14ac:dyDescent="0.2">
      <c r="A1944" s="2">
        <v>1943</v>
      </c>
      <c r="B1944" s="2">
        <v>43</v>
      </c>
      <c r="C1944" s="2" t="s">
        <v>298</v>
      </c>
    </row>
    <row r="1945" spans="1:3" x14ac:dyDescent="0.2">
      <c r="A1945" s="2">
        <v>1944</v>
      </c>
      <c r="B1945" s="2">
        <v>43</v>
      </c>
      <c r="C1945" s="2" t="s">
        <v>299</v>
      </c>
    </row>
    <row r="1946" spans="1:3" x14ac:dyDescent="0.2">
      <c r="A1946" s="2">
        <v>1945</v>
      </c>
      <c r="B1946" s="2">
        <v>108</v>
      </c>
      <c r="C1946" s="2" t="s">
        <v>300</v>
      </c>
    </row>
    <row r="1947" spans="1:3" x14ac:dyDescent="0.2">
      <c r="A1947" s="2">
        <v>1946</v>
      </c>
      <c r="B1947" s="2">
        <v>108</v>
      </c>
      <c r="C1947" s="2" t="s">
        <v>301</v>
      </c>
    </row>
    <row r="1948" spans="1:3" x14ac:dyDescent="0.2">
      <c r="A1948" s="2">
        <v>1947</v>
      </c>
      <c r="B1948" s="2">
        <v>108</v>
      </c>
      <c r="C1948" s="2" t="s">
        <v>302</v>
      </c>
    </row>
    <row r="1949" spans="1:3" x14ac:dyDescent="0.2">
      <c r="A1949" s="2">
        <v>1948</v>
      </c>
      <c r="B1949" s="2">
        <v>108</v>
      </c>
      <c r="C1949" s="2" t="s">
        <v>303</v>
      </c>
    </row>
    <row r="1950" spans="1:3" x14ac:dyDescent="0.2">
      <c r="A1950" s="2">
        <v>1949</v>
      </c>
      <c r="B1950" s="2">
        <v>108</v>
      </c>
      <c r="C1950" s="2" t="s">
        <v>304</v>
      </c>
    </row>
    <row r="1951" spans="1:3" x14ac:dyDescent="0.2">
      <c r="A1951" s="2">
        <v>1950</v>
      </c>
      <c r="B1951" s="2">
        <v>108</v>
      </c>
      <c r="C1951" s="2" t="s">
        <v>305</v>
      </c>
    </row>
    <row r="1952" spans="1:3" x14ac:dyDescent="0.2">
      <c r="A1952" s="2">
        <v>1951</v>
      </c>
      <c r="B1952" s="2">
        <v>108</v>
      </c>
      <c r="C1952" s="2" t="s">
        <v>306</v>
      </c>
    </row>
    <row r="1953" spans="1:3" x14ac:dyDescent="0.2">
      <c r="A1953" s="2">
        <v>1952</v>
      </c>
      <c r="B1953" s="2">
        <v>111</v>
      </c>
      <c r="C1953" s="2" t="s">
        <v>307</v>
      </c>
    </row>
    <row r="1954" spans="1:3" x14ac:dyDescent="0.2">
      <c r="A1954" s="2">
        <v>1953</v>
      </c>
      <c r="B1954" s="2">
        <v>111</v>
      </c>
      <c r="C1954" s="2" t="s">
        <v>308</v>
      </c>
    </row>
    <row r="1955" spans="1:3" x14ac:dyDescent="0.2">
      <c r="A1955" s="2">
        <v>1954</v>
      </c>
      <c r="B1955" s="2">
        <v>111</v>
      </c>
      <c r="C1955" s="2" t="s">
        <v>309</v>
      </c>
    </row>
    <row r="1956" spans="1:3" x14ac:dyDescent="0.2">
      <c r="A1956" s="2">
        <v>1955</v>
      </c>
      <c r="B1956" s="2">
        <v>111</v>
      </c>
      <c r="C1956" s="2" t="s">
        <v>694</v>
      </c>
    </row>
    <row r="1957" spans="1:3" x14ac:dyDescent="0.2">
      <c r="A1957" s="2">
        <v>1956</v>
      </c>
      <c r="B1957" s="2">
        <v>111</v>
      </c>
      <c r="C1957" s="2" t="s">
        <v>310</v>
      </c>
    </row>
    <row r="1958" spans="1:3" x14ac:dyDescent="0.2">
      <c r="A1958" s="2">
        <v>1957</v>
      </c>
      <c r="B1958" s="2">
        <v>94</v>
      </c>
      <c r="C1958" s="2" t="s">
        <v>311</v>
      </c>
    </row>
    <row r="1959" spans="1:3" x14ac:dyDescent="0.2">
      <c r="A1959" s="2">
        <v>1958</v>
      </c>
      <c r="B1959" s="2">
        <v>94</v>
      </c>
      <c r="C1959" s="2" t="s">
        <v>2039</v>
      </c>
    </row>
    <row r="1960" spans="1:3" x14ac:dyDescent="0.2">
      <c r="A1960" s="2">
        <v>1959</v>
      </c>
      <c r="B1960" s="2">
        <v>94</v>
      </c>
      <c r="C1960" s="2" t="s">
        <v>693</v>
      </c>
    </row>
    <row r="1961" spans="1:3" x14ac:dyDescent="0.2">
      <c r="A1961" s="2">
        <v>1960</v>
      </c>
      <c r="B1961" s="2">
        <v>94</v>
      </c>
      <c r="C1961" s="2" t="s">
        <v>312</v>
      </c>
    </row>
    <row r="1962" spans="1:3" x14ac:dyDescent="0.2">
      <c r="A1962" s="2">
        <v>1961</v>
      </c>
      <c r="B1962" s="2">
        <v>94</v>
      </c>
      <c r="C1962" s="2" t="s">
        <v>313</v>
      </c>
    </row>
    <row r="1963" spans="1:3" x14ac:dyDescent="0.2">
      <c r="A1963" s="2">
        <v>1962</v>
      </c>
      <c r="B1963" s="2">
        <v>94</v>
      </c>
      <c r="C1963" s="2" t="s">
        <v>1968</v>
      </c>
    </row>
    <row r="1964" spans="1:3" x14ac:dyDescent="0.2">
      <c r="A1964" s="2">
        <v>1963</v>
      </c>
      <c r="B1964" s="2">
        <v>94</v>
      </c>
      <c r="C1964" s="2" t="s">
        <v>314</v>
      </c>
    </row>
    <row r="1965" spans="1:3" x14ac:dyDescent="0.2">
      <c r="A1965" s="2">
        <v>1964</v>
      </c>
      <c r="B1965" s="2">
        <v>94</v>
      </c>
      <c r="C1965" s="2" t="s">
        <v>315</v>
      </c>
    </row>
    <row r="1966" spans="1:3" x14ac:dyDescent="0.2">
      <c r="A1966" s="2">
        <v>1965</v>
      </c>
      <c r="B1966" s="2">
        <v>36</v>
      </c>
      <c r="C1966" s="2" t="s">
        <v>316</v>
      </c>
    </row>
    <row r="1967" spans="1:3" x14ac:dyDescent="0.2">
      <c r="A1967" s="2">
        <v>1966</v>
      </c>
      <c r="B1967" s="2">
        <v>36</v>
      </c>
      <c r="C1967" s="2" t="s">
        <v>317</v>
      </c>
    </row>
    <row r="1968" spans="1:3" x14ac:dyDescent="0.2">
      <c r="A1968" s="2">
        <v>1967</v>
      </c>
      <c r="B1968" s="2">
        <v>36</v>
      </c>
      <c r="C1968" s="2" t="s">
        <v>318</v>
      </c>
    </row>
    <row r="1969" spans="1:3" x14ac:dyDescent="0.2">
      <c r="A1969" s="2">
        <v>1968</v>
      </c>
      <c r="B1969" s="2">
        <v>36</v>
      </c>
      <c r="C1969" s="2" t="s">
        <v>1186</v>
      </c>
    </row>
    <row r="1970" spans="1:3" x14ac:dyDescent="0.2">
      <c r="A1970" s="2">
        <v>1969</v>
      </c>
      <c r="B1970" s="2">
        <v>36</v>
      </c>
      <c r="C1970" s="2" t="s">
        <v>319</v>
      </c>
    </row>
    <row r="1971" spans="1:3" x14ac:dyDescent="0.2">
      <c r="A1971" s="2">
        <v>1970</v>
      </c>
      <c r="B1971" s="2">
        <v>39</v>
      </c>
      <c r="C1971" s="2" t="s">
        <v>320</v>
      </c>
    </row>
    <row r="1972" spans="1:3" x14ac:dyDescent="0.2">
      <c r="A1972" s="2">
        <v>1971</v>
      </c>
      <c r="B1972" s="2">
        <v>39</v>
      </c>
      <c r="C1972" s="2" t="s">
        <v>2040</v>
      </c>
    </row>
    <row r="1973" spans="1:3" x14ac:dyDescent="0.2">
      <c r="A1973" s="2">
        <v>1972</v>
      </c>
      <c r="B1973" s="2">
        <v>39</v>
      </c>
      <c r="C1973" s="2" t="s">
        <v>321</v>
      </c>
    </row>
    <row r="1974" spans="1:3" x14ac:dyDescent="0.2">
      <c r="A1974" s="2">
        <v>1973</v>
      </c>
      <c r="B1974" s="2">
        <v>39</v>
      </c>
      <c r="C1974" s="2" t="s">
        <v>322</v>
      </c>
    </row>
    <row r="1975" spans="1:3" x14ac:dyDescent="0.2">
      <c r="A1975" s="2">
        <v>1974</v>
      </c>
      <c r="B1975" s="2">
        <v>39</v>
      </c>
      <c r="C1975" s="2" t="s">
        <v>323</v>
      </c>
    </row>
    <row r="1976" spans="1:3" x14ac:dyDescent="0.2">
      <c r="A1976" s="2">
        <v>1975</v>
      </c>
      <c r="B1976" s="2">
        <v>39</v>
      </c>
      <c r="C1976" s="2" t="s">
        <v>324</v>
      </c>
    </row>
    <row r="1977" spans="1:3" x14ac:dyDescent="0.2">
      <c r="A1977" s="2">
        <v>1976</v>
      </c>
      <c r="B1977" s="2">
        <v>39</v>
      </c>
      <c r="C1977" s="2" t="s">
        <v>325</v>
      </c>
    </row>
    <row r="1978" spans="1:3" x14ac:dyDescent="0.2">
      <c r="A1978" s="2">
        <v>1977</v>
      </c>
      <c r="B1978" s="2">
        <v>39</v>
      </c>
      <c r="C1978" s="2" t="s">
        <v>326</v>
      </c>
    </row>
    <row r="1979" spans="1:3" x14ac:dyDescent="0.2">
      <c r="A1979" s="2">
        <v>1978</v>
      </c>
      <c r="B1979" s="2">
        <v>39</v>
      </c>
      <c r="C1979" s="2" t="s">
        <v>327</v>
      </c>
    </row>
    <row r="1980" spans="1:3" x14ac:dyDescent="0.2">
      <c r="A1980" s="2">
        <v>1979</v>
      </c>
      <c r="B1980" s="2">
        <v>39</v>
      </c>
      <c r="C1980" s="2" t="s">
        <v>328</v>
      </c>
    </row>
    <row r="1981" spans="1:3" x14ac:dyDescent="0.2">
      <c r="A1981" s="2">
        <v>1980</v>
      </c>
      <c r="B1981" s="2">
        <v>39</v>
      </c>
      <c r="C1981" s="2" t="s">
        <v>1472</v>
      </c>
    </row>
    <row r="1982" spans="1:3" x14ac:dyDescent="0.2">
      <c r="A1982" s="2">
        <v>1981</v>
      </c>
      <c r="B1982" s="2">
        <v>39</v>
      </c>
      <c r="C1982" s="2" t="s">
        <v>329</v>
      </c>
    </row>
    <row r="1983" spans="1:3" x14ac:dyDescent="0.2">
      <c r="A1983" s="2">
        <v>1982</v>
      </c>
      <c r="B1983" s="2">
        <v>39</v>
      </c>
      <c r="C1983" s="2" t="s">
        <v>330</v>
      </c>
    </row>
    <row r="1984" spans="1:3" x14ac:dyDescent="0.2">
      <c r="A1984" s="2">
        <v>1983</v>
      </c>
      <c r="B1984" s="2">
        <v>53</v>
      </c>
      <c r="C1984" s="2" t="s">
        <v>331</v>
      </c>
    </row>
    <row r="1985" spans="1:3" x14ac:dyDescent="0.2">
      <c r="A1985" s="2">
        <v>1984</v>
      </c>
      <c r="B1985" s="2">
        <v>53</v>
      </c>
      <c r="C1985" s="2" t="s">
        <v>320</v>
      </c>
    </row>
    <row r="1986" spans="1:3" x14ac:dyDescent="0.2">
      <c r="A1986" s="2">
        <v>1985</v>
      </c>
      <c r="B1986" s="2">
        <v>53</v>
      </c>
      <c r="C1986" s="2" t="s">
        <v>332</v>
      </c>
    </row>
    <row r="1987" spans="1:3" x14ac:dyDescent="0.2">
      <c r="A1987" s="2">
        <v>1986</v>
      </c>
      <c r="B1987" s="2">
        <v>53</v>
      </c>
      <c r="C1987" s="2" t="s">
        <v>2040</v>
      </c>
    </row>
    <row r="1988" spans="1:3" x14ac:dyDescent="0.2">
      <c r="A1988" s="2">
        <v>1987</v>
      </c>
      <c r="B1988" s="2">
        <v>53</v>
      </c>
      <c r="C1988" s="2" t="s">
        <v>321</v>
      </c>
    </row>
    <row r="1989" spans="1:3" x14ac:dyDescent="0.2">
      <c r="A1989" s="2">
        <v>1988</v>
      </c>
      <c r="B1989" s="2">
        <v>53</v>
      </c>
      <c r="C1989" s="2" t="s">
        <v>333</v>
      </c>
    </row>
    <row r="1990" spans="1:3" x14ac:dyDescent="0.2">
      <c r="A1990" s="2">
        <v>1989</v>
      </c>
      <c r="B1990" s="2">
        <v>53</v>
      </c>
      <c r="C1990" s="2" t="s">
        <v>1078</v>
      </c>
    </row>
    <row r="1991" spans="1:3" x14ac:dyDescent="0.2">
      <c r="A1991" s="2">
        <v>1990</v>
      </c>
      <c r="B1991" s="2">
        <v>53</v>
      </c>
      <c r="C1991" s="2" t="s">
        <v>334</v>
      </c>
    </row>
    <row r="1992" spans="1:3" x14ac:dyDescent="0.2">
      <c r="A1992" s="2">
        <v>1991</v>
      </c>
      <c r="B1992" s="2">
        <v>53</v>
      </c>
      <c r="C1992" s="2" t="s">
        <v>705</v>
      </c>
    </row>
    <row r="1993" spans="1:3" x14ac:dyDescent="0.2">
      <c r="A1993" s="2">
        <v>1992</v>
      </c>
      <c r="B1993" s="2">
        <v>53</v>
      </c>
      <c r="C1993" s="2" t="s">
        <v>335</v>
      </c>
    </row>
    <row r="1994" spans="1:3" x14ac:dyDescent="0.2">
      <c r="A1994" s="2">
        <v>1993</v>
      </c>
      <c r="B1994" s="2">
        <v>53</v>
      </c>
      <c r="C1994" s="2" t="s">
        <v>322</v>
      </c>
    </row>
    <row r="1995" spans="1:3" x14ac:dyDescent="0.2">
      <c r="A1995" s="2">
        <v>1994</v>
      </c>
      <c r="B1995" s="2">
        <v>53</v>
      </c>
      <c r="C1995" s="2" t="s">
        <v>336</v>
      </c>
    </row>
    <row r="1996" spans="1:3" x14ac:dyDescent="0.2">
      <c r="A1996" s="2">
        <v>1995</v>
      </c>
      <c r="B1996" s="2">
        <v>53</v>
      </c>
      <c r="C1996" s="2" t="s">
        <v>337</v>
      </c>
    </row>
    <row r="1997" spans="1:3" x14ac:dyDescent="0.2">
      <c r="A1997" s="2">
        <v>1996</v>
      </c>
      <c r="B1997" s="2">
        <v>53</v>
      </c>
      <c r="C1997" s="2" t="s">
        <v>733</v>
      </c>
    </row>
    <row r="1998" spans="1:3" x14ac:dyDescent="0.2">
      <c r="A1998" s="2">
        <v>1997</v>
      </c>
      <c r="B1998" s="2">
        <v>53</v>
      </c>
      <c r="C1998" s="2" t="s">
        <v>323</v>
      </c>
    </row>
    <row r="1999" spans="1:3" x14ac:dyDescent="0.2">
      <c r="A1999" s="2">
        <v>1998</v>
      </c>
      <c r="B1999" s="2">
        <v>53</v>
      </c>
      <c r="C1999" s="2" t="s">
        <v>338</v>
      </c>
    </row>
    <row r="2000" spans="1:3" x14ac:dyDescent="0.2">
      <c r="A2000" s="2">
        <v>1999</v>
      </c>
      <c r="B2000" s="2">
        <v>53</v>
      </c>
      <c r="C2000" s="2" t="s">
        <v>339</v>
      </c>
    </row>
    <row r="2001" spans="1:3" x14ac:dyDescent="0.2">
      <c r="A2001" s="2">
        <v>2000</v>
      </c>
      <c r="B2001" s="2">
        <v>53</v>
      </c>
      <c r="C2001" s="2" t="s">
        <v>340</v>
      </c>
    </row>
    <row r="2002" spans="1:3" x14ac:dyDescent="0.2">
      <c r="A2002" s="2">
        <v>2001</v>
      </c>
      <c r="B2002" s="2">
        <v>53</v>
      </c>
      <c r="C2002" s="2" t="s">
        <v>324</v>
      </c>
    </row>
    <row r="2003" spans="1:3" x14ac:dyDescent="0.2">
      <c r="A2003" s="2">
        <v>2002</v>
      </c>
      <c r="B2003" s="2">
        <v>53</v>
      </c>
      <c r="C2003" s="2" t="s">
        <v>325</v>
      </c>
    </row>
    <row r="2004" spans="1:3" x14ac:dyDescent="0.2">
      <c r="A2004" s="2">
        <v>2003</v>
      </c>
      <c r="B2004" s="2">
        <v>53</v>
      </c>
      <c r="C2004" s="2" t="s">
        <v>341</v>
      </c>
    </row>
    <row r="2005" spans="1:3" x14ac:dyDescent="0.2">
      <c r="A2005" s="2">
        <v>2004</v>
      </c>
      <c r="B2005" s="2">
        <v>53</v>
      </c>
      <c r="C2005" s="2" t="s">
        <v>342</v>
      </c>
    </row>
    <row r="2006" spans="1:3" x14ac:dyDescent="0.2">
      <c r="A2006" s="2">
        <v>2005</v>
      </c>
      <c r="B2006" s="2">
        <v>53</v>
      </c>
      <c r="C2006" s="2" t="s">
        <v>343</v>
      </c>
    </row>
    <row r="2007" spans="1:3" x14ac:dyDescent="0.2">
      <c r="A2007" s="2">
        <v>2006</v>
      </c>
      <c r="B2007" s="2">
        <v>53</v>
      </c>
      <c r="C2007" s="2" t="s">
        <v>344</v>
      </c>
    </row>
    <row r="2008" spans="1:3" x14ac:dyDescent="0.2">
      <c r="A2008" s="2">
        <v>2007</v>
      </c>
      <c r="B2008" s="2">
        <v>53</v>
      </c>
      <c r="C2008" s="2" t="s">
        <v>1599</v>
      </c>
    </row>
    <row r="2009" spans="1:3" x14ac:dyDescent="0.2">
      <c r="A2009" s="2">
        <v>2008</v>
      </c>
      <c r="B2009" s="2">
        <v>53</v>
      </c>
      <c r="C2009" s="2" t="s">
        <v>345</v>
      </c>
    </row>
    <row r="2010" spans="1:3" x14ac:dyDescent="0.2">
      <c r="A2010" s="2">
        <v>2009</v>
      </c>
      <c r="B2010" s="2">
        <v>53</v>
      </c>
      <c r="C2010" s="2" t="s">
        <v>346</v>
      </c>
    </row>
    <row r="2011" spans="1:3" x14ac:dyDescent="0.2">
      <c r="A2011" s="2">
        <v>2010</v>
      </c>
      <c r="B2011" s="2">
        <v>53</v>
      </c>
      <c r="C2011" s="2" t="s">
        <v>329</v>
      </c>
    </row>
    <row r="2012" spans="1:3" x14ac:dyDescent="0.2">
      <c r="A2012" s="2">
        <v>2011</v>
      </c>
      <c r="B2012" s="2">
        <v>53</v>
      </c>
      <c r="C2012" s="2" t="s">
        <v>347</v>
      </c>
    </row>
    <row r="2013" spans="1:3" x14ac:dyDescent="0.2">
      <c r="A2013" s="2">
        <v>2012</v>
      </c>
      <c r="B2013" s="2">
        <v>53</v>
      </c>
      <c r="C2013" s="2" t="s">
        <v>330</v>
      </c>
    </row>
    <row r="2014" spans="1:3" x14ac:dyDescent="0.2">
      <c r="A2014" s="2">
        <v>2013</v>
      </c>
      <c r="B2014" s="2">
        <v>54</v>
      </c>
      <c r="C2014" s="2" t="s">
        <v>348</v>
      </c>
    </row>
    <row r="2015" spans="1:3" x14ac:dyDescent="0.2">
      <c r="A2015" s="2">
        <v>2014</v>
      </c>
      <c r="B2015" s="2">
        <v>54</v>
      </c>
      <c r="C2015" s="2" t="s">
        <v>746</v>
      </c>
    </row>
    <row r="2016" spans="1:3" x14ac:dyDescent="0.2">
      <c r="A2016" s="2">
        <v>2015</v>
      </c>
      <c r="B2016" s="2">
        <v>54</v>
      </c>
      <c r="C2016" s="2" t="s">
        <v>349</v>
      </c>
    </row>
    <row r="2017" spans="1:3" x14ac:dyDescent="0.2">
      <c r="A2017" s="2">
        <v>2016</v>
      </c>
      <c r="B2017" s="2">
        <v>54</v>
      </c>
      <c r="C2017" s="2" t="s">
        <v>350</v>
      </c>
    </row>
    <row r="2018" spans="1:3" x14ac:dyDescent="0.2">
      <c r="A2018" s="2">
        <v>2017</v>
      </c>
      <c r="B2018" s="2">
        <v>54</v>
      </c>
      <c r="C2018" s="2" t="s">
        <v>351</v>
      </c>
    </row>
    <row r="2019" spans="1:3" x14ac:dyDescent="0.2">
      <c r="A2019" s="2">
        <v>2018</v>
      </c>
      <c r="B2019" s="2">
        <v>54</v>
      </c>
      <c r="C2019" s="2" t="s">
        <v>1074</v>
      </c>
    </row>
    <row r="2020" spans="1:3" x14ac:dyDescent="0.2">
      <c r="A2020" s="2">
        <v>2019</v>
      </c>
      <c r="B2020" s="2">
        <v>54</v>
      </c>
      <c r="C2020" s="2" t="s">
        <v>352</v>
      </c>
    </row>
    <row r="2021" spans="1:3" x14ac:dyDescent="0.2">
      <c r="A2021" s="2">
        <v>2020</v>
      </c>
      <c r="B2021" s="2">
        <v>54</v>
      </c>
      <c r="C2021" s="2" t="s">
        <v>353</v>
      </c>
    </row>
    <row r="2022" spans="1:3" x14ac:dyDescent="0.2">
      <c r="A2022" s="2">
        <v>2021</v>
      </c>
      <c r="B2022" s="2">
        <v>54</v>
      </c>
      <c r="C2022" s="2" t="s">
        <v>354</v>
      </c>
    </row>
    <row r="2023" spans="1:3" x14ac:dyDescent="0.2">
      <c r="A2023" s="2">
        <v>2022</v>
      </c>
      <c r="B2023" s="2">
        <v>54</v>
      </c>
      <c r="C2023" s="2" t="s">
        <v>355</v>
      </c>
    </row>
    <row r="2024" spans="1:3" x14ac:dyDescent="0.2">
      <c r="A2024" s="2">
        <v>2023</v>
      </c>
      <c r="B2024" s="2">
        <v>54</v>
      </c>
      <c r="C2024" s="2" t="s">
        <v>356</v>
      </c>
    </row>
    <row r="2025" spans="1:3" x14ac:dyDescent="0.2">
      <c r="A2025" s="2">
        <v>2024</v>
      </c>
      <c r="B2025" s="2">
        <v>54</v>
      </c>
      <c r="C2025" s="2" t="s">
        <v>357</v>
      </c>
    </row>
    <row r="2026" spans="1:3" x14ac:dyDescent="0.2">
      <c r="A2026" s="2">
        <v>2025</v>
      </c>
      <c r="B2026" s="2">
        <v>54</v>
      </c>
      <c r="C2026" s="2" t="s">
        <v>358</v>
      </c>
    </row>
    <row r="2027" spans="1:3" x14ac:dyDescent="0.2">
      <c r="A2027" s="2">
        <v>2026</v>
      </c>
      <c r="B2027" s="2">
        <v>54</v>
      </c>
      <c r="C2027" s="2" t="s">
        <v>359</v>
      </c>
    </row>
    <row r="2028" spans="1:3" x14ac:dyDescent="0.2">
      <c r="A2028" s="2">
        <v>2027</v>
      </c>
      <c r="B2028" s="2">
        <v>54</v>
      </c>
      <c r="C2028" s="2" t="s">
        <v>360</v>
      </c>
    </row>
    <row r="2029" spans="1:3" x14ac:dyDescent="0.2">
      <c r="A2029" s="2">
        <v>2028</v>
      </c>
      <c r="B2029" s="2">
        <v>54</v>
      </c>
      <c r="C2029" s="2" t="s">
        <v>974</v>
      </c>
    </row>
    <row r="2030" spans="1:3" x14ac:dyDescent="0.2">
      <c r="A2030" s="2">
        <v>2029</v>
      </c>
      <c r="B2030" s="2">
        <v>54</v>
      </c>
      <c r="C2030" s="2" t="s">
        <v>735</v>
      </c>
    </row>
    <row r="2031" spans="1:3" x14ac:dyDescent="0.2">
      <c r="A2031" s="2">
        <v>2030</v>
      </c>
      <c r="B2031" s="2">
        <v>54</v>
      </c>
      <c r="C2031" s="2" t="s">
        <v>361</v>
      </c>
    </row>
    <row r="2032" spans="1:3" x14ac:dyDescent="0.2">
      <c r="A2032" s="2">
        <v>2031</v>
      </c>
      <c r="B2032" s="2">
        <v>54</v>
      </c>
      <c r="C2032" s="2" t="s">
        <v>362</v>
      </c>
    </row>
    <row r="2033" spans="1:3" x14ac:dyDescent="0.2">
      <c r="A2033" s="2">
        <v>2032</v>
      </c>
      <c r="B2033" s="2">
        <v>54</v>
      </c>
      <c r="C2033" s="2" t="s">
        <v>1112</v>
      </c>
    </row>
    <row r="2034" spans="1:3" x14ac:dyDescent="0.2">
      <c r="A2034" s="2">
        <v>2033</v>
      </c>
      <c r="B2034" s="2">
        <v>54</v>
      </c>
      <c r="C2034" s="2" t="s">
        <v>363</v>
      </c>
    </row>
    <row r="2035" spans="1:3" x14ac:dyDescent="0.2">
      <c r="A2035" s="2">
        <v>2034</v>
      </c>
      <c r="B2035" s="2">
        <v>54</v>
      </c>
      <c r="C2035" s="2" t="s">
        <v>364</v>
      </c>
    </row>
    <row r="2036" spans="1:3" x14ac:dyDescent="0.2">
      <c r="A2036" s="2">
        <v>2035</v>
      </c>
      <c r="B2036" s="2">
        <v>54</v>
      </c>
      <c r="C2036" s="2" t="s">
        <v>365</v>
      </c>
    </row>
    <row r="2037" spans="1:3" x14ac:dyDescent="0.2">
      <c r="A2037" s="2">
        <v>2036</v>
      </c>
      <c r="B2037" s="2">
        <v>54</v>
      </c>
      <c r="C2037" s="2" t="s">
        <v>339</v>
      </c>
    </row>
    <row r="2038" spans="1:3" x14ac:dyDescent="0.2">
      <c r="A2038" s="2">
        <v>2037</v>
      </c>
      <c r="B2038" s="2">
        <v>54</v>
      </c>
      <c r="C2038" s="2" t="s">
        <v>366</v>
      </c>
    </row>
    <row r="2039" spans="1:3" x14ac:dyDescent="0.2">
      <c r="A2039" s="2">
        <v>2038</v>
      </c>
      <c r="B2039" s="2">
        <v>54</v>
      </c>
      <c r="C2039" s="2" t="s">
        <v>367</v>
      </c>
    </row>
    <row r="2040" spans="1:3" x14ac:dyDescent="0.2">
      <c r="A2040" s="2">
        <v>2039</v>
      </c>
      <c r="B2040" s="2">
        <v>54</v>
      </c>
      <c r="C2040" s="2" t="s">
        <v>368</v>
      </c>
    </row>
    <row r="2041" spans="1:3" x14ac:dyDescent="0.2">
      <c r="A2041" s="2">
        <v>2040</v>
      </c>
      <c r="B2041" s="2">
        <v>54</v>
      </c>
      <c r="C2041" s="2" t="s">
        <v>369</v>
      </c>
    </row>
    <row r="2042" spans="1:3" x14ac:dyDescent="0.2">
      <c r="A2042" s="2">
        <v>2041</v>
      </c>
      <c r="B2042" s="2">
        <v>54</v>
      </c>
      <c r="C2042" s="2" t="s">
        <v>370</v>
      </c>
    </row>
    <row r="2043" spans="1:3" x14ac:dyDescent="0.2">
      <c r="A2043" s="2">
        <v>2042</v>
      </c>
      <c r="B2043" s="2">
        <v>54</v>
      </c>
      <c r="C2043" s="2" t="s">
        <v>371</v>
      </c>
    </row>
    <row r="2044" spans="1:3" x14ac:dyDescent="0.2">
      <c r="A2044" s="2">
        <v>2043</v>
      </c>
      <c r="B2044" s="2">
        <v>54</v>
      </c>
      <c r="C2044" s="2" t="s">
        <v>372</v>
      </c>
    </row>
    <row r="2045" spans="1:3" x14ac:dyDescent="0.2">
      <c r="A2045" s="2">
        <v>2044</v>
      </c>
      <c r="B2045" s="2">
        <v>54</v>
      </c>
      <c r="C2045" s="2" t="s">
        <v>373</v>
      </c>
    </row>
    <row r="2046" spans="1:3" x14ac:dyDescent="0.2">
      <c r="A2046" s="2">
        <v>2045</v>
      </c>
      <c r="B2046" s="2">
        <v>54</v>
      </c>
      <c r="C2046" s="2" t="s">
        <v>374</v>
      </c>
    </row>
    <row r="2047" spans="1:3" x14ac:dyDescent="0.2">
      <c r="A2047" s="2">
        <v>2046</v>
      </c>
      <c r="B2047" s="2">
        <v>54</v>
      </c>
      <c r="C2047" s="2" t="s">
        <v>709</v>
      </c>
    </row>
    <row r="2048" spans="1:3" x14ac:dyDescent="0.2">
      <c r="A2048" s="2">
        <v>2047</v>
      </c>
      <c r="B2048" s="2">
        <v>54</v>
      </c>
      <c r="C2048" s="2" t="s">
        <v>375</v>
      </c>
    </row>
    <row r="2049" spans="1:3" x14ac:dyDescent="0.2">
      <c r="A2049" s="2">
        <v>2048</v>
      </c>
      <c r="B2049" s="2">
        <v>54</v>
      </c>
      <c r="C2049" s="2" t="s">
        <v>376</v>
      </c>
    </row>
    <row r="2050" spans="1:3" x14ac:dyDescent="0.2">
      <c r="A2050" s="2">
        <v>2049</v>
      </c>
      <c r="B2050" s="2">
        <v>54</v>
      </c>
      <c r="C2050" s="2" t="s">
        <v>2187</v>
      </c>
    </row>
    <row r="2051" spans="1:3" x14ac:dyDescent="0.2">
      <c r="A2051" s="2">
        <v>2050</v>
      </c>
      <c r="B2051" s="2">
        <v>54</v>
      </c>
      <c r="C2051" s="2" t="s">
        <v>377</v>
      </c>
    </row>
    <row r="2052" spans="1:3" x14ac:dyDescent="0.2">
      <c r="A2052" s="2">
        <v>2051</v>
      </c>
      <c r="B2052" s="2">
        <v>54</v>
      </c>
      <c r="C2052" s="2" t="s">
        <v>378</v>
      </c>
    </row>
    <row r="2053" spans="1:3" x14ac:dyDescent="0.2">
      <c r="A2053" s="2">
        <v>2052</v>
      </c>
      <c r="B2053" s="2">
        <v>55</v>
      </c>
      <c r="C2053" s="2" t="s">
        <v>379</v>
      </c>
    </row>
    <row r="2054" spans="1:3" x14ac:dyDescent="0.2">
      <c r="A2054" s="2">
        <v>2053</v>
      </c>
      <c r="B2054" s="2">
        <v>55</v>
      </c>
      <c r="C2054" s="2" t="s">
        <v>380</v>
      </c>
    </row>
    <row r="2055" spans="1:3" x14ac:dyDescent="0.2">
      <c r="A2055" s="2">
        <v>2054</v>
      </c>
      <c r="B2055" s="2">
        <v>55</v>
      </c>
      <c r="C2055" s="2" t="s">
        <v>698</v>
      </c>
    </row>
    <row r="2056" spans="1:3" x14ac:dyDescent="0.2">
      <c r="A2056" s="2">
        <v>2055</v>
      </c>
      <c r="B2056" s="2">
        <v>55</v>
      </c>
      <c r="C2056" s="2" t="s">
        <v>704</v>
      </c>
    </row>
    <row r="2057" spans="1:3" x14ac:dyDescent="0.2">
      <c r="A2057" s="2">
        <v>2056</v>
      </c>
      <c r="B2057" s="2">
        <v>55</v>
      </c>
      <c r="C2057" s="2" t="s">
        <v>700</v>
      </c>
    </row>
    <row r="2058" spans="1:3" x14ac:dyDescent="0.2">
      <c r="A2058" s="2">
        <v>2057</v>
      </c>
      <c r="B2058" s="2">
        <v>55</v>
      </c>
      <c r="C2058" s="2" t="s">
        <v>381</v>
      </c>
    </row>
    <row r="2059" spans="1:3" x14ac:dyDescent="0.2">
      <c r="A2059" s="2">
        <v>2058</v>
      </c>
      <c r="B2059" s="2">
        <v>55</v>
      </c>
      <c r="C2059" s="2" t="s">
        <v>2064</v>
      </c>
    </row>
    <row r="2060" spans="1:3" x14ac:dyDescent="0.2">
      <c r="A2060" s="2">
        <v>2059</v>
      </c>
      <c r="B2060" s="2">
        <v>55</v>
      </c>
      <c r="C2060" s="2" t="s">
        <v>382</v>
      </c>
    </row>
    <row r="2061" spans="1:3" x14ac:dyDescent="0.2">
      <c r="A2061" s="2">
        <v>2060</v>
      </c>
      <c r="B2061" s="2">
        <v>55</v>
      </c>
      <c r="C2061" s="2" t="s">
        <v>383</v>
      </c>
    </row>
    <row r="2062" spans="1:3" x14ac:dyDescent="0.2">
      <c r="A2062" s="2">
        <v>2061</v>
      </c>
      <c r="B2062" s="2">
        <v>55</v>
      </c>
      <c r="C2062" s="2" t="s">
        <v>384</v>
      </c>
    </row>
    <row r="2063" spans="1:3" x14ac:dyDescent="0.2">
      <c r="A2063" s="2">
        <v>2062</v>
      </c>
      <c r="B2063" s="2">
        <v>55</v>
      </c>
      <c r="C2063" s="2" t="s">
        <v>1558</v>
      </c>
    </row>
    <row r="2064" spans="1:3" x14ac:dyDescent="0.2">
      <c r="A2064" s="2">
        <v>2063</v>
      </c>
      <c r="B2064" s="2">
        <v>55</v>
      </c>
      <c r="C2064" s="2" t="s">
        <v>385</v>
      </c>
    </row>
    <row r="2065" spans="1:3" x14ac:dyDescent="0.2">
      <c r="A2065" s="2">
        <v>2064</v>
      </c>
      <c r="B2065" s="2">
        <v>55</v>
      </c>
      <c r="C2065" s="2" t="s">
        <v>386</v>
      </c>
    </row>
    <row r="2066" spans="1:3" x14ac:dyDescent="0.2">
      <c r="A2066" s="2">
        <v>2065</v>
      </c>
      <c r="B2066" s="2">
        <v>55</v>
      </c>
      <c r="C2066" s="2" t="s">
        <v>387</v>
      </c>
    </row>
    <row r="2067" spans="1:3" x14ac:dyDescent="0.2">
      <c r="A2067" s="2">
        <v>2066</v>
      </c>
      <c r="B2067" s="2">
        <v>55</v>
      </c>
      <c r="C2067" s="2" t="s">
        <v>388</v>
      </c>
    </row>
    <row r="2068" spans="1:3" x14ac:dyDescent="0.2">
      <c r="A2068" s="2">
        <v>2067</v>
      </c>
      <c r="B2068" s="2">
        <v>55</v>
      </c>
      <c r="C2068" s="2" t="s">
        <v>389</v>
      </c>
    </row>
    <row r="2069" spans="1:3" x14ac:dyDescent="0.2">
      <c r="A2069" s="2">
        <v>2068</v>
      </c>
      <c r="B2069" s="2">
        <v>55</v>
      </c>
      <c r="C2069" s="2" t="s">
        <v>1214</v>
      </c>
    </row>
    <row r="2070" spans="1:3" x14ac:dyDescent="0.2">
      <c r="A2070" s="2">
        <v>2069</v>
      </c>
      <c r="B2070" s="2">
        <v>55</v>
      </c>
      <c r="C2070" s="2" t="s">
        <v>390</v>
      </c>
    </row>
    <row r="2071" spans="1:3" x14ac:dyDescent="0.2">
      <c r="A2071" s="2">
        <v>2070</v>
      </c>
      <c r="B2071" s="2">
        <v>55</v>
      </c>
      <c r="C2071" s="2" t="s">
        <v>391</v>
      </c>
    </row>
    <row r="2072" spans="1:3" x14ac:dyDescent="0.2">
      <c r="A2072" s="2">
        <v>2071</v>
      </c>
      <c r="B2072" s="2">
        <v>55</v>
      </c>
      <c r="C2072" s="2" t="s">
        <v>392</v>
      </c>
    </row>
    <row r="2073" spans="1:3" x14ac:dyDescent="0.2">
      <c r="A2073" s="2">
        <v>2072</v>
      </c>
      <c r="B2073" s="2">
        <v>55</v>
      </c>
      <c r="C2073" s="2" t="s">
        <v>393</v>
      </c>
    </row>
    <row r="2074" spans="1:3" x14ac:dyDescent="0.2">
      <c r="A2074" s="2">
        <v>2073</v>
      </c>
      <c r="B2074" s="2">
        <v>55</v>
      </c>
      <c r="C2074" s="2" t="s">
        <v>394</v>
      </c>
    </row>
    <row r="2075" spans="1:3" x14ac:dyDescent="0.2">
      <c r="A2075" s="2">
        <v>2074</v>
      </c>
      <c r="B2075" s="2">
        <v>55</v>
      </c>
      <c r="C2075" s="2" t="s">
        <v>395</v>
      </c>
    </row>
    <row r="2076" spans="1:3" x14ac:dyDescent="0.2">
      <c r="A2076" s="2">
        <v>2075</v>
      </c>
      <c r="B2076" s="2">
        <v>55</v>
      </c>
      <c r="C2076" s="2" t="s">
        <v>396</v>
      </c>
    </row>
    <row r="2077" spans="1:3" x14ac:dyDescent="0.2">
      <c r="A2077" s="2">
        <v>2076</v>
      </c>
      <c r="B2077" s="2">
        <v>55</v>
      </c>
      <c r="C2077" s="2" t="s">
        <v>397</v>
      </c>
    </row>
    <row r="2078" spans="1:3" x14ac:dyDescent="0.2">
      <c r="A2078" s="2">
        <v>2077</v>
      </c>
      <c r="B2078" s="2">
        <v>55</v>
      </c>
      <c r="C2078" s="2" t="s">
        <v>398</v>
      </c>
    </row>
    <row r="2079" spans="1:3" x14ac:dyDescent="0.2">
      <c r="A2079" s="2">
        <v>2078</v>
      </c>
      <c r="B2079" s="2">
        <v>55</v>
      </c>
      <c r="C2079" s="2" t="s">
        <v>399</v>
      </c>
    </row>
    <row r="2080" spans="1:3" x14ac:dyDescent="0.2">
      <c r="A2080" s="2">
        <v>2079</v>
      </c>
      <c r="B2080" s="2">
        <v>63</v>
      </c>
      <c r="C2080" s="2" t="s">
        <v>400</v>
      </c>
    </row>
    <row r="2081" spans="1:3" x14ac:dyDescent="0.2">
      <c r="A2081" s="2">
        <v>2080</v>
      </c>
      <c r="B2081" s="2">
        <v>63</v>
      </c>
      <c r="C2081" s="2" t="s">
        <v>401</v>
      </c>
    </row>
    <row r="2082" spans="1:3" x14ac:dyDescent="0.2">
      <c r="A2082" s="2">
        <v>2081</v>
      </c>
      <c r="B2082" s="2">
        <v>63</v>
      </c>
      <c r="C2082" s="2" t="s">
        <v>402</v>
      </c>
    </row>
    <row r="2083" spans="1:3" x14ac:dyDescent="0.2">
      <c r="A2083" s="2">
        <v>2082</v>
      </c>
      <c r="B2083" s="2">
        <v>63</v>
      </c>
      <c r="C2083" s="2" t="s">
        <v>403</v>
      </c>
    </row>
    <row r="2084" spans="1:3" x14ac:dyDescent="0.2">
      <c r="A2084" s="2">
        <v>2083</v>
      </c>
      <c r="B2084" s="2">
        <v>63</v>
      </c>
      <c r="C2084" s="2" t="s">
        <v>404</v>
      </c>
    </row>
    <row r="2085" spans="1:3" x14ac:dyDescent="0.2">
      <c r="A2085" s="2">
        <v>2084</v>
      </c>
      <c r="B2085" s="2">
        <v>64</v>
      </c>
      <c r="C2085" s="2" t="s">
        <v>405</v>
      </c>
    </row>
    <row r="2086" spans="1:3" x14ac:dyDescent="0.2">
      <c r="A2086" s="2">
        <v>2085</v>
      </c>
      <c r="B2086" s="2">
        <v>64</v>
      </c>
      <c r="C2086" s="2" t="s">
        <v>406</v>
      </c>
    </row>
    <row r="2087" spans="1:3" x14ac:dyDescent="0.2">
      <c r="A2087" s="2">
        <v>2086</v>
      </c>
      <c r="B2087" s="2">
        <v>64</v>
      </c>
      <c r="C2087" s="2" t="s">
        <v>407</v>
      </c>
    </row>
    <row r="2088" spans="1:3" x14ac:dyDescent="0.2">
      <c r="A2088" s="2">
        <v>2087</v>
      </c>
      <c r="B2088" s="2">
        <v>64</v>
      </c>
      <c r="C2088" s="2" t="s">
        <v>408</v>
      </c>
    </row>
    <row r="2089" spans="1:3" x14ac:dyDescent="0.2">
      <c r="A2089" s="2">
        <v>2088</v>
      </c>
      <c r="B2089" s="2">
        <v>64</v>
      </c>
      <c r="C2089" s="2" t="s">
        <v>409</v>
      </c>
    </row>
    <row r="2090" spans="1:3" x14ac:dyDescent="0.2">
      <c r="A2090" s="2">
        <v>2089</v>
      </c>
      <c r="B2090" s="2">
        <v>64</v>
      </c>
      <c r="C2090" s="2" t="s">
        <v>410</v>
      </c>
    </row>
    <row r="2091" spans="1:3" x14ac:dyDescent="0.2">
      <c r="A2091" s="2">
        <v>2090</v>
      </c>
      <c r="B2091" s="2">
        <v>65</v>
      </c>
      <c r="C2091" s="2" t="s">
        <v>411</v>
      </c>
    </row>
    <row r="2092" spans="1:3" x14ac:dyDescent="0.2">
      <c r="A2092" s="2">
        <v>2091</v>
      </c>
      <c r="B2092" s="2">
        <v>65</v>
      </c>
      <c r="C2092" s="2" t="s">
        <v>412</v>
      </c>
    </row>
    <row r="2093" spans="1:3" x14ac:dyDescent="0.2">
      <c r="A2093" s="2">
        <v>2092</v>
      </c>
      <c r="B2093" s="2">
        <v>65</v>
      </c>
      <c r="C2093" s="2" t="s">
        <v>413</v>
      </c>
    </row>
    <row r="2094" spans="1:3" x14ac:dyDescent="0.2">
      <c r="A2094" s="2">
        <v>2093</v>
      </c>
      <c r="B2094" s="2">
        <v>65</v>
      </c>
      <c r="C2094" s="2" t="s">
        <v>414</v>
      </c>
    </row>
    <row r="2095" spans="1:3" x14ac:dyDescent="0.2">
      <c r="A2095" s="2">
        <v>2094</v>
      </c>
      <c r="B2095" s="2">
        <v>65</v>
      </c>
      <c r="C2095" s="2" t="s">
        <v>415</v>
      </c>
    </row>
    <row r="2096" spans="1:3" x14ac:dyDescent="0.2">
      <c r="A2096" s="2">
        <v>2095</v>
      </c>
      <c r="B2096" s="2">
        <v>65</v>
      </c>
      <c r="C2096" s="2" t="s">
        <v>416</v>
      </c>
    </row>
    <row r="2097" spans="1:3" x14ac:dyDescent="0.2">
      <c r="A2097" s="2">
        <v>2096</v>
      </c>
      <c r="B2097" s="2">
        <v>65</v>
      </c>
      <c r="C2097" s="2" t="s">
        <v>1112</v>
      </c>
    </row>
    <row r="2098" spans="1:3" x14ac:dyDescent="0.2">
      <c r="A2098" s="2">
        <v>2097</v>
      </c>
      <c r="B2098" s="2">
        <v>65</v>
      </c>
      <c r="C2098" s="2" t="s">
        <v>417</v>
      </c>
    </row>
    <row r="2099" spans="1:3" x14ac:dyDescent="0.2">
      <c r="A2099" s="2">
        <v>2098</v>
      </c>
      <c r="B2099" s="2">
        <v>65</v>
      </c>
      <c r="C2099" s="2" t="s">
        <v>418</v>
      </c>
    </row>
    <row r="2100" spans="1:3" x14ac:dyDescent="0.2">
      <c r="A2100" s="2">
        <v>2099</v>
      </c>
      <c r="B2100" s="2">
        <v>65</v>
      </c>
      <c r="C2100" s="2" t="s">
        <v>419</v>
      </c>
    </row>
    <row r="2101" spans="1:3" x14ac:dyDescent="0.2">
      <c r="A2101" s="2">
        <v>2100</v>
      </c>
      <c r="B2101" s="2">
        <v>65</v>
      </c>
      <c r="C2101" s="2" t="s">
        <v>8</v>
      </c>
    </row>
    <row r="2102" spans="1:3" x14ac:dyDescent="0.2">
      <c r="A2102" s="2">
        <v>2101</v>
      </c>
      <c r="B2102" s="2">
        <v>65</v>
      </c>
      <c r="C2102" s="2" t="s">
        <v>420</v>
      </c>
    </row>
    <row r="2103" spans="1:3" x14ac:dyDescent="0.2">
      <c r="A2103" s="2">
        <v>2102</v>
      </c>
      <c r="B2103" s="2">
        <v>65</v>
      </c>
      <c r="C2103" s="2" t="s">
        <v>421</v>
      </c>
    </row>
    <row r="2104" spans="1:3" x14ac:dyDescent="0.2">
      <c r="A2104" s="2">
        <v>2103</v>
      </c>
      <c r="B2104" s="2">
        <v>65</v>
      </c>
      <c r="C2104" s="2" t="s">
        <v>422</v>
      </c>
    </row>
    <row r="2105" spans="1:3" x14ac:dyDescent="0.2">
      <c r="A2105" s="2">
        <v>2104</v>
      </c>
      <c r="B2105" s="2">
        <v>65</v>
      </c>
      <c r="C2105" s="2" t="s">
        <v>423</v>
      </c>
    </row>
    <row r="2106" spans="1:3" x14ac:dyDescent="0.2">
      <c r="A2106" s="2">
        <v>2105</v>
      </c>
      <c r="B2106" s="2">
        <v>65</v>
      </c>
      <c r="C2106" s="2" t="s">
        <v>424</v>
      </c>
    </row>
    <row r="2107" spans="1:3" x14ac:dyDescent="0.2">
      <c r="A2107" s="2">
        <v>2106</v>
      </c>
      <c r="B2107" s="2">
        <v>65</v>
      </c>
      <c r="C2107" s="2" t="s">
        <v>425</v>
      </c>
    </row>
    <row r="2108" spans="1:3" x14ac:dyDescent="0.2">
      <c r="A2108" s="2">
        <v>2107</v>
      </c>
      <c r="B2108" s="2">
        <v>66</v>
      </c>
      <c r="C2108" s="2" t="s">
        <v>426</v>
      </c>
    </row>
    <row r="2109" spans="1:3" x14ac:dyDescent="0.2">
      <c r="A2109" s="2">
        <v>2108</v>
      </c>
      <c r="B2109" s="2">
        <v>66</v>
      </c>
      <c r="C2109" s="2" t="s">
        <v>427</v>
      </c>
    </row>
    <row r="2110" spans="1:3" x14ac:dyDescent="0.2">
      <c r="A2110" s="2">
        <v>2109</v>
      </c>
      <c r="B2110" s="2">
        <v>66</v>
      </c>
      <c r="C2110" s="2" t="s">
        <v>428</v>
      </c>
    </row>
    <row r="2111" spans="1:3" x14ac:dyDescent="0.2">
      <c r="A2111" s="2">
        <v>2110</v>
      </c>
      <c r="B2111" s="2">
        <v>66</v>
      </c>
      <c r="C2111" s="2" t="s">
        <v>429</v>
      </c>
    </row>
    <row r="2112" spans="1:3" x14ac:dyDescent="0.2">
      <c r="A2112" s="2">
        <v>2111</v>
      </c>
      <c r="B2112" s="2">
        <v>66</v>
      </c>
      <c r="C2112" s="2" t="s">
        <v>430</v>
      </c>
    </row>
    <row r="2113" spans="1:3" x14ac:dyDescent="0.2">
      <c r="A2113" s="2">
        <v>2112</v>
      </c>
      <c r="B2113" s="2">
        <v>66</v>
      </c>
      <c r="C2113" s="2" t="s">
        <v>431</v>
      </c>
    </row>
    <row r="2114" spans="1:3" x14ac:dyDescent="0.2">
      <c r="A2114" s="2">
        <v>2113</v>
      </c>
      <c r="B2114" s="2">
        <v>66</v>
      </c>
      <c r="C2114" s="2" t="s">
        <v>432</v>
      </c>
    </row>
    <row r="2115" spans="1:3" x14ac:dyDescent="0.2">
      <c r="A2115" s="2">
        <v>2114</v>
      </c>
      <c r="B2115" s="2">
        <v>66</v>
      </c>
      <c r="C2115" s="2" t="s">
        <v>1273</v>
      </c>
    </row>
    <row r="2116" spans="1:3" x14ac:dyDescent="0.2">
      <c r="A2116" s="2">
        <v>2115</v>
      </c>
      <c r="B2116" s="2">
        <v>66</v>
      </c>
      <c r="C2116" s="2" t="s">
        <v>741</v>
      </c>
    </row>
    <row r="2117" spans="1:3" x14ac:dyDescent="0.2">
      <c r="A2117" s="2">
        <v>2116</v>
      </c>
      <c r="B2117" s="2">
        <v>66</v>
      </c>
      <c r="C2117" s="2" t="s">
        <v>433</v>
      </c>
    </row>
    <row r="2118" spans="1:3" x14ac:dyDescent="0.2">
      <c r="A2118" s="2">
        <v>2117</v>
      </c>
      <c r="B2118" s="2">
        <v>66</v>
      </c>
      <c r="C2118" s="2" t="s">
        <v>1440</v>
      </c>
    </row>
    <row r="2119" spans="1:3" x14ac:dyDescent="0.2">
      <c r="A2119" s="2">
        <v>2118</v>
      </c>
      <c r="B2119" s="2">
        <v>66</v>
      </c>
      <c r="C2119" s="2" t="s">
        <v>192</v>
      </c>
    </row>
    <row r="2120" spans="1:3" x14ac:dyDescent="0.2">
      <c r="A2120" s="2">
        <v>2119</v>
      </c>
      <c r="B2120" s="2">
        <v>66</v>
      </c>
      <c r="C2120" s="2" t="s">
        <v>83</v>
      </c>
    </row>
    <row r="2121" spans="1:3" x14ac:dyDescent="0.2">
      <c r="A2121" s="2">
        <v>2120</v>
      </c>
      <c r="B2121" s="2">
        <v>66</v>
      </c>
      <c r="C2121" s="2" t="s">
        <v>1186</v>
      </c>
    </row>
    <row r="2122" spans="1:3" x14ac:dyDescent="0.2">
      <c r="A2122" s="2">
        <v>2121</v>
      </c>
      <c r="B2122" s="2">
        <v>66</v>
      </c>
      <c r="C2122" s="2" t="s">
        <v>434</v>
      </c>
    </row>
    <row r="2123" spans="1:3" x14ac:dyDescent="0.2">
      <c r="A2123" s="2">
        <v>2122</v>
      </c>
      <c r="B2123" s="2">
        <v>66</v>
      </c>
      <c r="C2123" s="2" t="s">
        <v>435</v>
      </c>
    </row>
    <row r="2124" spans="1:3" x14ac:dyDescent="0.2">
      <c r="A2124" s="2">
        <v>2123</v>
      </c>
      <c r="B2124" s="2">
        <v>66</v>
      </c>
      <c r="C2124" s="2" t="s">
        <v>428</v>
      </c>
    </row>
    <row r="2125" spans="1:3" x14ac:dyDescent="0.2">
      <c r="A2125" s="2">
        <v>2124</v>
      </c>
      <c r="B2125" s="2">
        <v>66</v>
      </c>
      <c r="C2125" s="2" t="s">
        <v>436</v>
      </c>
    </row>
    <row r="2126" spans="1:3" x14ac:dyDescent="0.2">
      <c r="A2126" s="2">
        <v>2125</v>
      </c>
      <c r="B2126" s="2">
        <v>67</v>
      </c>
      <c r="C2126" s="2" t="s">
        <v>437</v>
      </c>
    </row>
    <row r="2127" spans="1:3" x14ac:dyDescent="0.2">
      <c r="A2127" s="2">
        <v>2126</v>
      </c>
      <c r="B2127" s="2">
        <v>67</v>
      </c>
      <c r="C2127" s="2" t="s">
        <v>438</v>
      </c>
    </row>
    <row r="2128" spans="1:3" x14ac:dyDescent="0.2">
      <c r="A2128" s="2">
        <v>2127</v>
      </c>
      <c r="B2128" s="2">
        <v>67</v>
      </c>
      <c r="C2128" s="2" t="s">
        <v>439</v>
      </c>
    </row>
    <row r="2129" spans="1:3" x14ac:dyDescent="0.2">
      <c r="A2129" s="2">
        <v>2128</v>
      </c>
      <c r="B2129" s="2">
        <v>67</v>
      </c>
      <c r="C2129" s="2" t="s">
        <v>440</v>
      </c>
    </row>
    <row r="2130" spans="1:3" x14ac:dyDescent="0.2">
      <c r="A2130" s="2">
        <v>2129</v>
      </c>
      <c r="B2130" s="2">
        <v>67</v>
      </c>
      <c r="C2130" s="2" t="s">
        <v>441</v>
      </c>
    </row>
    <row r="2131" spans="1:3" x14ac:dyDescent="0.2">
      <c r="A2131" s="2">
        <v>2130</v>
      </c>
      <c r="B2131" s="2">
        <v>67</v>
      </c>
      <c r="C2131" s="2" t="s">
        <v>442</v>
      </c>
    </row>
    <row r="2132" spans="1:3" x14ac:dyDescent="0.2">
      <c r="A2132" s="2">
        <v>2131</v>
      </c>
      <c r="B2132" s="2">
        <v>67</v>
      </c>
      <c r="C2132" s="2" t="s">
        <v>443</v>
      </c>
    </row>
    <row r="2133" spans="1:3" x14ac:dyDescent="0.2">
      <c r="A2133" s="2">
        <v>2132</v>
      </c>
      <c r="B2133" s="2">
        <v>67</v>
      </c>
      <c r="C2133" s="2" t="s">
        <v>444</v>
      </c>
    </row>
    <row r="2134" spans="1:3" x14ac:dyDescent="0.2">
      <c r="A2134" s="2">
        <v>2133</v>
      </c>
      <c r="B2134" s="2">
        <v>67</v>
      </c>
      <c r="C2134" s="2" t="s">
        <v>445</v>
      </c>
    </row>
    <row r="2135" spans="1:3" x14ac:dyDescent="0.2">
      <c r="A2135" s="2">
        <v>2134</v>
      </c>
      <c r="B2135" s="2">
        <v>67</v>
      </c>
      <c r="C2135" s="2" t="s">
        <v>446</v>
      </c>
    </row>
    <row r="2136" spans="1:3" x14ac:dyDescent="0.2">
      <c r="A2136" s="2">
        <v>2135</v>
      </c>
      <c r="B2136" s="2">
        <v>67</v>
      </c>
      <c r="C2136" s="2" t="s">
        <v>716</v>
      </c>
    </row>
    <row r="2137" spans="1:3" x14ac:dyDescent="0.2">
      <c r="A2137" s="2">
        <v>2136</v>
      </c>
      <c r="B2137" s="2">
        <v>67</v>
      </c>
      <c r="C2137" s="2" t="s">
        <v>447</v>
      </c>
    </row>
    <row r="2138" spans="1:3" x14ac:dyDescent="0.2">
      <c r="A2138" s="2">
        <v>2137</v>
      </c>
      <c r="B2138" s="2">
        <v>67</v>
      </c>
      <c r="C2138" s="2" t="s">
        <v>448</v>
      </c>
    </row>
    <row r="2139" spans="1:3" x14ac:dyDescent="0.2">
      <c r="A2139" s="2">
        <v>2138</v>
      </c>
      <c r="B2139" s="2">
        <v>67</v>
      </c>
      <c r="C2139" s="2" t="s">
        <v>731</v>
      </c>
    </row>
    <row r="2140" spans="1:3" x14ac:dyDescent="0.2">
      <c r="A2140" s="2">
        <v>2139</v>
      </c>
      <c r="B2140" s="2">
        <v>67</v>
      </c>
      <c r="C2140" s="2" t="s">
        <v>449</v>
      </c>
    </row>
    <row r="2141" spans="1:3" x14ac:dyDescent="0.2">
      <c r="A2141" s="2">
        <v>2140</v>
      </c>
      <c r="B2141" s="2">
        <v>67</v>
      </c>
      <c r="C2141" s="2" t="s">
        <v>1322</v>
      </c>
    </row>
    <row r="2142" spans="1:3" x14ac:dyDescent="0.2">
      <c r="A2142" s="2">
        <v>2141</v>
      </c>
      <c r="B2142" s="2">
        <v>67</v>
      </c>
      <c r="C2142" s="2" t="s">
        <v>1021</v>
      </c>
    </row>
    <row r="2143" spans="1:3" x14ac:dyDescent="0.2">
      <c r="A2143" s="2">
        <v>2142</v>
      </c>
      <c r="B2143" s="2">
        <v>67</v>
      </c>
      <c r="C2143" s="2" t="s">
        <v>729</v>
      </c>
    </row>
    <row r="2144" spans="1:3" x14ac:dyDescent="0.2">
      <c r="A2144" s="2">
        <v>2143</v>
      </c>
      <c r="B2144" s="2">
        <v>67</v>
      </c>
      <c r="C2144" s="2" t="s">
        <v>708</v>
      </c>
    </row>
    <row r="2145" spans="1:3" x14ac:dyDescent="0.2">
      <c r="A2145" s="2">
        <v>2144</v>
      </c>
      <c r="B2145" s="2">
        <v>67</v>
      </c>
      <c r="C2145" s="2" t="s">
        <v>450</v>
      </c>
    </row>
    <row r="2146" spans="1:3" x14ac:dyDescent="0.2">
      <c r="A2146" s="2">
        <v>2145</v>
      </c>
      <c r="B2146" s="2">
        <v>67</v>
      </c>
      <c r="C2146" s="2" t="s">
        <v>334</v>
      </c>
    </row>
    <row r="2147" spans="1:3" x14ac:dyDescent="0.2">
      <c r="A2147" s="2">
        <v>2146</v>
      </c>
      <c r="B2147" s="2">
        <v>67</v>
      </c>
      <c r="C2147" s="2" t="s">
        <v>732</v>
      </c>
    </row>
    <row r="2148" spans="1:3" x14ac:dyDescent="0.2">
      <c r="A2148" s="2">
        <v>2147</v>
      </c>
      <c r="B2148" s="2">
        <v>67</v>
      </c>
      <c r="C2148" s="2" t="s">
        <v>451</v>
      </c>
    </row>
    <row r="2149" spans="1:3" x14ac:dyDescent="0.2">
      <c r="A2149" s="2">
        <v>2148</v>
      </c>
      <c r="B2149" s="2">
        <v>67</v>
      </c>
      <c r="C2149" s="2" t="s">
        <v>452</v>
      </c>
    </row>
    <row r="2150" spans="1:3" x14ac:dyDescent="0.2">
      <c r="A2150" s="2">
        <v>2149</v>
      </c>
      <c r="B2150" s="2">
        <v>67</v>
      </c>
      <c r="C2150" s="2" t="s">
        <v>431</v>
      </c>
    </row>
    <row r="2151" spans="1:3" x14ac:dyDescent="0.2">
      <c r="A2151" s="2">
        <v>2150</v>
      </c>
      <c r="B2151" s="2">
        <v>67</v>
      </c>
      <c r="C2151" s="2" t="s">
        <v>453</v>
      </c>
    </row>
    <row r="2152" spans="1:3" x14ac:dyDescent="0.2">
      <c r="A2152" s="2">
        <v>2151</v>
      </c>
      <c r="B2152" s="2">
        <v>67</v>
      </c>
      <c r="C2152" s="2" t="s">
        <v>1062</v>
      </c>
    </row>
    <row r="2153" spans="1:3" x14ac:dyDescent="0.2">
      <c r="A2153" s="2">
        <v>2152</v>
      </c>
      <c r="B2153" s="2">
        <v>67</v>
      </c>
      <c r="C2153" s="2" t="s">
        <v>454</v>
      </c>
    </row>
    <row r="2154" spans="1:3" x14ac:dyDescent="0.2">
      <c r="A2154" s="2">
        <v>2153</v>
      </c>
      <c r="B2154" s="2">
        <v>67</v>
      </c>
      <c r="C2154" s="2" t="s">
        <v>730</v>
      </c>
    </row>
    <row r="2155" spans="1:3" x14ac:dyDescent="0.2">
      <c r="A2155" s="2">
        <v>2154</v>
      </c>
      <c r="B2155" s="2">
        <v>67</v>
      </c>
      <c r="C2155" s="2" t="s">
        <v>455</v>
      </c>
    </row>
    <row r="2156" spans="1:3" x14ac:dyDescent="0.2">
      <c r="A2156" s="2">
        <v>2155</v>
      </c>
      <c r="B2156" s="2">
        <v>67</v>
      </c>
      <c r="C2156" s="2" t="s">
        <v>456</v>
      </c>
    </row>
    <row r="2157" spans="1:3" x14ac:dyDescent="0.2">
      <c r="A2157" s="2">
        <v>2156</v>
      </c>
      <c r="B2157" s="2">
        <v>67</v>
      </c>
      <c r="C2157" s="2" t="s">
        <v>457</v>
      </c>
    </row>
    <row r="2158" spans="1:3" x14ac:dyDescent="0.2">
      <c r="A2158" s="2">
        <v>2157</v>
      </c>
      <c r="B2158" s="2">
        <v>67</v>
      </c>
      <c r="C2158" s="2" t="s">
        <v>458</v>
      </c>
    </row>
    <row r="2159" spans="1:3" x14ac:dyDescent="0.2">
      <c r="A2159" s="2">
        <v>2158</v>
      </c>
      <c r="B2159" s="2">
        <v>67</v>
      </c>
      <c r="C2159" s="2" t="s">
        <v>459</v>
      </c>
    </row>
    <row r="2160" spans="1:3" x14ac:dyDescent="0.2">
      <c r="A2160" s="2">
        <v>2159</v>
      </c>
      <c r="B2160" s="2">
        <v>67</v>
      </c>
      <c r="C2160" s="2" t="s">
        <v>460</v>
      </c>
    </row>
    <row r="2161" spans="1:3" x14ac:dyDescent="0.2">
      <c r="A2161" s="2">
        <v>2160</v>
      </c>
      <c r="B2161" s="2">
        <v>67</v>
      </c>
      <c r="C2161" s="2" t="s">
        <v>461</v>
      </c>
    </row>
    <row r="2162" spans="1:3" x14ac:dyDescent="0.2">
      <c r="A2162" s="2">
        <v>2161</v>
      </c>
      <c r="B2162" s="2">
        <v>67</v>
      </c>
      <c r="C2162" s="2" t="s">
        <v>1117</v>
      </c>
    </row>
    <row r="2163" spans="1:3" x14ac:dyDescent="0.2">
      <c r="A2163" s="2">
        <v>2162</v>
      </c>
      <c r="B2163" s="2">
        <v>67</v>
      </c>
      <c r="C2163" s="2" t="s">
        <v>462</v>
      </c>
    </row>
    <row r="2164" spans="1:3" x14ac:dyDescent="0.2">
      <c r="A2164" s="2">
        <v>2163</v>
      </c>
      <c r="B2164" s="2">
        <v>67</v>
      </c>
      <c r="C2164" s="2" t="s">
        <v>721</v>
      </c>
    </row>
    <row r="2165" spans="1:3" x14ac:dyDescent="0.2">
      <c r="A2165" s="2">
        <v>2164</v>
      </c>
      <c r="B2165" s="2">
        <v>67</v>
      </c>
      <c r="C2165" s="2" t="s">
        <v>463</v>
      </c>
    </row>
    <row r="2166" spans="1:3" x14ac:dyDescent="0.2">
      <c r="A2166" s="2">
        <v>2165</v>
      </c>
      <c r="B2166" s="2">
        <v>67</v>
      </c>
      <c r="C2166" s="2" t="s">
        <v>464</v>
      </c>
    </row>
    <row r="2167" spans="1:3" x14ac:dyDescent="0.2">
      <c r="A2167" s="2">
        <v>2166</v>
      </c>
      <c r="B2167" s="2">
        <v>67</v>
      </c>
      <c r="C2167" s="2" t="s">
        <v>465</v>
      </c>
    </row>
    <row r="2168" spans="1:3" x14ac:dyDescent="0.2">
      <c r="A2168" s="2">
        <v>2167</v>
      </c>
      <c r="B2168" s="2">
        <v>67</v>
      </c>
      <c r="C2168" s="2" t="s">
        <v>466</v>
      </c>
    </row>
    <row r="2169" spans="1:3" x14ac:dyDescent="0.2">
      <c r="A2169" s="2">
        <v>2168</v>
      </c>
      <c r="B2169" s="2">
        <v>67</v>
      </c>
      <c r="C2169" s="2" t="s">
        <v>2181</v>
      </c>
    </row>
    <row r="2170" spans="1:3" x14ac:dyDescent="0.2">
      <c r="A2170" s="2">
        <v>2169</v>
      </c>
      <c r="B2170" s="2">
        <v>67</v>
      </c>
      <c r="C2170" s="2" t="s">
        <v>467</v>
      </c>
    </row>
    <row r="2171" spans="1:3" x14ac:dyDescent="0.2">
      <c r="A2171" s="2">
        <v>2170</v>
      </c>
      <c r="B2171" s="2">
        <v>67</v>
      </c>
      <c r="C2171" s="2" t="s">
        <v>468</v>
      </c>
    </row>
    <row r="2172" spans="1:3" x14ac:dyDescent="0.2">
      <c r="A2172" s="2">
        <v>2171</v>
      </c>
      <c r="B2172" s="2">
        <v>67</v>
      </c>
      <c r="C2172" s="2" t="s">
        <v>469</v>
      </c>
    </row>
    <row r="2173" spans="1:3" x14ac:dyDescent="0.2">
      <c r="A2173" s="2">
        <v>2172</v>
      </c>
      <c r="B2173" s="2">
        <v>67</v>
      </c>
      <c r="C2173" s="2" t="s">
        <v>470</v>
      </c>
    </row>
    <row r="2174" spans="1:3" x14ac:dyDescent="0.2">
      <c r="A2174" s="2">
        <v>2173</v>
      </c>
      <c r="B2174" s="2">
        <v>67</v>
      </c>
      <c r="C2174" s="2" t="s">
        <v>471</v>
      </c>
    </row>
    <row r="2175" spans="1:3" x14ac:dyDescent="0.2">
      <c r="A2175" s="2">
        <v>2174</v>
      </c>
      <c r="B2175" s="2">
        <v>67</v>
      </c>
      <c r="C2175" s="2" t="s">
        <v>472</v>
      </c>
    </row>
    <row r="2176" spans="1:3" x14ac:dyDescent="0.2">
      <c r="A2176" s="2">
        <v>2175</v>
      </c>
      <c r="B2176" s="2">
        <v>67</v>
      </c>
      <c r="C2176" s="2" t="s">
        <v>473</v>
      </c>
    </row>
    <row r="2177" spans="1:3" x14ac:dyDescent="0.2">
      <c r="A2177" s="2">
        <v>2176</v>
      </c>
      <c r="B2177" s="2">
        <v>67</v>
      </c>
      <c r="C2177" s="2" t="s">
        <v>474</v>
      </c>
    </row>
    <row r="2178" spans="1:3" x14ac:dyDescent="0.2">
      <c r="A2178" s="2">
        <v>2177</v>
      </c>
      <c r="B2178" s="2">
        <v>67</v>
      </c>
      <c r="C2178" s="2" t="s">
        <v>475</v>
      </c>
    </row>
    <row r="2179" spans="1:3" x14ac:dyDescent="0.2">
      <c r="A2179" s="2">
        <v>2178</v>
      </c>
      <c r="B2179" s="2">
        <v>67</v>
      </c>
      <c r="C2179" s="2" t="s">
        <v>9</v>
      </c>
    </row>
    <row r="2180" spans="1:3" x14ac:dyDescent="0.2">
      <c r="A2180" s="2">
        <v>2179</v>
      </c>
      <c r="B2180" s="2">
        <v>67</v>
      </c>
      <c r="C2180" s="2" t="s">
        <v>476</v>
      </c>
    </row>
    <row r="2181" spans="1:3" x14ac:dyDescent="0.2">
      <c r="A2181" s="2">
        <v>2180</v>
      </c>
      <c r="B2181" s="2">
        <v>67</v>
      </c>
      <c r="C2181" s="2" t="s">
        <v>477</v>
      </c>
    </row>
    <row r="2182" spans="1:3" x14ac:dyDescent="0.2">
      <c r="A2182" s="2">
        <v>2181</v>
      </c>
      <c r="B2182" s="2">
        <v>67</v>
      </c>
      <c r="C2182" s="2" t="s">
        <v>478</v>
      </c>
    </row>
    <row r="2183" spans="1:3" x14ac:dyDescent="0.2">
      <c r="A2183" s="2">
        <v>2182</v>
      </c>
      <c r="B2183" s="2">
        <v>67</v>
      </c>
      <c r="C2183" s="2" t="s">
        <v>479</v>
      </c>
    </row>
    <row r="2184" spans="1:3" x14ac:dyDescent="0.2">
      <c r="A2184" s="2">
        <v>2183</v>
      </c>
      <c r="B2184" s="2">
        <v>67</v>
      </c>
      <c r="C2184" s="2" t="s">
        <v>480</v>
      </c>
    </row>
    <row r="2185" spans="1:3" x14ac:dyDescent="0.2">
      <c r="A2185" s="2">
        <v>2184</v>
      </c>
      <c r="B2185" s="2">
        <v>67</v>
      </c>
      <c r="C2185" s="2" t="s">
        <v>481</v>
      </c>
    </row>
    <row r="2186" spans="1:3" x14ac:dyDescent="0.2">
      <c r="A2186" s="2">
        <v>2185</v>
      </c>
      <c r="B2186" s="2">
        <v>67</v>
      </c>
      <c r="C2186" s="2" t="s">
        <v>482</v>
      </c>
    </row>
    <row r="2187" spans="1:3" x14ac:dyDescent="0.2">
      <c r="A2187" s="2">
        <v>2186</v>
      </c>
      <c r="B2187" s="2">
        <v>67</v>
      </c>
      <c r="C2187" s="2" t="s">
        <v>173</v>
      </c>
    </row>
    <row r="2188" spans="1:3" x14ac:dyDescent="0.2">
      <c r="A2188" s="2">
        <v>2187</v>
      </c>
      <c r="B2188" s="2">
        <v>67</v>
      </c>
      <c r="C2188" s="2" t="s">
        <v>483</v>
      </c>
    </row>
    <row r="2189" spans="1:3" x14ac:dyDescent="0.2">
      <c r="A2189" s="2">
        <v>2188</v>
      </c>
      <c r="B2189" s="2">
        <v>67</v>
      </c>
      <c r="C2189" s="2" t="s">
        <v>484</v>
      </c>
    </row>
    <row r="2190" spans="1:3" x14ac:dyDescent="0.2">
      <c r="A2190" s="2">
        <v>2189</v>
      </c>
      <c r="B2190" s="2">
        <v>67</v>
      </c>
      <c r="C2190" s="2" t="s">
        <v>1625</v>
      </c>
    </row>
    <row r="2191" spans="1:3" x14ac:dyDescent="0.2">
      <c r="A2191" s="2">
        <v>2190</v>
      </c>
      <c r="B2191" s="2">
        <v>67</v>
      </c>
      <c r="C2191" s="2" t="s">
        <v>485</v>
      </c>
    </row>
    <row r="2192" spans="1:3" x14ac:dyDescent="0.2">
      <c r="A2192" s="2">
        <v>2191</v>
      </c>
      <c r="B2192" s="2">
        <v>67</v>
      </c>
      <c r="C2192" s="2" t="s">
        <v>486</v>
      </c>
    </row>
    <row r="2193" spans="1:3" x14ac:dyDescent="0.2">
      <c r="A2193" s="2">
        <v>2192</v>
      </c>
      <c r="B2193" s="2">
        <v>67</v>
      </c>
      <c r="C2193" s="2" t="s">
        <v>487</v>
      </c>
    </row>
    <row r="2194" spans="1:3" x14ac:dyDescent="0.2">
      <c r="A2194" s="2">
        <v>2193</v>
      </c>
      <c r="B2194" s="2">
        <v>67</v>
      </c>
      <c r="C2194" s="2" t="s">
        <v>488</v>
      </c>
    </row>
    <row r="2195" spans="1:3" x14ac:dyDescent="0.2">
      <c r="A2195" s="2">
        <v>2194</v>
      </c>
      <c r="B2195" s="2">
        <v>68</v>
      </c>
      <c r="C2195" s="2" t="s">
        <v>489</v>
      </c>
    </row>
    <row r="2196" spans="1:3" x14ac:dyDescent="0.2">
      <c r="A2196" s="2">
        <v>2195</v>
      </c>
      <c r="B2196" s="2">
        <v>68</v>
      </c>
      <c r="C2196" s="2" t="s">
        <v>2035</v>
      </c>
    </row>
    <row r="2197" spans="1:3" x14ac:dyDescent="0.2">
      <c r="A2197" s="2">
        <v>2196</v>
      </c>
      <c r="B2197" s="2">
        <v>68</v>
      </c>
      <c r="C2197" s="2" t="s">
        <v>490</v>
      </c>
    </row>
    <row r="2198" spans="1:3" x14ac:dyDescent="0.2">
      <c r="A2198" s="2">
        <v>2197</v>
      </c>
      <c r="B2198" s="2">
        <v>68</v>
      </c>
      <c r="C2198" s="2" t="s">
        <v>491</v>
      </c>
    </row>
    <row r="2199" spans="1:3" x14ac:dyDescent="0.2">
      <c r="A2199" s="2">
        <v>2198</v>
      </c>
      <c r="B2199" s="2">
        <v>68</v>
      </c>
      <c r="C2199" s="2" t="s">
        <v>1149</v>
      </c>
    </row>
    <row r="2200" spans="1:3" x14ac:dyDescent="0.2">
      <c r="A2200" s="2">
        <v>2199</v>
      </c>
      <c r="B2200" s="2">
        <v>68</v>
      </c>
      <c r="C2200" s="2" t="s">
        <v>492</v>
      </c>
    </row>
    <row r="2201" spans="1:3" x14ac:dyDescent="0.2">
      <c r="A2201" s="2">
        <v>2200</v>
      </c>
      <c r="B2201" s="2">
        <v>68</v>
      </c>
      <c r="C2201" s="2" t="s">
        <v>493</v>
      </c>
    </row>
    <row r="2202" spans="1:3" x14ac:dyDescent="0.2">
      <c r="A2202" s="2">
        <v>2201</v>
      </c>
      <c r="B2202" s="2">
        <v>68</v>
      </c>
      <c r="C2202" s="2" t="s">
        <v>494</v>
      </c>
    </row>
    <row r="2203" spans="1:3" x14ac:dyDescent="0.2">
      <c r="A2203" s="2">
        <v>2202</v>
      </c>
      <c r="B2203" s="2">
        <v>68</v>
      </c>
      <c r="C2203" s="2" t="s">
        <v>744</v>
      </c>
    </row>
    <row r="2204" spans="1:3" x14ac:dyDescent="0.2">
      <c r="A2204" s="2">
        <v>2203</v>
      </c>
      <c r="B2204" s="2">
        <v>68</v>
      </c>
      <c r="C2204" s="2" t="s">
        <v>1509</v>
      </c>
    </row>
    <row r="2205" spans="1:3" x14ac:dyDescent="0.2">
      <c r="A2205" s="2">
        <v>2204</v>
      </c>
      <c r="B2205" s="2">
        <v>68</v>
      </c>
      <c r="C2205" s="2" t="s">
        <v>1074</v>
      </c>
    </row>
    <row r="2206" spans="1:3" x14ac:dyDescent="0.2">
      <c r="A2206" s="2">
        <v>2205</v>
      </c>
      <c r="B2206" s="2">
        <v>68</v>
      </c>
      <c r="C2206" s="2" t="s">
        <v>745</v>
      </c>
    </row>
    <row r="2207" spans="1:3" x14ac:dyDescent="0.2">
      <c r="A2207" s="2">
        <v>2206</v>
      </c>
      <c r="B2207" s="2">
        <v>68</v>
      </c>
      <c r="C2207" s="2" t="s">
        <v>495</v>
      </c>
    </row>
    <row r="2208" spans="1:3" x14ac:dyDescent="0.2">
      <c r="A2208" s="2">
        <v>2207</v>
      </c>
      <c r="B2208" s="2">
        <v>68</v>
      </c>
      <c r="C2208" s="2" t="s">
        <v>1327</v>
      </c>
    </row>
    <row r="2209" spans="1:3" x14ac:dyDescent="0.2">
      <c r="A2209" s="2">
        <v>2208</v>
      </c>
      <c r="B2209" s="2">
        <v>68</v>
      </c>
      <c r="C2209" s="2" t="s">
        <v>496</v>
      </c>
    </row>
    <row r="2210" spans="1:3" x14ac:dyDescent="0.2">
      <c r="A2210" s="2">
        <v>2209</v>
      </c>
      <c r="B2210" s="2">
        <v>68</v>
      </c>
      <c r="C2210" s="2" t="s">
        <v>497</v>
      </c>
    </row>
    <row r="2211" spans="1:3" x14ac:dyDescent="0.2">
      <c r="A2211" s="2">
        <v>2210</v>
      </c>
      <c r="B2211" s="2">
        <v>68</v>
      </c>
      <c r="C2211" s="2" t="s">
        <v>498</v>
      </c>
    </row>
    <row r="2212" spans="1:3" x14ac:dyDescent="0.2">
      <c r="A2212" s="2">
        <v>2211</v>
      </c>
      <c r="B2212" s="2">
        <v>68</v>
      </c>
      <c r="C2212" s="2" t="s">
        <v>499</v>
      </c>
    </row>
    <row r="2213" spans="1:3" x14ac:dyDescent="0.2">
      <c r="A2213" s="2">
        <v>2212</v>
      </c>
      <c r="B2213" s="2">
        <v>68</v>
      </c>
      <c r="C2213" s="2" t="s">
        <v>500</v>
      </c>
    </row>
    <row r="2214" spans="1:3" x14ac:dyDescent="0.2">
      <c r="A2214" s="2">
        <v>2213</v>
      </c>
      <c r="B2214" s="2">
        <v>68</v>
      </c>
      <c r="C2214" s="2" t="s">
        <v>501</v>
      </c>
    </row>
    <row r="2215" spans="1:3" x14ac:dyDescent="0.2">
      <c r="A2215" s="2">
        <v>2214</v>
      </c>
      <c r="B2215" s="2">
        <v>68</v>
      </c>
      <c r="C2215" s="2" t="s">
        <v>502</v>
      </c>
    </row>
    <row r="2216" spans="1:3" x14ac:dyDescent="0.2">
      <c r="A2216" s="2">
        <v>2215</v>
      </c>
      <c r="B2216" s="2">
        <v>68</v>
      </c>
      <c r="C2216" s="2" t="s">
        <v>503</v>
      </c>
    </row>
    <row r="2217" spans="1:3" x14ac:dyDescent="0.2">
      <c r="A2217" s="2">
        <v>2216</v>
      </c>
      <c r="B2217" s="2">
        <v>68</v>
      </c>
      <c r="C2217" s="2" t="s">
        <v>504</v>
      </c>
    </row>
    <row r="2218" spans="1:3" x14ac:dyDescent="0.2">
      <c r="A2218" s="2">
        <v>2217</v>
      </c>
      <c r="B2218" s="2">
        <v>68</v>
      </c>
      <c r="C2218" s="2" t="s">
        <v>1846</v>
      </c>
    </row>
    <row r="2219" spans="1:3" x14ac:dyDescent="0.2">
      <c r="A2219" s="2">
        <v>2218</v>
      </c>
      <c r="B2219" s="2">
        <v>68</v>
      </c>
      <c r="C2219" s="2" t="s">
        <v>505</v>
      </c>
    </row>
    <row r="2220" spans="1:3" x14ac:dyDescent="0.2">
      <c r="A2220" s="2">
        <v>2219</v>
      </c>
      <c r="B2220" s="2">
        <v>68</v>
      </c>
      <c r="C2220" s="2" t="s">
        <v>506</v>
      </c>
    </row>
    <row r="2221" spans="1:3" x14ac:dyDescent="0.2">
      <c r="A2221" s="2">
        <v>2220</v>
      </c>
      <c r="B2221" s="2">
        <v>68</v>
      </c>
      <c r="C2221" s="2" t="s">
        <v>1586</v>
      </c>
    </row>
    <row r="2222" spans="1:3" x14ac:dyDescent="0.2">
      <c r="A2222" s="2">
        <v>2221</v>
      </c>
      <c r="B2222" s="2">
        <v>68</v>
      </c>
      <c r="C2222" s="2" t="s">
        <v>507</v>
      </c>
    </row>
    <row r="2223" spans="1:3" x14ac:dyDescent="0.2">
      <c r="A2223" s="2">
        <v>2222</v>
      </c>
      <c r="B2223" s="2">
        <v>68</v>
      </c>
      <c r="C2223" s="2" t="s">
        <v>508</v>
      </c>
    </row>
    <row r="2224" spans="1:3" x14ac:dyDescent="0.2">
      <c r="A2224" s="2">
        <v>2223</v>
      </c>
      <c r="B2224" s="2">
        <v>68</v>
      </c>
      <c r="C2224" s="2" t="s">
        <v>509</v>
      </c>
    </row>
    <row r="2225" spans="1:3" x14ac:dyDescent="0.2">
      <c r="A2225" s="2">
        <v>2224</v>
      </c>
      <c r="B2225" s="2">
        <v>68</v>
      </c>
      <c r="C2225" s="2" t="s">
        <v>1253</v>
      </c>
    </row>
    <row r="2226" spans="1:3" x14ac:dyDescent="0.2">
      <c r="A2226" s="2">
        <v>2225</v>
      </c>
      <c r="B2226" s="2">
        <v>68</v>
      </c>
      <c r="C2226" s="2" t="s">
        <v>510</v>
      </c>
    </row>
    <row r="2227" spans="1:3" x14ac:dyDescent="0.2">
      <c r="A2227" s="2">
        <v>2226</v>
      </c>
      <c r="B2227" s="2">
        <v>68</v>
      </c>
      <c r="C2227" s="2" t="s">
        <v>511</v>
      </c>
    </row>
    <row r="2228" spans="1:3" x14ac:dyDescent="0.2">
      <c r="A2228" s="2">
        <v>2227</v>
      </c>
      <c r="B2228" s="2">
        <v>68</v>
      </c>
      <c r="C2228" s="2" t="s">
        <v>512</v>
      </c>
    </row>
    <row r="2229" spans="1:3" x14ac:dyDescent="0.2">
      <c r="A2229" s="2">
        <v>2228</v>
      </c>
      <c r="B2229" s="2">
        <v>68</v>
      </c>
      <c r="C2229" s="2" t="s">
        <v>513</v>
      </c>
    </row>
    <row r="2230" spans="1:3" x14ac:dyDescent="0.2">
      <c r="A2230" s="2">
        <v>2229</v>
      </c>
      <c r="B2230" s="2">
        <v>68</v>
      </c>
      <c r="C2230" s="2" t="s">
        <v>514</v>
      </c>
    </row>
    <row r="2231" spans="1:3" x14ac:dyDescent="0.2">
      <c r="A2231" s="2">
        <v>2230</v>
      </c>
      <c r="B2231" s="2">
        <v>68</v>
      </c>
      <c r="C2231" s="2" t="s">
        <v>515</v>
      </c>
    </row>
    <row r="2232" spans="1:3" x14ac:dyDescent="0.2">
      <c r="A2232" s="2">
        <v>2231</v>
      </c>
      <c r="B2232" s="2">
        <v>68</v>
      </c>
      <c r="C2232" s="2" t="s">
        <v>516</v>
      </c>
    </row>
    <row r="2233" spans="1:3" x14ac:dyDescent="0.2">
      <c r="A2233" s="2">
        <v>2232</v>
      </c>
      <c r="B2233" s="2">
        <v>68</v>
      </c>
      <c r="C2233" s="2" t="s">
        <v>517</v>
      </c>
    </row>
    <row r="2234" spans="1:3" x14ac:dyDescent="0.2">
      <c r="A2234" s="2">
        <v>2233</v>
      </c>
      <c r="B2234" s="2">
        <v>68</v>
      </c>
      <c r="C2234" s="2" t="s">
        <v>518</v>
      </c>
    </row>
    <row r="2235" spans="1:3" x14ac:dyDescent="0.2">
      <c r="A2235" s="2">
        <v>2234</v>
      </c>
      <c r="B2235" s="2">
        <v>68</v>
      </c>
      <c r="C2235" s="2" t="s">
        <v>519</v>
      </c>
    </row>
    <row r="2236" spans="1:3" x14ac:dyDescent="0.2">
      <c r="A2236" s="2">
        <v>2235</v>
      </c>
      <c r="B2236" s="2">
        <v>68</v>
      </c>
      <c r="C2236" s="2" t="s">
        <v>520</v>
      </c>
    </row>
    <row r="2237" spans="1:3" x14ac:dyDescent="0.2">
      <c r="A2237" s="2">
        <v>2236</v>
      </c>
      <c r="B2237" s="2">
        <v>68</v>
      </c>
      <c r="C2237" s="2" t="s">
        <v>521</v>
      </c>
    </row>
    <row r="2238" spans="1:3" x14ac:dyDescent="0.2">
      <c r="A2238" s="2">
        <v>2237</v>
      </c>
      <c r="B2238" s="2">
        <v>68</v>
      </c>
      <c r="C2238" s="2" t="s">
        <v>522</v>
      </c>
    </row>
    <row r="2239" spans="1:3" x14ac:dyDescent="0.2">
      <c r="A2239" s="2">
        <v>2238</v>
      </c>
      <c r="B2239" s="2">
        <v>68</v>
      </c>
      <c r="C2239" s="2" t="s">
        <v>523</v>
      </c>
    </row>
    <row r="2240" spans="1:3" x14ac:dyDescent="0.2">
      <c r="A2240" s="2">
        <v>2239</v>
      </c>
      <c r="B2240" s="2">
        <v>69</v>
      </c>
      <c r="C2240" s="2" t="s">
        <v>524</v>
      </c>
    </row>
    <row r="2241" spans="1:3" x14ac:dyDescent="0.2">
      <c r="A2241" s="2">
        <v>2240</v>
      </c>
      <c r="B2241" s="2">
        <v>69</v>
      </c>
      <c r="C2241" s="2" t="s">
        <v>525</v>
      </c>
    </row>
    <row r="2242" spans="1:3" x14ac:dyDescent="0.2">
      <c r="A2242" s="2">
        <v>2241</v>
      </c>
      <c r="B2242" s="2">
        <v>69</v>
      </c>
      <c r="C2242" s="2" t="s">
        <v>526</v>
      </c>
    </row>
    <row r="2243" spans="1:3" x14ac:dyDescent="0.2">
      <c r="A2243" s="2">
        <v>2242</v>
      </c>
      <c r="B2243" s="2">
        <v>69</v>
      </c>
      <c r="C2243" s="2" t="s">
        <v>527</v>
      </c>
    </row>
    <row r="2244" spans="1:3" x14ac:dyDescent="0.2">
      <c r="A2244" s="2">
        <v>2243</v>
      </c>
      <c r="B2244" s="2">
        <v>69</v>
      </c>
      <c r="C2244" s="2" t="s">
        <v>1316</v>
      </c>
    </row>
    <row r="2245" spans="1:3" x14ac:dyDescent="0.2">
      <c r="A2245" s="2">
        <v>2244</v>
      </c>
      <c r="B2245" s="2">
        <v>69</v>
      </c>
      <c r="C2245" s="2" t="s">
        <v>528</v>
      </c>
    </row>
    <row r="2246" spans="1:3" x14ac:dyDescent="0.2">
      <c r="A2246" s="2">
        <v>2245</v>
      </c>
      <c r="B2246" s="2">
        <v>69</v>
      </c>
      <c r="C2246" s="2" t="s">
        <v>1318</v>
      </c>
    </row>
    <row r="2247" spans="1:3" x14ac:dyDescent="0.2">
      <c r="A2247" s="2">
        <v>2246</v>
      </c>
      <c r="B2247" s="2">
        <v>69</v>
      </c>
      <c r="C2247" s="2" t="s">
        <v>529</v>
      </c>
    </row>
    <row r="2248" spans="1:3" x14ac:dyDescent="0.2">
      <c r="A2248" s="2">
        <v>2247</v>
      </c>
      <c r="B2248" s="2">
        <v>69</v>
      </c>
      <c r="C2248" s="2" t="s">
        <v>530</v>
      </c>
    </row>
    <row r="2249" spans="1:3" x14ac:dyDescent="0.2">
      <c r="A2249" s="2">
        <v>2248</v>
      </c>
      <c r="B2249" s="2">
        <v>69</v>
      </c>
      <c r="C2249" s="2" t="s">
        <v>531</v>
      </c>
    </row>
    <row r="2250" spans="1:3" x14ac:dyDescent="0.2">
      <c r="A2250" s="2">
        <v>2249</v>
      </c>
      <c r="B2250" s="2">
        <v>69</v>
      </c>
      <c r="C2250" s="2" t="s">
        <v>532</v>
      </c>
    </row>
    <row r="2251" spans="1:3" x14ac:dyDescent="0.2">
      <c r="A2251" s="2">
        <v>2250</v>
      </c>
      <c r="B2251" s="2">
        <v>69</v>
      </c>
      <c r="C2251" s="2" t="s">
        <v>533</v>
      </c>
    </row>
    <row r="2252" spans="1:3" x14ac:dyDescent="0.2">
      <c r="A2252" s="2">
        <v>2251</v>
      </c>
      <c r="B2252" s="2">
        <v>69</v>
      </c>
      <c r="C2252" s="2" t="s">
        <v>534</v>
      </c>
    </row>
    <row r="2253" spans="1:3" x14ac:dyDescent="0.2">
      <c r="A2253" s="2">
        <v>2252</v>
      </c>
      <c r="B2253" s="2">
        <v>69</v>
      </c>
      <c r="C2253" s="2" t="s">
        <v>535</v>
      </c>
    </row>
    <row r="2254" spans="1:3" x14ac:dyDescent="0.2">
      <c r="A2254" s="2">
        <v>2253</v>
      </c>
      <c r="B2254" s="2">
        <v>69</v>
      </c>
      <c r="C2254" s="2" t="s">
        <v>536</v>
      </c>
    </row>
    <row r="2255" spans="1:3" x14ac:dyDescent="0.2">
      <c r="A2255" s="2">
        <v>2254</v>
      </c>
      <c r="B2255" s="2">
        <v>69</v>
      </c>
      <c r="C2255" s="2" t="s">
        <v>537</v>
      </c>
    </row>
    <row r="2256" spans="1:3" x14ac:dyDescent="0.2">
      <c r="A2256" s="2">
        <v>2255</v>
      </c>
      <c r="B2256" s="2">
        <v>69</v>
      </c>
      <c r="C2256" s="2" t="s">
        <v>538</v>
      </c>
    </row>
    <row r="2257" spans="1:3" x14ac:dyDescent="0.2">
      <c r="A2257" s="2">
        <v>2256</v>
      </c>
      <c r="B2257" s="2">
        <v>69</v>
      </c>
      <c r="C2257" s="2" t="s">
        <v>356</v>
      </c>
    </row>
    <row r="2258" spans="1:3" x14ac:dyDescent="0.2">
      <c r="A2258" s="2">
        <v>2257</v>
      </c>
      <c r="B2258" s="2">
        <v>69</v>
      </c>
      <c r="C2258" s="2" t="s">
        <v>539</v>
      </c>
    </row>
    <row r="2259" spans="1:3" x14ac:dyDescent="0.2">
      <c r="A2259" s="2">
        <v>2258</v>
      </c>
      <c r="B2259" s="2">
        <v>69</v>
      </c>
      <c r="C2259" s="2" t="s">
        <v>540</v>
      </c>
    </row>
    <row r="2260" spans="1:3" x14ac:dyDescent="0.2">
      <c r="A2260" s="2">
        <v>2259</v>
      </c>
      <c r="B2260" s="2">
        <v>69</v>
      </c>
      <c r="C2260" s="2" t="s">
        <v>541</v>
      </c>
    </row>
    <row r="2261" spans="1:3" x14ac:dyDescent="0.2">
      <c r="A2261" s="2">
        <v>2260</v>
      </c>
      <c r="B2261" s="2">
        <v>69</v>
      </c>
      <c r="C2261" s="2" t="s">
        <v>542</v>
      </c>
    </row>
    <row r="2262" spans="1:3" x14ac:dyDescent="0.2">
      <c r="A2262" s="2">
        <v>2261</v>
      </c>
      <c r="B2262" s="2">
        <v>69</v>
      </c>
      <c r="C2262" s="2" t="s">
        <v>543</v>
      </c>
    </row>
    <row r="2263" spans="1:3" x14ac:dyDescent="0.2">
      <c r="A2263" s="2">
        <v>2262</v>
      </c>
      <c r="B2263" s="2">
        <v>69</v>
      </c>
      <c r="C2263" s="2" t="s">
        <v>544</v>
      </c>
    </row>
    <row r="2264" spans="1:3" x14ac:dyDescent="0.2">
      <c r="A2264" s="2">
        <v>2263</v>
      </c>
      <c r="B2264" s="2">
        <v>69</v>
      </c>
      <c r="C2264" s="2" t="s">
        <v>545</v>
      </c>
    </row>
    <row r="2265" spans="1:3" x14ac:dyDescent="0.2">
      <c r="A2265" s="2">
        <v>2264</v>
      </c>
      <c r="B2265" s="2">
        <v>69</v>
      </c>
      <c r="C2265" s="2" t="s">
        <v>1678</v>
      </c>
    </row>
    <row r="2266" spans="1:3" x14ac:dyDescent="0.2">
      <c r="A2266" s="2">
        <v>2265</v>
      </c>
      <c r="B2266" s="2">
        <v>69</v>
      </c>
      <c r="C2266" s="2" t="s">
        <v>546</v>
      </c>
    </row>
    <row r="2267" spans="1:3" x14ac:dyDescent="0.2">
      <c r="A2267" s="2">
        <v>2266</v>
      </c>
      <c r="B2267" s="2">
        <v>69</v>
      </c>
      <c r="C2267" s="2" t="s">
        <v>547</v>
      </c>
    </row>
    <row r="2268" spans="1:3" x14ac:dyDescent="0.2">
      <c r="A2268" s="2">
        <v>2267</v>
      </c>
      <c r="B2268" s="2">
        <v>69</v>
      </c>
      <c r="C2268" s="2" t="s">
        <v>548</v>
      </c>
    </row>
    <row r="2269" spans="1:3" x14ac:dyDescent="0.2">
      <c r="A2269" s="2">
        <v>2268</v>
      </c>
      <c r="B2269" s="2">
        <v>69</v>
      </c>
      <c r="C2269" s="2" t="s">
        <v>549</v>
      </c>
    </row>
    <row r="2270" spans="1:3" x14ac:dyDescent="0.2">
      <c r="A2270" s="2">
        <v>2269</v>
      </c>
      <c r="B2270" s="2">
        <v>69</v>
      </c>
      <c r="C2270" s="2" t="s">
        <v>550</v>
      </c>
    </row>
    <row r="2271" spans="1:3" x14ac:dyDescent="0.2">
      <c r="A2271" s="2">
        <v>2270</v>
      </c>
      <c r="B2271" s="2">
        <v>69</v>
      </c>
      <c r="C2271" s="2" t="s">
        <v>551</v>
      </c>
    </row>
    <row r="2272" spans="1:3" x14ac:dyDescent="0.2">
      <c r="A2272" s="2">
        <v>2271</v>
      </c>
      <c r="B2272" s="2">
        <v>69</v>
      </c>
      <c r="C2272" s="2" t="s">
        <v>552</v>
      </c>
    </row>
    <row r="2273" spans="1:3" x14ac:dyDescent="0.2">
      <c r="A2273" s="2">
        <v>2272</v>
      </c>
      <c r="B2273" s="2">
        <v>69</v>
      </c>
      <c r="C2273" s="2" t="s">
        <v>553</v>
      </c>
    </row>
    <row r="2274" spans="1:3" x14ac:dyDescent="0.2">
      <c r="A2274" s="2">
        <v>2273</v>
      </c>
      <c r="B2274" s="2">
        <v>69</v>
      </c>
      <c r="C2274" s="2" t="s">
        <v>554</v>
      </c>
    </row>
    <row r="2275" spans="1:3" x14ac:dyDescent="0.2">
      <c r="A2275" s="2">
        <v>2274</v>
      </c>
      <c r="B2275" s="2">
        <v>69</v>
      </c>
      <c r="C2275" s="2" t="s">
        <v>555</v>
      </c>
    </row>
    <row r="2276" spans="1:3" x14ac:dyDescent="0.2">
      <c r="A2276" s="2">
        <v>2275</v>
      </c>
      <c r="B2276" s="2">
        <v>69</v>
      </c>
      <c r="C2276" s="2" t="s">
        <v>556</v>
      </c>
    </row>
    <row r="2277" spans="1:3" x14ac:dyDescent="0.2">
      <c r="A2277" s="2">
        <v>2276</v>
      </c>
      <c r="B2277" s="2">
        <v>69</v>
      </c>
      <c r="C2277" s="2" t="s">
        <v>557</v>
      </c>
    </row>
    <row r="2278" spans="1:3" x14ac:dyDescent="0.2">
      <c r="A2278" s="2">
        <v>2277</v>
      </c>
      <c r="B2278" s="2">
        <v>69</v>
      </c>
      <c r="C2278" s="2" t="s">
        <v>558</v>
      </c>
    </row>
    <row r="2279" spans="1:3" x14ac:dyDescent="0.2">
      <c r="A2279" s="2">
        <v>2278</v>
      </c>
      <c r="B2279" s="2">
        <v>69</v>
      </c>
      <c r="C2279" s="2" t="s">
        <v>1016</v>
      </c>
    </row>
    <row r="2280" spans="1:3" x14ac:dyDescent="0.2">
      <c r="A2280" s="2">
        <v>2279</v>
      </c>
      <c r="B2280" s="2">
        <v>69</v>
      </c>
      <c r="C2280" s="2" t="s">
        <v>559</v>
      </c>
    </row>
    <row r="2281" spans="1:3" x14ac:dyDescent="0.2">
      <c r="A2281" s="2">
        <v>2280</v>
      </c>
      <c r="B2281" s="2">
        <v>69</v>
      </c>
      <c r="C2281" s="2" t="s">
        <v>560</v>
      </c>
    </row>
    <row r="2282" spans="1:3" x14ac:dyDescent="0.2">
      <c r="A2282" s="2">
        <v>2281</v>
      </c>
      <c r="B2282" s="2">
        <v>69</v>
      </c>
      <c r="C2282" s="2" t="s">
        <v>561</v>
      </c>
    </row>
    <row r="2283" spans="1:3" x14ac:dyDescent="0.2">
      <c r="A2283" s="2">
        <v>2282</v>
      </c>
      <c r="B2283" s="2">
        <v>69</v>
      </c>
      <c r="C2283" s="2" t="s">
        <v>562</v>
      </c>
    </row>
    <row r="2284" spans="1:3" x14ac:dyDescent="0.2">
      <c r="A2284" s="2">
        <v>2283</v>
      </c>
      <c r="B2284" s="2">
        <v>69</v>
      </c>
      <c r="C2284" s="2" t="s">
        <v>563</v>
      </c>
    </row>
    <row r="2285" spans="1:3" x14ac:dyDescent="0.2">
      <c r="A2285" s="2">
        <v>2284</v>
      </c>
      <c r="B2285" s="2">
        <v>69</v>
      </c>
      <c r="C2285" s="2" t="s">
        <v>564</v>
      </c>
    </row>
    <row r="2286" spans="1:3" x14ac:dyDescent="0.2">
      <c r="A2286" s="2">
        <v>2285</v>
      </c>
      <c r="B2286" s="2">
        <v>69</v>
      </c>
      <c r="C2286" s="2" t="s">
        <v>565</v>
      </c>
    </row>
    <row r="2287" spans="1:3" x14ac:dyDescent="0.2">
      <c r="A2287" s="2">
        <v>2286</v>
      </c>
      <c r="B2287" s="2">
        <v>69</v>
      </c>
      <c r="C2287" s="2" t="s">
        <v>566</v>
      </c>
    </row>
    <row r="2288" spans="1:3" x14ac:dyDescent="0.2">
      <c r="A2288" s="2">
        <v>2287</v>
      </c>
      <c r="B2288" s="2">
        <v>69</v>
      </c>
      <c r="C2288" s="2" t="s">
        <v>2113</v>
      </c>
    </row>
    <row r="2289" spans="1:3" x14ac:dyDescent="0.2">
      <c r="A2289" s="2">
        <v>2288</v>
      </c>
      <c r="B2289" s="2">
        <v>69</v>
      </c>
      <c r="C2289" s="2" t="s">
        <v>1363</v>
      </c>
    </row>
    <row r="2290" spans="1:3" x14ac:dyDescent="0.2">
      <c r="A2290" s="2">
        <v>2289</v>
      </c>
      <c r="B2290" s="2">
        <v>69</v>
      </c>
      <c r="C2290" s="2" t="s">
        <v>567</v>
      </c>
    </row>
    <row r="2291" spans="1:3" x14ac:dyDescent="0.2">
      <c r="A2291" s="2">
        <v>2290</v>
      </c>
      <c r="B2291" s="2">
        <v>69</v>
      </c>
      <c r="C2291" s="2" t="s">
        <v>568</v>
      </c>
    </row>
    <row r="2292" spans="1:3" x14ac:dyDescent="0.2">
      <c r="A2292" s="2">
        <v>2291</v>
      </c>
      <c r="B2292" s="2">
        <v>69</v>
      </c>
      <c r="C2292" s="2" t="s">
        <v>569</v>
      </c>
    </row>
    <row r="2293" spans="1:3" x14ac:dyDescent="0.2">
      <c r="A2293" s="2">
        <v>2292</v>
      </c>
      <c r="B2293" s="2">
        <v>69</v>
      </c>
      <c r="C2293" s="2" t="s">
        <v>570</v>
      </c>
    </row>
    <row r="2294" spans="1:3" x14ac:dyDescent="0.2">
      <c r="A2294" s="2">
        <v>2293</v>
      </c>
      <c r="B2294" s="2">
        <v>69</v>
      </c>
      <c r="C2294" s="2" t="s">
        <v>571</v>
      </c>
    </row>
    <row r="2295" spans="1:3" x14ac:dyDescent="0.2">
      <c r="A2295" s="2">
        <v>2294</v>
      </c>
      <c r="B2295" s="2">
        <v>69</v>
      </c>
      <c r="C2295" s="2" t="s">
        <v>572</v>
      </c>
    </row>
    <row r="2296" spans="1:3" x14ac:dyDescent="0.2">
      <c r="A2296" s="2">
        <v>2295</v>
      </c>
      <c r="B2296" s="2">
        <v>69</v>
      </c>
      <c r="C2296" s="2" t="s">
        <v>573</v>
      </c>
    </row>
    <row r="2297" spans="1:3" x14ac:dyDescent="0.2">
      <c r="A2297" s="2">
        <v>2296</v>
      </c>
      <c r="B2297" s="2">
        <v>69</v>
      </c>
      <c r="C2297" s="2" t="s">
        <v>574</v>
      </c>
    </row>
    <row r="2298" spans="1:3" x14ac:dyDescent="0.2">
      <c r="A2298" s="2">
        <v>2297</v>
      </c>
      <c r="B2298" s="2">
        <v>69</v>
      </c>
      <c r="C2298" s="2" t="s">
        <v>575</v>
      </c>
    </row>
    <row r="2299" spans="1:3" x14ac:dyDescent="0.2">
      <c r="A2299" s="2">
        <v>2298</v>
      </c>
      <c r="B2299" s="2">
        <v>69</v>
      </c>
      <c r="C2299" s="2" t="s">
        <v>576</v>
      </c>
    </row>
    <row r="2300" spans="1:3" x14ac:dyDescent="0.2">
      <c r="A2300" s="2">
        <v>2299</v>
      </c>
      <c r="B2300" s="2">
        <v>69</v>
      </c>
      <c r="C2300" s="2" t="s">
        <v>577</v>
      </c>
    </row>
    <row r="2301" spans="1:3" x14ac:dyDescent="0.2">
      <c r="A2301" s="2">
        <v>2300</v>
      </c>
      <c r="B2301" s="2">
        <v>69</v>
      </c>
      <c r="C2301" s="2" t="s">
        <v>578</v>
      </c>
    </row>
    <row r="2302" spans="1:3" x14ac:dyDescent="0.2">
      <c r="A2302" s="2">
        <v>2301</v>
      </c>
      <c r="B2302" s="2">
        <v>69</v>
      </c>
      <c r="C2302" s="2" t="s">
        <v>579</v>
      </c>
    </row>
    <row r="2303" spans="1:3" x14ac:dyDescent="0.2">
      <c r="A2303" s="2">
        <v>2302</v>
      </c>
      <c r="B2303" s="2">
        <v>69</v>
      </c>
      <c r="C2303" s="2" t="s">
        <v>580</v>
      </c>
    </row>
    <row r="2304" spans="1:3" x14ac:dyDescent="0.2">
      <c r="A2304" s="2">
        <v>2303</v>
      </c>
      <c r="B2304" s="2">
        <v>69</v>
      </c>
      <c r="C2304" s="2" t="s">
        <v>581</v>
      </c>
    </row>
    <row r="2305" spans="1:3" x14ac:dyDescent="0.2">
      <c r="A2305" s="2">
        <v>2304</v>
      </c>
      <c r="B2305" s="2">
        <v>70</v>
      </c>
      <c r="C2305" s="2" t="s">
        <v>715</v>
      </c>
    </row>
    <row r="2306" spans="1:3" x14ac:dyDescent="0.2">
      <c r="A2306" s="2">
        <v>2305</v>
      </c>
      <c r="B2306" s="2">
        <v>70</v>
      </c>
      <c r="C2306" s="2" t="s">
        <v>966</v>
      </c>
    </row>
    <row r="2307" spans="1:3" x14ac:dyDescent="0.2">
      <c r="A2307" s="2">
        <v>2306</v>
      </c>
      <c r="B2307" s="2">
        <v>70</v>
      </c>
      <c r="C2307" s="2" t="s">
        <v>582</v>
      </c>
    </row>
    <row r="2308" spans="1:3" x14ac:dyDescent="0.2">
      <c r="A2308" s="2">
        <v>2307</v>
      </c>
      <c r="B2308" s="2">
        <v>70</v>
      </c>
      <c r="C2308" s="2" t="s">
        <v>500</v>
      </c>
    </row>
    <row r="2309" spans="1:3" x14ac:dyDescent="0.2">
      <c r="A2309" s="2">
        <v>2308</v>
      </c>
      <c r="B2309" s="2">
        <v>70</v>
      </c>
      <c r="C2309" s="2" t="s">
        <v>583</v>
      </c>
    </row>
    <row r="2310" spans="1:3" x14ac:dyDescent="0.2">
      <c r="A2310" s="2">
        <v>2309</v>
      </c>
      <c r="B2310" s="2">
        <v>70</v>
      </c>
      <c r="C2310" s="2" t="s">
        <v>584</v>
      </c>
    </row>
    <row r="2311" spans="1:3" x14ac:dyDescent="0.2">
      <c r="A2311" s="2">
        <v>2310</v>
      </c>
      <c r="B2311" s="2">
        <v>70</v>
      </c>
      <c r="C2311" s="2" t="s">
        <v>585</v>
      </c>
    </row>
    <row r="2312" spans="1:3" x14ac:dyDescent="0.2">
      <c r="A2312" s="2">
        <v>2311</v>
      </c>
      <c r="B2312" s="2">
        <v>70</v>
      </c>
      <c r="C2312" s="2" t="s">
        <v>586</v>
      </c>
    </row>
    <row r="2313" spans="1:3" x14ac:dyDescent="0.2">
      <c r="A2313" s="2">
        <v>2312</v>
      </c>
      <c r="B2313" s="2">
        <v>70</v>
      </c>
      <c r="C2313" s="2" t="s">
        <v>587</v>
      </c>
    </row>
    <row r="2314" spans="1:3" x14ac:dyDescent="0.2">
      <c r="A2314" s="2">
        <v>2313</v>
      </c>
      <c r="B2314" s="2">
        <v>70</v>
      </c>
      <c r="C2314" s="2" t="s">
        <v>588</v>
      </c>
    </row>
    <row r="2315" spans="1:3" x14ac:dyDescent="0.2">
      <c r="A2315" s="2">
        <v>2314</v>
      </c>
      <c r="B2315" s="2">
        <v>70</v>
      </c>
      <c r="C2315" s="2" t="s">
        <v>589</v>
      </c>
    </row>
    <row r="2316" spans="1:3" x14ac:dyDescent="0.2">
      <c r="A2316" s="2">
        <v>2315</v>
      </c>
      <c r="B2316" s="2">
        <v>70</v>
      </c>
      <c r="C2316" s="2" t="s">
        <v>590</v>
      </c>
    </row>
    <row r="2317" spans="1:3" x14ac:dyDescent="0.2">
      <c r="A2317" s="2">
        <v>2316</v>
      </c>
      <c r="B2317" s="2">
        <v>70</v>
      </c>
      <c r="C2317" s="2" t="s">
        <v>591</v>
      </c>
    </row>
    <row r="2318" spans="1:3" x14ac:dyDescent="0.2">
      <c r="A2318" s="2">
        <v>2317</v>
      </c>
      <c r="B2318" s="2">
        <v>70</v>
      </c>
      <c r="C2318" s="2" t="s">
        <v>592</v>
      </c>
    </row>
    <row r="2319" spans="1:3" x14ac:dyDescent="0.2">
      <c r="A2319" s="2">
        <v>2318</v>
      </c>
      <c r="B2319" s="2">
        <v>70</v>
      </c>
      <c r="C2319" s="2" t="s">
        <v>593</v>
      </c>
    </row>
    <row r="2320" spans="1:3" x14ac:dyDescent="0.2">
      <c r="A2320" s="2">
        <v>2319</v>
      </c>
      <c r="B2320" s="2">
        <v>70</v>
      </c>
      <c r="C2320" s="2" t="s">
        <v>594</v>
      </c>
    </row>
    <row r="2321" spans="1:3" x14ac:dyDescent="0.2">
      <c r="A2321" s="2">
        <v>2320</v>
      </c>
      <c r="B2321" s="2">
        <v>70</v>
      </c>
      <c r="C2321" s="2" t="s">
        <v>595</v>
      </c>
    </row>
    <row r="2322" spans="1:3" x14ac:dyDescent="0.2">
      <c r="A2322" s="2">
        <v>2321</v>
      </c>
      <c r="B2322" s="2">
        <v>70</v>
      </c>
      <c r="C2322" s="2" t="s">
        <v>294</v>
      </c>
    </row>
    <row r="2323" spans="1:3" x14ac:dyDescent="0.2">
      <c r="A2323" s="2">
        <v>2322</v>
      </c>
      <c r="B2323" s="2">
        <v>70</v>
      </c>
      <c r="C2323" s="2" t="s">
        <v>1153</v>
      </c>
    </row>
    <row r="2324" spans="1:3" x14ac:dyDescent="0.2">
      <c r="A2324" s="2">
        <v>2323</v>
      </c>
      <c r="B2324" s="2">
        <v>70</v>
      </c>
      <c r="C2324" s="2" t="s">
        <v>596</v>
      </c>
    </row>
    <row r="2325" spans="1:3" x14ac:dyDescent="0.2">
      <c r="A2325" s="2">
        <v>2324</v>
      </c>
      <c r="B2325" s="2">
        <v>70</v>
      </c>
      <c r="C2325" s="2" t="s">
        <v>58</v>
      </c>
    </row>
    <row r="2326" spans="1:3" x14ac:dyDescent="0.2">
      <c r="A2326" s="2">
        <v>2325</v>
      </c>
      <c r="B2326" s="2">
        <v>70</v>
      </c>
      <c r="C2326" s="2" t="s">
        <v>597</v>
      </c>
    </row>
    <row r="2327" spans="1:3" x14ac:dyDescent="0.2">
      <c r="A2327" s="2">
        <v>2326</v>
      </c>
      <c r="B2327" s="2">
        <v>70</v>
      </c>
      <c r="C2327" s="2" t="s">
        <v>598</v>
      </c>
    </row>
    <row r="2328" spans="1:3" x14ac:dyDescent="0.2">
      <c r="A2328" s="2">
        <v>2327</v>
      </c>
      <c r="B2328" s="2">
        <v>70</v>
      </c>
      <c r="C2328" s="2" t="s">
        <v>599</v>
      </c>
    </row>
    <row r="2329" spans="1:3" x14ac:dyDescent="0.2">
      <c r="A2329" s="2">
        <v>2328</v>
      </c>
      <c r="B2329" s="2">
        <v>70</v>
      </c>
      <c r="C2329" s="2" t="s">
        <v>170</v>
      </c>
    </row>
    <row r="2330" spans="1:3" x14ac:dyDescent="0.2">
      <c r="A2330" s="2">
        <v>2329</v>
      </c>
      <c r="B2330" s="2">
        <v>70</v>
      </c>
      <c r="C2330" s="2" t="s">
        <v>600</v>
      </c>
    </row>
    <row r="2331" spans="1:3" x14ac:dyDescent="0.2">
      <c r="A2331" s="2">
        <v>2330</v>
      </c>
      <c r="B2331" s="2">
        <v>70</v>
      </c>
      <c r="C2331" s="2" t="s">
        <v>436</v>
      </c>
    </row>
    <row r="2332" spans="1:3" x14ac:dyDescent="0.2">
      <c r="A2332" s="2">
        <v>2331</v>
      </c>
      <c r="B2332" s="2">
        <v>75</v>
      </c>
      <c r="C2332" s="2" t="s">
        <v>601</v>
      </c>
    </row>
    <row r="2333" spans="1:3" x14ac:dyDescent="0.2">
      <c r="A2333" s="2">
        <v>2332</v>
      </c>
      <c r="B2333" s="2">
        <v>75</v>
      </c>
      <c r="C2333" s="2" t="s">
        <v>602</v>
      </c>
    </row>
    <row r="2334" spans="1:3" x14ac:dyDescent="0.2">
      <c r="A2334" s="2">
        <v>2333</v>
      </c>
      <c r="B2334" s="2">
        <v>75</v>
      </c>
      <c r="C2334" s="2" t="s">
        <v>603</v>
      </c>
    </row>
    <row r="2335" spans="1:3" x14ac:dyDescent="0.2">
      <c r="A2335" s="2">
        <v>2334</v>
      </c>
      <c r="B2335" s="2">
        <v>75</v>
      </c>
      <c r="C2335" s="2" t="s">
        <v>604</v>
      </c>
    </row>
    <row r="2336" spans="1:3" x14ac:dyDescent="0.2">
      <c r="A2336" s="2">
        <v>2335</v>
      </c>
      <c r="B2336" s="2">
        <v>75</v>
      </c>
      <c r="C2336" s="2" t="s">
        <v>605</v>
      </c>
    </row>
    <row r="2337" spans="1:3" x14ac:dyDescent="0.2">
      <c r="A2337" s="2">
        <v>2336</v>
      </c>
      <c r="B2337" s="2">
        <v>75</v>
      </c>
      <c r="C2337" s="2" t="s">
        <v>606</v>
      </c>
    </row>
    <row r="2338" spans="1:3" x14ac:dyDescent="0.2">
      <c r="A2338" s="2">
        <v>2337</v>
      </c>
      <c r="B2338" s="2">
        <v>19</v>
      </c>
      <c r="C2338" s="2" t="s">
        <v>607</v>
      </c>
    </row>
    <row r="2339" spans="1:3" x14ac:dyDescent="0.2">
      <c r="A2339" s="2">
        <v>2338</v>
      </c>
      <c r="B2339" s="2">
        <v>57</v>
      </c>
      <c r="C2339" s="2" t="s">
        <v>608</v>
      </c>
    </row>
    <row r="2340" spans="1:3" x14ac:dyDescent="0.2">
      <c r="A2340" s="2">
        <v>2339</v>
      </c>
      <c r="B2340" s="2">
        <v>57</v>
      </c>
      <c r="C2340" s="2" t="s">
        <v>609</v>
      </c>
    </row>
    <row r="2341" spans="1:3" x14ac:dyDescent="0.2">
      <c r="A2341" s="2">
        <v>2340</v>
      </c>
      <c r="B2341" s="2">
        <v>50</v>
      </c>
      <c r="C2341" s="2" t="s">
        <v>610</v>
      </c>
    </row>
    <row r="2342" spans="1:3" x14ac:dyDescent="0.2">
      <c r="A2342" s="2">
        <v>2341</v>
      </c>
      <c r="B2342" s="2">
        <v>50</v>
      </c>
      <c r="C2342" s="2" t="s">
        <v>611</v>
      </c>
    </row>
    <row r="2343" spans="1:3" x14ac:dyDescent="0.2">
      <c r="A2343" s="2">
        <v>2342</v>
      </c>
      <c r="B2343" s="2">
        <v>50</v>
      </c>
      <c r="C2343" s="2" t="s">
        <v>612</v>
      </c>
    </row>
    <row r="2344" spans="1:3" x14ac:dyDescent="0.2">
      <c r="A2344" s="2">
        <v>2343</v>
      </c>
      <c r="B2344" s="2">
        <v>18</v>
      </c>
      <c r="C2344" s="2" t="s">
        <v>613</v>
      </c>
    </row>
    <row r="2345" spans="1:3" x14ac:dyDescent="0.2">
      <c r="A2345" s="2">
        <v>2344</v>
      </c>
      <c r="B2345" s="2">
        <v>19</v>
      </c>
      <c r="C2345" s="2" t="s">
        <v>614</v>
      </c>
    </row>
    <row r="2346" spans="1:3" x14ac:dyDescent="0.2">
      <c r="A2346" s="2">
        <v>2345</v>
      </c>
      <c r="B2346" s="2">
        <v>28</v>
      </c>
      <c r="C2346" s="2" t="s">
        <v>615</v>
      </c>
    </row>
    <row r="2347" spans="1:3" x14ac:dyDescent="0.2">
      <c r="A2347" s="2">
        <v>2346</v>
      </c>
      <c r="B2347" s="2">
        <v>86</v>
      </c>
      <c r="C2347" s="2" t="s">
        <v>616</v>
      </c>
    </row>
    <row r="2348" spans="1:3" x14ac:dyDescent="0.2">
      <c r="A2348" s="2">
        <v>2347</v>
      </c>
      <c r="B2348" s="2">
        <v>86</v>
      </c>
      <c r="C2348" s="2" t="s">
        <v>617</v>
      </c>
    </row>
    <row r="2349" spans="1:3" x14ac:dyDescent="0.2">
      <c r="A2349" s="2">
        <v>2348</v>
      </c>
      <c r="B2349" s="2">
        <v>86</v>
      </c>
      <c r="C2349" s="2" t="s">
        <v>618</v>
      </c>
    </row>
    <row r="2350" spans="1:3" x14ac:dyDescent="0.2">
      <c r="A2350" s="2">
        <v>2349</v>
      </c>
      <c r="B2350" s="2">
        <v>86</v>
      </c>
      <c r="C2350" s="2" t="s">
        <v>619</v>
      </c>
    </row>
    <row r="2351" spans="1:3" x14ac:dyDescent="0.2">
      <c r="A2351" s="2">
        <v>2350</v>
      </c>
      <c r="B2351" s="2">
        <v>86</v>
      </c>
      <c r="C2351" s="2" t="s">
        <v>620</v>
      </c>
    </row>
    <row r="2352" spans="1:3" x14ac:dyDescent="0.2">
      <c r="A2352" s="2">
        <v>2351</v>
      </c>
      <c r="B2352" s="2">
        <v>86</v>
      </c>
      <c r="C2352" s="2" t="s">
        <v>621</v>
      </c>
    </row>
    <row r="2353" spans="1:3" x14ac:dyDescent="0.2">
      <c r="A2353" s="2">
        <v>2352</v>
      </c>
      <c r="B2353" s="2">
        <v>51</v>
      </c>
      <c r="C2353" s="2" t="s">
        <v>622</v>
      </c>
    </row>
    <row r="2354" spans="1:3" x14ac:dyDescent="0.2">
      <c r="A2354" s="2">
        <v>2353</v>
      </c>
      <c r="B2354" s="2">
        <v>0</v>
      </c>
      <c r="C2354" s="2" t="s">
        <v>623</v>
      </c>
    </row>
    <row r="2355" spans="1:3" x14ac:dyDescent="0.2">
      <c r="A2355" s="2">
        <v>2354</v>
      </c>
      <c r="B2355" s="2">
        <v>0</v>
      </c>
      <c r="C2355" s="2" t="s">
        <v>624</v>
      </c>
    </row>
    <row r="2356" spans="1:3" x14ac:dyDescent="0.2">
      <c r="A2356" s="2">
        <v>2355</v>
      </c>
      <c r="B2356" s="2">
        <v>67</v>
      </c>
      <c r="C2356" s="2" t="s">
        <v>625</v>
      </c>
    </row>
    <row r="2357" spans="1:3" x14ac:dyDescent="0.2">
      <c r="A2357" s="2">
        <v>2356</v>
      </c>
      <c r="B2357" s="2">
        <v>0</v>
      </c>
      <c r="C2357" s="2" t="s">
        <v>626</v>
      </c>
    </row>
    <row r="2358" spans="1:3" x14ac:dyDescent="0.2">
      <c r="A2358" s="2">
        <v>2357</v>
      </c>
      <c r="B2358" s="2">
        <v>0</v>
      </c>
      <c r="C2358" s="2" t="s">
        <v>627</v>
      </c>
    </row>
    <row r="2359" spans="1:3" x14ac:dyDescent="0.2">
      <c r="A2359" s="2">
        <v>2358</v>
      </c>
      <c r="B2359" s="2">
        <v>0</v>
      </c>
      <c r="C2359" s="2" t="s">
        <v>628</v>
      </c>
    </row>
    <row r="2360" spans="1:3" x14ac:dyDescent="0.2">
      <c r="A2360" s="2">
        <v>2359</v>
      </c>
      <c r="B2360" s="2">
        <v>0</v>
      </c>
      <c r="C2360" s="2" t="s">
        <v>629</v>
      </c>
    </row>
    <row r="2361" spans="1:3" x14ac:dyDescent="0.2">
      <c r="A2361" s="2">
        <v>2360</v>
      </c>
      <c r="B2361" s="2">
        <v>0</v>
      </c>
      <c r="C2361" s="2" t="s">
        <v>630</v>
      </c>
    </row>
    <row r="2362" spans="1:3" x14ac:dyDescent="0.2">
      <c r="A2362" s="2">
        <v>2361</v>
      </c>
      <c r="B2362" s="2">
        <v>0</v>
      </c>
      <c r="C2362" s="2" t="s">
        <v>631</v>
      </c>
    </row>
    <row r="2363" spans="1:3" x14ac:dyDescent="0.2">
      <c r="A2363" s="2">
        <v>2362</v>
      </c>
      <c r="B2363" s="2">
        <v>0</v>
      </c>
      <c r="C2363" s="2" t="s">
        <v>632</v>
      </c>
    </row>
    <row r="2364" spans="1:3" x14ac:dyDescent="0.2">
      <c r="A2364" s="2">
        <v>2363</v>
      </c>
      <c r="B2364" s="2">
        <v>0</v>
      </c>
      <c r="C2364" s="2" t="s">
        <v>633</v>
      </c>
    </row>
    <row r="2365" spans="1:3" x14ac:dyDescent="0.2">
      <c r="A2365" s="2">
        <v>2364</v>
      </c>
      <c r="B2365" s="2">
        <v>0</v>
      </c>
      <c r="C2365" s="2" t="s">
        <v>634</v>
      </c>
    </row>
    <row r="2366" spans="1:3" x14ac:dyDescent="0.2">
      <c r="A2366" s="2">
        <v>2365</v>
      </c>
      <c r="B2366" s="2">
        <v>0</v>
      </c>
      <c r="C2366" s="2" t="s">
        <v>635</v>
      </c>
    </row>
    <row r="2367" spans="1:3" x14ac:dyDescent="0.2">
      <c r="A2367" s="2">
        <v>2366</v>
      </c>
      <c r="B2367" s="2">
        <v>0</v>
      </c>
      <c r="C2367" s="2" t="s">
        <v>636</v>
      </c>
    </row>
    <row r="2368" spans="1:3" x14ac:dyDescent="0.2">
      <c r="A2368" s="2">
        <v>2367</v>
      </c>
      <c r="B2368" s="2">
        <v>0</v>
      </c>
      <c r="C2368" s="2" t="s">
        <v>637</v>
      </c>
    </row>
    <row r="2369" spans="1:3" x14ac:dyDescent="0.2">
      <c r="A2369" s="2">
        <v>2368</v>
      </c>
      <c r="B2369" s="2">
        <v>0</v>
      </c>
      <c r="C2369" s="2" t="s">
        <v>638</v>
      </c>
    </row>
    <row r="2370" spans="1:3" x14ac:dyDescent="0.2">
      <c r="A2370" s="2">
        <v>2369</v>
      </c>
      <c r="B2370" s="2">
        <v>0</v>
      </c>
      <c r="C2370" s="2" t="s">
        <v>639</v>
      </c>
    </row>
    <row r="2371" spans="1:3" x14ac:dyDescent="0.2">
      <c r="A2371" s="2">
        <v>2370</v>
      </c>
      <c r="B2371" s="2">
        <v>0</v>
      </c>
      <c r="C2371" s="2" t="s">
        <v>640</v>
      </c>
    </row>
    <row r="2372" spans="1:3" x14ac:dyDescent="0.2">
      <c r="A2372" s="2">
        <v>2371</v>
      </c>
      <c r="B2372" s="2">
        <v>0</v>
      </c>
      <c r="C2372" s="2" t="s">
        <v>641</v>
      </c>
    </row>
    <row r="2373" spans="1:3" x14ac:dyDescent="0.2">
      <c r="A2373" s="2">
        <v>2372</v>
      </c>
      <c r="B2373" s="2">
        <v>0</v>
      </c>
      <c r="C2373" s="2" t="s">
        <v>642</v>
      </c>
    </row>
    <row r="2374" spans="1:3" x14ac:dyDescent="0.2">
      <c r="A2374" s="2">
        <v>2373</v>
      </c>
      <c r="B2374" s="2">
        <v>0</v>
      </c>
      <c r="C2374" s="2" t="s">
        <v>643</v>
      </c>
    </row>
    <row r="2375" spans="1:3" x14ac:dyDescent="0.2">
      <c r="A2375" s="2">
        <v>2374</v>
      </c>
      <c r="B2375" s="2">
        <v>0</v>
      </c>
      <c r="C2375" s="2" t="s">
        <v>644</v>
      </c>
    </row>
    <row r="2376" spans="1:3" x14ac:dyDescent="0.2">
      <c r="A2376" s="2">
        <v>2375</v>
      </c>
      <c r="B2376" s="2">
        <v>0</v>
      </c>
      <c r="C2376" s="2" t="s">
        <v>645</v>
      </c>
    </row>
    <row r="2377" spans="1:3" x14ac:dyDescent="0.2">
      <c r="A2377" s="2">
        <v>2376</v>
      </c>
      <c r="B2377" s="2">
        <v>0</v>
      </c>
      <c r="C2377" s="2" t="s">
        <v>646</v>
      </c>
    </row>
    <row r="2378" spans="1:3" x14ac:dyDescent="0.2">
      <c r="A2378" s="2">
        <v>2377</v>
      </c>
      <c r="B2378" s="2">
        <v>0</v>
      </c>
      <c r="C2378" s="2" t="s">
        <v>647</v>
      </c>
    </row>
    <row r="2379" spans="1:3" x14ac:dyDescent="0.2">
      <c r="A2379" s="2">
        <v>2378</v>
      </c>
      <c r="B2379" s="2">
        <v>0</v>
      </c>
      <c r="C2379" s="2" t="s">
        <v>648</v>
      </c>
    </row>
    <row r="2380" spans="1:3" x14ac:dyDescent="0.2">
      <c r="A2380" s="2">
        <v>2379</v>
      </c>
      <c r="B2380" s="2">
        <v>0</v>
      </c>
      <c r="C2380" s="2" t="s">
        <v>649</v>
      </c>
    </row>
    <row r="2381" spans="1:3" x14ac:dyDescent="0.2">
      <c r="A2381" s="2">
        <v>2380</v>
      </c>
      <c r="B2381" s="2">
        <v>0</v>
      </c>
      <c r="C2381" s="2" t="s">
        <v>650</v>
      </c>
    </row>
    <row r="2382" spans="1:3" x14ac:dyDescent="0.2">
      <c r="A2382" s="2">
        <v>2381</v>
      </c>
      <c r="B2382" s="2">
        <v>0</v>
      </c>
      <c r="C2382" s="2" t="s">
        <v>651</v>
      </c>
    </row>
    <row r="2383" spans="1:3" x14ac:dyDescent="0.2">
      <c r="A2383" s="2">
        <v>2382</v>
      </c>
      <c r="B2383" s="2">
        <v>0</v>
      </c>
      <c r="C2383" s="2" t="s">
        <v>652</v>
      </c>
    </row>
    <row r="2384" spans="1:3" x14ac:dyDescent="0.2">
      <c r="A2384" s="2">
        <v>2383</v>
      </c>
      <c r="B2384" s="2">
        <v>0</v>
      </c>
      <c r="C2384" s="2" t="s">
        <v>653</v>
      </c>
    </row>
    <row r="2385" spans="1:3" x14ac:dyDescent="0.2">
      <c r="A2385" s="2">
        <v>2384</v>
      </c>
      <c r="B2385" s="2">
        <v>0</v>
      </c>
      <c r="C2385" s="2" t="s">
        <v>654</v>
      </c>
    </row>
    <row r="2386" spans="1:3" x14ac:dyDescent="0.2">
      <c r="A2386" s="2">
        <v>2385</v>
      </c>
      <c r="B2386" s="2">
        <v>0</v>
      </c>
      <c r="C2386" s="2" t="s">
        <v>655</v>
      </c>
    </row>
    <row r="2387" spans="1:3" x14ac:dyDescent="0.2">
      <c r="A2387" s="2">
        <v>2386</v>
      </c>
      <c r="B2387" s="2">
        <v>0</v>
      </c>
      <c r="C2387" s="2" t="s">
        <v>656</v>
      </c>
    </row>
    <row r="2388" spans="1:3" x14ac:dyDescent="0.2">
      <c r="A2388" s="2">
        <v>2387</v>
      </c>
      <c r="B2388" s="2">
        <v>0</v>
      </c>
      <c r="C2388" s="2" t="s">
        <v>657</v>
      </c>
    </row>
    <row r="2389" spans="1:3" x14ac:dyDescent="0.2">
      <c r="A2389" s="2">
        <v>2388</v>
      </c>
      <c r="B2389" s="2">
        <v>0</v>
      </c>
      <c r="C2389" s="2" t="s">
        <v>658</v>
      </c>
    </row>
    <row r="2390" spans="1:3" x14ac:dyDescent="0.2">
      <c r="A2390" s="2">
        <v>2389</v>
      </c>
      <c r="B2390" s="2">
        <v>0</v>
      </c>
      <c r="C2390" s="2" t="s">
        <v>659</v>
      </c>
    </row>
    <row r="2391" spans="1:3" x14ac:dyDescent="0.2">
      <c r="A2391" s="2">
        <v>2390</v>
      </c>
      <c r="B2391" s="2">
        <v>0</v>
      </c>
      <c r="C2391" s="2" t="s">
        <v>660</v>
      </c>
    </row>
    <row r="2392" spans="1:3" x14ac:dyDescent="0.2">
      <c r="A2392" s="2">
        <v>2391</v>
      </c>
      <c r="B2392" s="2">
        <v>0</v>
      </c>
      <c r="C2392" s="2" t="s">
        <v>661</v>
      </c>
    </row>
    <row r="2393" spans="1:3" x14ac:dyDescent="0.2">
      <c r="A2393" s="2">
        <v>2392</v>
      </c>
      <c r="B2393" s="2">
        <v>0</v>
      </c>
      <c r="C2393" s="2" t="s">
        <v>662</v>
      </c>
    </row>
    <row r="2394" spans="1:3" x14ac:dyDescent="0.2">
      <c r="A2394" s="2">
        <v>2393</v>
      </c>
      <c r="B2394" s="2">
        <v>0</v>
      </c>
      <c r="C2394" s="2" t="s">
        <v>663</v>
      </c>
    </row>
    <row r="2395" spans="1:3" x14ac:dyDescent="0.2">
      <c r="A2395" s="2">
        <v>2394</v>
      </c>
      <c r="B2395" s="2">
        <v>0</v>
      </c>
      <c r="C2395" s="2" t="s">
        <v>706</v>
      </c>
    </row>
    <row r="2396" spans="1:3" x14ac:dyDescent="0.2">
      <c r="A2396" s="2">
        <v>2395</v>
      </c>
      <c r="B2396" s="2">
        <v>0</v>
      </c>
      <c r="C2396" s="2" t="s">
        <v>664</v>
      </c>
    </row>
    <row r="2397" spans="1:3" x14ac:dyDescent="0.2">
      <c r="A2397" s="2">
        <v>2396</v>
      </c>
      <c r="B2397" s="2">
        <v>0</v>
      </c>
      <c r="C2397" s="2" t="s">
        <v>665</v>
      </c>
    </row>
    <row r="2398" spans="1:3" x14ac:dyDescent="0.2">
      <c r="A2398" s="2">
        <v>2397</v>
      </c>
      <c r="B2398" s="2">
        <v>0</v>
      </c>
      <c r="C2398" s="2" t="s">
        <v>666</v>
      </c>
    </row>
    <row r="2399" spans="1:3" x14ac:dyDescent="0.2">
      <c r="A2399" s="2">
        <v>2398</v>
      </c>
      <c r="B2399" s="2">
        <v>0</v>
      </c>
      <c r="C2399" s="2" t="s">
        <v>667</v>
      </c>
    </row>
    <row r="2400" spans="1:3" x14ac:dyDescent="0.2">
      <c r="A2400" s="2">
        <v>2399</v>
      </c>
      <c r="B2400" s="2">
        <v>0</v>
      </c>
      <c r="C2400" s="2" t="s">
        <v>668</v>
      </c>
    </row>
    <row r="2401" spans="1:3" x14ac:dyDescent="0.2">
      <c r="A2401" s="2">
        <v>2400</v>
      </c>
      <c r="B2401" s="2">
        <v>0</v>
      </c>
      <c r="C2401" s="2" t="s">
        <v>669</v>
      </c>
    </row>
    <row r="2402" spans="1:3" x14ac:dyDescent="0.2">
      <c r="A2402" s="2">
        <v>2401</v>
      </c>
      <c r="B2402" s="2">
        <v>0</v>
      </c>
      <c r="C2402" s="2" t="s">
        <v>670</v>
      </c>
    </row>
    <row r="2403" spans="1:3" x14ac:dyDescent="0.2">
      <c r="A2403" s="2">
        <v>2402</v>
      </c>
      <c r="B2403" s="2">
        <v>0</v>
      </c>
      <c r="C2403" s="2" t="s">
        <v>671</v>
      </c>
    </row>
    <row r="2404" spans="1:3" x14ac:dyDescent="0.2">
      <c r="A2404" s="2">
        <v>2403</v>
      </c>
      <c r="B2404" s="2">
        <v>0</v>
      </c>
      <c r="C2404" s="2" t="s">
        <v>672</v>
      </c>
    </row>
    <row r="2405" spans="1:3" x14ac:dyDescent="0.2">
      <c r="A2405" s="2">
        <v>2404</v>
      </c>
      <c r="B2405" s="2">
        <v>0</v>
      </c>
      <c r="C2405" s="2" t="s">
        <v>673</v>
      </c>
    </row>
    <row r="2406" spans="1:3" x14ac:dyDescent="0.2">
      <c r="A2406" s="2">
        <v>2405</v>
      </c>
      <c r="B2406" s="2">
        <v>0</v>
      </c>
      <c r="C2406" s="2" t="s">
        <v>674</v>
      </c>
    </row>
    <row r="2407" spans="1:3" x14ac:dyDescent="0.2">
      <c r="A2407" s="2">
        <v>2406</v>
      </c>
      <c r="B2407" s="2">
        <v>0</v>
      </c>
      <c r="C2407" s="2" t="s">
        <v>675</v>
      </c>
    </row>
    <row r="2408" spans="1:3" x14ac:dyDescent="0.2">
      <c r="A2408" s="2">
        <v>2407</v>
      </c>
      <c r="B2408" s="2">
        <v>0</v>
      </c>
      <c r="C2408" s="2" t="s">
        <v>676</v>
      </c>
    </row>
    <row r="2409" spans="1:3" x14ac:dyDescent="0.2">
      <c r="A2409" s="2">
        <v>2408</v>
      </c>
      <c r="B2409" s="2">
        <v>0</v>
      </c>
      <c r="C2409" s="2" t="s">
        <v>677</v>
      </c>
    </row>
    <row r="2410" spans="1:3" x14ac:dyDescent="0.2">
      <c r="A2410" s="2">
        <v>2409</v>
      </c>
      <c r="B2410" s="2">
        <v>0</v>
      </c>
      <c r="C2410" s="2" t="s">
        <v>678</v>
      </c>
    </row>
    <row r="2411" spans="1:3" x14ac:dyDescent="0.2">
      <c r="A2411" s="2">
        <v>2410</v>
      </c>
      <c r="B2411" s="2">
        <v>0</v>
      </c>
      <c r="C2411" s="2" t="s">
        <v>679</v>
      </c>
    </row>
    <row r="2412" spans="1:3" x14ac:dyDescent="0.2">
      <c r="A2412" s="2">
        <v>2411</v>
      </c>
      <c r="B2412" s="2">
        <v>0</v>
      </c>
      <c r="C2412" s="2" t="s">
        <v>680</v>
      </c>
    </row>
    <row r="2413" spans="1:3" x14ac:dyDescent="0.2">
      <c r="A2413" s="2">
        <v>2412</v>
      </c>
      <c r="B2413" s="2">
        <v>0</v>
      </c>
      <c r="C2413" s="2" t="s">
        <v>681</v>
      </c>
    </row>
    <row r="2414" spans="1:3" x14ac:dyDescent="0.2">
      <c r="A2414" s="2">
        <v>2413</v>
      </c>
      <c r="B2414" s="2">
        <v>0</v>
      </c>
      <c r="C2414" s="2" t="s">
        <v>682</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Avance Metas e Indicadores</vt:lpstr>
      <vt:lpstr>Hoja1</vt:lpstr>
      <vt:lpstr>UPZ</vt:lpstr>
      <vt:lpstr>Barrios</vt:lpstr>
      <vt:lpstr>'Avance Metas e Indicadores'!Área_de_impresión</vt:lpstr>
    </vt:vector>
  </TitlesOfParts>
  <Company>DReyes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Deiryn Reyes</dc:creator>
  <cp:lastModifiedBy>User</cp:lastModifiedBy>
  <cp:lastPrinted>2018-02-19T15:51:42Z</cp:lastPrinted>
  <dcterms:created xsi:type="dcterms:W3CDTF">2007-03-15T17:15:41Z</dcterms:created>
  <dcterms:modified xsi:type="dcterms:W3CDTF">2022-07-30T00:30:40Z</dcterms:modified>
</cp:coreProperties>
</file>