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00.105\Control Interno1\90. Informes\72. Inf de evaluacion interna\08. Inf (i) Seg Riesgos\2022\R-Gestion_ II Cuatrimestre\"/>
    </mc:Choice>
  </mc:AlternateContent>
  <bookViews>
    <workbookView xWindow="0" yWindow="0" windowWidth="13380" windowHeight="11820" firstSheet="1" activeTab="1"/>
  </bookViews>
  <sheets>
    <sheet name="Hoja1" sheetId="1" state="hidden" r:id="rId1"/>
    <sheet name="Hoja2" sheetId="2" r:id="rId2"/>
  </sheets>
  <externalReferences>
    <externalReference r:id="rId3"/>
    <externalReference r:id="rId4"/>
  </externalReferences>
  <definedNames>
    <definedName name="_xlnm._FilterDatabase" localSheetId="1" hidden="1">Hoja2!$A$3:$BW$446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446" i="2" l="1"/>
  <c r="R446" i="2"/>
  <c r="U445" i="2"/>
  <c r="R445" i="2"/>
  <c r="U444" i="2"/>
  <c r="R444" i="2"/>
  <c r="U443" i="2"/>
  <c r="R443" i="2"/>
  <c r="U442" i="2"/>
  <c r="R442" i="2"/>
  <c r="U441" i="2"/>
  <c r="R441" i="2"/>
  <c r="I441" i="2"/>
  <c r="J441" i="2" l="1"/>
  <c r="AB441" i="2" s="1"/>
  <c r="AF444" i="2"/>
  <c r="AE444" i="2" s="1"/>
  <c r="AB444" i="2"/>
  <c r="AF445" i="2"/>
  <c r="AE445" i="2" s="1"/>
  <c r="AB445" i="2"/>
  <c r="AF446" i="2"/>
  <c r="AE446" i="2" s="1"/>
  <c r="AB446" i="2"/>
  <c r="L441" i="2" l="1"/>
  <c r="M441" i="2" s="1"/>
  <c r="AD446" i="2"/>
  <c r="AC446" i="2"/>
  <c r="AG446" i="2" s="1"/>
  <c r="AD445" i="2"/>
  <c r="AC445" i="2"/>
  <c r="AG445" i="2" s="1"/>
  <c r="AD444" i="2"/>
  <c r="AC444" i="2"/>
  <c r="AG444" i="2" s="1"/>
  <c r="AD441" i="2"/>
  <c r="AB442" i="2" s="1"/>
  <c r="AC441" i="2"/>
  <c r="AD442" i="2" l="1"/>
  <c r="AB443" i="2" s="1"/>
  <c r="AC442" i="2"/>
  <c r="N441" i="2"/>
  <c r="AF441" i="2" s="1"/>
  <c r="O441" i="2"/>
  <c r="AE441" i="2" l="1"/>
  <c r="AG441" i="2" s="1"/>
  <c r="AF442" i="2"/>
  <c r="AD443" i="2"/>
  <c r="AC443" i="2"/>
  <c r="AE442" i="2" l="1"/>
  <c r="AG442" i="2" s="1"/>
  <c r="AF443" i="2"/>
  <c r="AE443" i="2" s="1"/>
  <c r="AG443" i="2" s="1"/>
  <c r="AB440" i="2" l="1"/>
  <c r="AB439" i="2"/>
  <c r="AB438" i="2"/>
  <c r="AB437" i="2"/>
  <c r="AB436" i="2"/>
  <c r="AB435" i="2"/>
  <c r="AB434" i="2" l="1"/>
  <c r="AB433" i="2"/>
  <c r="AB432" i="2"/>
  <c r="AB431" i="2"/>
  <c r="AB430" i="2"/>
  <c r="AB429" i="2"/>
  <c r="AB428" i="2"/>
  <c r="AB427" i="2"/>
  <c r="AB426" i="2"/>
  <c r="AB425" i="2"/>
  <c r="AB424" i="2"/>
  <c r="AB423" i="2"/>
  <c r="AB422" i="2"/>
  <c r="AB421" i="2"/>
  <c r="AB420" i="2"/>
  <c r="AB419" i="2"/>
  <c r="AB418" i="2"/>
  <c r="AB417" i="2"/>
  <c r="AB416" i="2"/>
  <c r="AB415" i="2"/>
  <c r="AB414" i="2"/>
  <c r="AB413" i="2"/>
  <c r="AB412" i="2"/>
  <c r="AB411" i="2"/>
  <c r="AB410" i="2"/>
  <c r="AB409" i="2"/>
  <c r="AB408" i="2"/>
  <c r="AB407" i="2"/>
  <c r="AB406" i="2"/>
  <c r="AB405" i="2"/>
  <c r="AB404" i="2"/>
  <c r="AB403" i="2"/>
  <c r="AB402" i="2"/>
  <c r="AB401" i="2"/>
  <c r="AB400" i="2"/>
  <c r="AB399" i="2"/>
  <c r="AB398" i="2"/>
  <c r="AB397" i="2"/>
  <c r="AB396" i="2"/>
  <c r="AB395" i="2"/>
  <c r="AB394" i="2"/>
  <c r="AB393" i="2"/>
  <c r="AB392" i="2" l="1"/>
  <c r="AB391" i="2"/>
  <c r="AB390" i="2"/>
  <c r="AB389" i="2"/>
  <c r="AB388" i="2"/>
  <c r="AB387" i="2"/>
  <c r="AB386" i="2"/>
  <c r="AB385" i="2"/>
  <c r="AB384" i="2"/>
  <c r="AB383" i="2"/>
  <c r="AB382" i="2"/>
  <c r="AB381" i="2"/>
  <c r="AB380" i="2"/>
  <c r="AB379" i="2"/>
  <c r="AB378" i="2"/>
  <c r="AB377" i="2"/>
  <c r="AB376" i="2"/>
  <c r="AB375" i="2"/>
  <c r="AB374" i="2"/>
  <c r="AB373" i="2"/>
  <c r="AB372" i="2"/>
  <c r="AB371" i="2"/>
  <c r="AB370" i="2"/>
  <c r="AB369" i="2"/>
  <c r="AB368" i="2"/>
  <c r="AB367" i="2"/>
  <c r="AB366" i="2"/>
  <c r="AB365" i="2"/>
  <c r="AB364" i="2"/>
  <c r="AB363" i="2"/>
  <c r="AB362" i="2"/>
  <c r="AB361" i="2"/>
  <c r="AB360" i="2"/>
  <c r="AB359" i="2"/>
  <c r="AB358" i="2"/>
  <c r="AB357" i="2"/>
  <c r="AB356" i="2" l="1"/>
  <c r="AB355" i="2"/>
  <c r="AB354" i="2"/>
  <c r="AB353" i="2"/>
  <c r="AB352" i="2"/>
  <c r="AB351" i="2"/>
  <c r="AB350" i="2"/>
  <c r="AB349" i="2"/>
  <c r="AB348" i="2"/>
  <c r="AB347" i="2"/>
  <c r="AB346" i="2"/>
  <c r="AB345" i="2"/>
  <c r="AB344" i="2"/>
  <c r="AB343" i="2"/>
  <c r="AB342" i="2"/>
  <c r="AB341" i="2"/>
  <c r="AB340" i="2"/>
  <c r="AB339" i="2"/>
  <c r="AB338" i="2"/>
  <c r="AB337" i="2"/>
  <c r="AB336" i="2"/>
  <c r="AB335" i="2"/>
  <c r="AB334" i="2"/>
  <c r="AB333" i="2"/>
  <c r="AB332" i="2"/>
  <c r="AB331" i="2"/>
  <c r="AB330" i="2"/>
  <c r="AB329" i="2"/>
  <c r="AB328" i="2"/>
  <c r="AB327" i="2"/>
  <c r="AB317" i="2" l="1"/>
  <c r="AB316" i="2"/>
  <c r="AB315" i="2"/>
  <c r="AB314" i="2"/>
  <c r="AB313" i="2"/>
  <c r="AB312" i="2"/>
  <c r="AB311" i="2"/>
  <c r="AB310" i="2"/>
  <c r="AB309" i="2"/>
  <c r="AB308" i="2"/>
  <c r="AB307" i="2"/>
  <c r="AB306" i="2"/>
  <c r="AB305" i="2"/>
  <c r="AB304" i="2"/>
  <c r="AB303" i="2"/>
  <c r="AB302" i="2"/>
  <c r="AB301" i="2"/>
  <c r="AB300" i="2"/>
  <c r="AB299" i="2"/>
  <c r="AB298" i="2"/>
  <c r="AB297" i="2"/>
  <c r="AB296" i="2"/>
  <c r="AB295" i="2"/>
  <c r="AB294" i="2"/>
  <c r="AB293" i="2"/>
  <c r="AB292" i="2"/>
  <c r="AB291" i="2"/>
  <c r="AB290" i="2"/>
  <c r="AB289" i="2"/>
  <c r="AB288" i="2"/>
  <c r="AB287" i="2"/>
  <c r="AB286" i="2"/>
  <c r="AB285" i="2"/>
  <c r="AB284" i="2"/>
  <c r="AB283" i="2"/>
  <c r="AB282" i="2"/>
  <c r="AB281" i="2"/>
  <c r="AB280" i="2"/>
  <c r="AB279" i="2"/>
  <c r="AB278" i="2"/>
  <c r="AB277" i="2"/>
  <c r="AB276" i="2"/>
  <c r="AB275" i="2"/>
  <c r="AB274" i="2"/>
  <c r="AB273" i="2"/>
  <c r="AB272" i="2"/>
  <c r="AB271" i="2"/>
  <c r="AB270" i="2"/>
  <c r="AB267" i="2" l="1"/>
  <c r="AB266" i="2"/>
  <c r="AB265" i="2"/>
  <c r="AB264" i="2"/>
  <c r="AB263" i="2"/>
  <c r="AB262" i="2"/>
  <c r="AB261" i="2"/>
  <c r="AB260" i="2"/>
  <c r="AB259" i="2"/>
  <c r="AB258" i="2"/>
  <c r="AB257" i="2"/>
  <c r="AB256" i="2"/>
  <c r="AB255" i="2"/>
  <c r="AB254" i="2"/>
  <c r="AB253" i="2"/>
  <c r="AB252" i="2"/>
  <c r="AB251" i="2"/>
  <c r="AB250" i="2"/>
  <c r="AB249" i="2"/>
  <c r="AB248" i="2"/>
  <c r="AB247" i="2"/>
  <c r="AB246" i="2"/>
  <c r="AB245" i="2"/>
  <c r="AB244" i="2"/>
  <c r="AB243" i="2" l="1"/>
  <c r="AB242" i="2"/>
  <c r="AB241" i="2"/>
  <c r="AB240" i="2"/>
  <c r="AB239" i="2"/>
  <c r="AB238" i="2"/>
  <c r="AB237" i="2"/>
  <c r="AB236" i="2"/>
  <c r="AB235" i="2"/>
  <c r="AB234" i="2"/>
  <c r="AB233" i="2"/>
  <c r="AB232" i="2"/>
  <c r="AB231" i="2" l="1"/>
  <c r="AB230" i="2"/>
  <c r="AB229" i="2"/>
  <c r="AB228" i="2"/>
  <c r="AB227" i="2"/>
  <c r="AB226" i="2"/>
  <c r="AB225" i="2"/>
  <c r="AB224" i="2"/>
  <c r="AB223" i="2"/>
  <c r="AB222" i="2"/>
  <c r="AB221" i="2"/>
  <c r="AB220" i="2"/>
  <c r="AB219" i="2"/>
  <c r="AB218" i="2"/>
  <c r="AB217" i="2"/>
  <c r="AB216" i="2"/>
  <c r="AB215" i="2"/>
  <c r="AB214" i="2"/>
  <c r="AB213" i="2"/>
  <c r="AB212" i="2"/>
  <c r="AB211" i="2"/>
  <c r="AB210" i="2"/>
  <c r="AB209" i="2"/>
  <c r="AB208" i="2"/>
  <c r="AB207" i="2"/>
  <c r="AB206" i="2"/>
  <c r="AB205" i="2"/>
  <c r="AB204" i="2"/>
  <c r="AB203" i="2"/>
  <c r="AB202" i="2"/>
  <c r="AB201" i="2" l="1"/>
  <c r="AB200" i="2"/>
  <c r="AB199" i="2"/>
  <c r="AB198" i="2"/>
  <c r="AB197" i="2"/>
  <c r="AB196" i="2"/>
  <c r="AB195" i="2"/>
  <c r="AB194" i="2"/>
  <c r="AB193" i="2"/>
  <c r="AB192" i="2"/>
  <c r="AB191" i="2"/>
  <c r="AB190" i="2"/>
  <c r="AB189" i="2"/>
  <c r="AB188" i="2"/>
  <c r="AB187" i="2"/>
  <c r="AB186" i="2"/>
  <c r="AB185" i="2"/>
  <c r="AB184" i="2"/>
  <c r="AB183" i="2"/>
  <c r="AB182" i="2"/>
  <c r="AB181" i="2"/>
  <c r="AB180" i="2"/>
  <c r="AB179" i="2"/>
  <c r="AB178" i="2"/>
  <c r="AB177" i="2"/>
  <c r="AB176" i="2"/>
  <c r="AB175" i="2"/>
  <c r="AB174" i="2"/>
  <c r="AB173" i="2"/>
  <c r="AB172" i="2"/>
  <c r="AB171" i="2"/>
  <c r="AB170" i="2"/>
  <c r="AB169" i="2"/>
  <c r="AB168" i="2"/>
  <c r="AB167" i="2"/>
  <c r="AB166" i="2"/>
  <c r="AB165" i="2"/>
  <c r="AB164" i="2"/>
  <c r="AB163" i="2"/>
  <c r="AB162" i="2"/>
  <c r="AB161" i="2"/>
  <c r="AB160" i="2"/>
  <c r="AB159" i="2"/>
  <c r="AB158" i="2"/>
  <c r="AB157" i="2"/>
  <c r="AB156" i="2"/>
  <c r="AB155" i="2"/>
  <c r="AB154" i="2"/>
  <c r="AB153" i="2" l="1"/>
  <c r="AB152" i="2"/>
  <c r="AB151" i="2"/>
  <c r="AB150" i="2"/>
  <c r="AB149" i="2"/>
  <c r="AB148" i="2"/>
  <c r="AB147" i="2"/>
  <c r="AB146" i="2"/>
  <c r="AB145" i="2"/>
  <c r="AB144" i="2"/>
  <c r="AB143" i="2"/>
  <c r="AB142" i="2"/>
  <c r="AB141" i="2"/>
  <c r="AB140" i="2"/>
  <c r="AB139" i="2"/>
  <c r="AB138" i="2"/>
  <c r="AB137" i="2"/>
  <c r="AB136" i="2"/>
  <c r="AB135" i="2"/>
  <c r="AB134" i="2"/>
  <c r="AB133" i="2"/>
  <c r="AB132" i="2"/>
  <c r="AB131" i="2"/>
  <c r="AB130" i="2"/>
  <c r="AB129" i="2"/>
  <c r="AB128" i="2"/>
  <c r="AB127" i="2"/>
  <c r="AB126" i="2"/>
  <c r="AB125" i="2"/>
  <c r="AB124" i="2"/>
  <c r="AB123" i="2"/>
  <c r="AB122" i="2"/>
  <c r="AB121" i="2"/>
  <c r="AB120" i="2"/>
  <c r="AB119" i="2"/>
  <c r="AB118" i="2"/>
  <c r="AB117" i="2"/>
  <c r="AB116" i="2"/>
  <c r="AB115" i="2"/>
  <c r="AB114" i="2"/>
  <c r="AB113" i="2"/>
  <c r="AB112" i="2"/>
  <c r="AB111" i="2" l="1"/>
  <c r="AB110" i="2"/>
  <c r="AB109" i="2"/>
  <c r="AB108" i="2"/>
  <c r="AB107" i="2"/>
  <c r="AB106" i="2"/>
  <c r="AB105" i="2"/>
  <c r="AB104" i="2"/>
  <c r="AB103" i="2"/>
  <c r="AB102" i="2"/>
  <c r="AB101" i="2"/>
  <c r="AB100" i="2"/>
  <c r="AB99" i="2"/>
  <c r="AB98" i="2"/>
  <c r="AB97" i="2"/>
  <c r="AB96" i="2"/>
  <c r="AB95" i="2"/>
  <c r="AB94" i="2"/>
  <c r="AB93" i="2" l="1"/>
  <c r="AB92" i="2"/>
  <c r="AB91" i="2"/>
  <c r="AB90" i="2"/>
  <c r="AB89" i="2"/>
  <c r="AB88" i="2"/>
  <c r="AB87" i="2"/>
  <c r="AB86" i="2"/>
  <c r="AB85" i="2"/>
  <c r="AB84" i="2"/>
  <c r="AB83" i="2"/>
  <c r="AB82" i="2"/>
  <c r="AB81" i="2"/>
  <c r="AB80" i="2"/>
  <c r="AB79" i="2"/>
  <c r="AB78" i="2"/>
  <c r="AB77" i="2"/>
  <c r="AB76" i="2"/>
  <c r="AB75" i="2"/>
  <c r="AB74" i="2"/>
  <c r="AB73" i="2"/>
  <c r="AB72" i="2"/>
  <c r="AB71" i="2"/>
  <c r="AB70" i="2"/>
  <c r="AB69" i="2" l="1"/>
  <c r="AB68" i="2"/>
  <c r="AB67" i="2"/>
  <c r="AB66" i="2"/>
  <c r="AB65" i="2"/>
  <c r="AB64" i="2"/>
  <c r="AB63" i="2"/>
  <c r="AB62" i="2"/>
  <c r="AB61" i="2"/>
  <c r="AB60" i="2"/>
  <c r="AB59" i="2"/>
  <c r="AB58" i="2"/>
  <c r="AB57" i="2" l="1"/>
  <c r="AB56" i="2"/>
  <c r="AB55" i="2"/>
  <c r="AB54" i="2"/>
  <c r="AB53" i="2"/>
  <c r="AB52" i="2"/>
  <c r="AB51" i="2"/>
  <c r="AB50" i="2"/>
  <c r="AB49" i="2"/>
  <c r="AB48" i="2"/>
  <c r="AB47" i="2"/>
  <c r="AB46" i="2"/>
  <c r="AB45" i="2"/>
  <c r="AB44" i="2"/>
  <c r="AB43" i="2"/>
  <c r="AB42" i="2"/>
  <c r="AB41" i="2"/>
  <c r="AB40" i="2"/>
  <c r="AB39" i="2" l="1"/>
  <c r="AB38" i="2"/>
  <c r="AB37" i="2"/>
  <c r="AB36" i="2"/>
  <c r="AB35" i="2"/>
  <c r="AB34" i="2"/>
  <c r="AB33" i="2" l="1"/>
  <c r="AB32" i="2"/>
  <c r="AB31" i="2"/>
  <c r="AB30" i="2"/>
  <c r="AB29" i="2"/>
  <c r="AB28" i="2"/>
  <c r="AB27" i="2"/>
  <c r="AB26" i="2"/>
  <c r="AB25" i="2"/>
  <c r="AB24" i="2"/>
  <c r="AB23" i="2"/>
  <c r="AB22" i="2"/>
  <c r="AB21" i="2"/>
  <c r="AB20" i="2"/>
  <c r="AB19" i="2"/>
  <c r="AB18" i="2"/>
  <c r="AB17" i="2"/>
  <c r="AB16" i="2"/>
  <c r="AB15" i="2"/>
  <c r="AB14" i="2"/>
  <c r="AB13" i="2"/>
  <c r="AB12" i="2"/>
  <c r="AB11" i="2"/>
  <c r="AB10" i="2"/>
  <c r="AB9" i="2"/>
  <c r="AB8" i="2"/>
  <c r="AB7" i="2"/>
  <c r="AB6" i="2"/>
  <c r="AB5" i="2"/>
  <c r="AB4" i="2"/>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alcChain>
</file>

<file path=xl/sharedStrings.xml><?xml version="1.0" encoding="utf-8"?>
<sst xmlns="http://schemas.openxmlformats.org/spreadsheetml/2006/main" count="6120" uniqueCount="1017">
  <si>
    <t>Reputacional</t>
  </si>
  <si>
    <t>Investigaciones de tipo administrativas y disciplinarios por entes de control, y requerimientos de las áreas de la entidad.</t>
  </si>
  <si>
    <t>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</si>
  <si>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</si>
  <si>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Ejecucion y Administracion de procesos</t>
  </si>
  <si>
    <t>Baja</t>
  </si>
  <si>
    <t xml:space="preserve">     El riesgo afecta la imagen de la entidad con algunos usuarios de relevancia frente al logro de los objetivos</t>
  </si>
  <si>
    <t>Moderado</t>
  </si>
  <si>
    <t>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</si>
  <si>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Probabilidad</t>
  </si>
  <si>
    <t>Preventivo</t>
  </si>
  <si>
    <t>Manual</t>
  </si>
  <si>
    <t>40%</t>
  </si>
  <si>
    <t>Documentado</t>
  </si>
  <si>
    <t>Continua</t>
  </si>
  <si>
    <t>Con Registro</t>
  </si>
  <si>
    <t>Reducir (mitigar)</t>
  </si>
  <si>
    <t>Los profesionales generan trismetralemente los informes de  los reportes preliminares de inversión, gestión, territorialización y actividades, con el find e remitir a la áreas para su revisión y validación previo al cierre del sistema SEGPLAN</t>
  </si>
  <si>
    <t>Losprofesional OAPI</t>
  </si>
  <si>
    <t>TRISMESTRALMENTE</t>
  </si>
  <si>
    <t>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</si>
  <si>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Muy Baja</t>
  </si>
  <si>
    <t>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</si>
  <si>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Detectivo</t>
  </si>
  <si>
    <t>30%</t>
  </si>
  <si>
    <t>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t>
  </si>
  <si>
    <t>Impacto</t>
  </si>
  <si>
    <t>Correctivo</t>
  </si>
  <si>
    <t>25%</t>
  </si>
  <si>
    <t>El profesional de la Oficina Asesora de Planeación Institucional reporta información en el Sistema de Seguimiento a los Programas Proyectos y Metas al Plan de Desarrollo (SEGPLAN) y genera los reportes preliminares de inversión, gestión, territorialización y actividades,  los cuales se envian por correo electrónico a las áreas para su viabilización y/o ajustes cuando haya lugar.</t>
  </si>
  <si>
    <t>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</si>
  <si>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 xml:space="preserve"> posibles investigaciones de entes de control y aumento de requerimientos por la secretaria de hacienda y usuarios internos</t>
  </si>
  <si>
    <t xml:space="preserve">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</si>
  <si>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</si>
  <si>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Media</t>
  </si>
  <si>
    <t>El profesional de la Oficina Asesora de Planeacion Institucional  emite  y socializa anualmente internamente una circular interna con los lineamientos de cierre y programación pptal dando cumplimeinto a las  Circulares conjunta definida por la Secretaría Distrital de Hacienda y la Secretaría Distrital de Planeación,  en la construcción del Anteproyecto de Presupuesto.</t>
  </si>
  <si>
    <t>Socialización semestral de los lineamientos  de cierre y ejecución pptal a los diferentes enlaces de cada una de las subsecretarias, dejando como registro la presentación y la lista de asistencia</t>
  </si>
  <si>
    <t>Profesional OAPI</t>
  </si>
  <si>
    <t xml:space="preserve">Semestral </t>
  </si>
  <si>
    <t xml:space="preserve">El profesional de la Oficina Asesora de Planeacion Institucional, verifica de manera permanente que la información registrada en el formato PE01-PR06-F01 PLANEACIÓN, ELABORACIÓN Y SEGUIMIENTO DEL P.A.A. cumpla con lineamientos establecidos en el procedimiento  PE01-PR03 PROCEDIMIENTO ANTEPROYECTO PRESUPUESTO, dejando como registro correos y el plan anual de adquisiciones. </t>
  </si>
  <si>
    <t xml:space="preserve">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t>
  </si>
  <si>
    <t xml:space="preserve">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t>
  </si>
  <si>
    <t/>
  </si>
  <si>
    <t>procesos disciplinarios de entes de control ante los requerimientos de las partes interesadas</t>
  </si>
  <si>
    <t>formulación, implementación, monitorero y seguimiento del Plan Anticorrupción y de Atención al Ciudadano fuera de los liineamientos normativos y procedimientales.</t>
  </si>
  <si>
    <t>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t>
  </si>
  <si>
    <t>Usuarios, productos y practicas , organizacionales</t>
  </si>
  <si>
    <t xml:space="preserve">     El riesgo afecta la imagen de de la entidad con efecto publicitario sostenido a nivel de sector administrativo, nivel departamental o municipal</t>
  </si>
  <si>
    <t>Mayor</t>
  </si>
  <si>
    <t>Alto</t>
  </si>
  <si>
    <t>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t>
  </si>
  <si>
    <t>Una socialización al año sobre temas relacionados con el PAAC, dirigido al equipo técnico de la entidad</t>
  </si>
  <si>
    <t>marzo 2022.</t>
  </si>
  <si>
    <t>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t>
  </si>
  <si>
    <t xml:space="preserve">El profesional del proceso realiza verificación mensual a las solicitudes de ajuste por parte de los responsables de las actividades del PAAC, dejando como registro la nueva versión del PAAC y un excel de las actividades de los componentes </t>
  </si>
  <si>
    <t>El profesional del proceso realiza monitoreo cuatrimestralmente al mapa de riesgos de corrucpión dejando como registro la matriz publicada con el respectivo reporte .</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</si>
  <si>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</si>
  <si>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     El riesgo afecta la imagen de alguna área de la organización</t>
  </si>
  <si>
    <t>Leve</t>
  </si>
  <si>
    <t>Los profesionales del proceso asesoran permanetemente bajo soicitud de los procesos en la elaboración de los documentos del Sistema Integrado de Gestión, dejando como registro los correos electronicos con las observaciones realizadas a los documentos solicitados.</t>
  </si>
  <si>
    <t>Bajo</t>
  </si>
  <si>
    <t>Aceptar</t>
  </si>
  <si>
    <t>Los profesionales del proceso realizan la verificación de las solicitudes en cuanto a viabilidad de creación, actualización o eliminación de documentos del sistema, garantizando su trazabilidad mediante la asiganción de  codificación y versión de los documentos, dejando como registro la actualización del formato de control de infomración documentada PE01-PR04-F07.</t>
  </si>
  <si>
    <t>Los profesionales del proceso realizan permanentemente la publicación en Intranet a través de mesa de servicios para consulta de documentos vigentes, dejando como registro los vinculos en un archivo word de los documentos publicados en la intranet para el periodo de reporte.</t>
  </si>
  <si>
    <t xml:space="preserve"> Posible disminución en el indice de desempeño institucional</t>
  </si>
  <si>
    <t>implementación del Modelo Integrado de Planeación y Gestión MIPG fuera de los terminos y lineamientos establecidos por el Departamento de la Función Pública</t>
  </si>
  <si>
    <t>Posibilidad de afectación reputacional por posible disminución en el índice de desempeño institucional por la implementación de las políticas del Modelo Integrado de Planeación y Gestión MIPG fuera de los términos y lineamientos establecidos.</t>
  </si>
  <si>
    <t>La jefe de la Oficina Asesora de Planeación Institucional realiza trimestralmente la solicitud de seguimiento al plan de adecuación y sostenibilidad, con el fin de  garantizar el reporte en los tiempos establecidos, dejando como registro el correo de solicitud.</t>
  </si>
  <si>
    <t>La jefe de la OAPI realiza por lo menos una vez al año la presentación en el Comité Istitucional de Gestión y Desempeño de los avances en las acciones definidas en el plan de adecuación y sostenibilidad</t>
  </si>
  <si>
    <t>Jefe OAPI</t>
  </si>
  <si>
    <t>1 vez al año</t>
  </si>
  <si>
    <t>El profesional de la OAPI dispone trimestralmente el drive compartido  para el cargue de las evidencias, con el proposito de garantizar los resgistros de las actividades realizadas, dejando como evidencia el link  del drive dispuesto para cada reporte, el link sera reportado en un archivo word.</t>
  </si>
  <si>
    <t>Los profesionales designados de la OAPI, realizan trimestralmente la verificación  del cargue y el excel de reporte, remitido por los lideres de política, con el fin de llevar la trazabilidad en el avance de la implementación de las políticas, dejando como registro el Plan de adecuación publicado.</t>
  </si>
  <si>
    <t>El jefe  de la OAPI  realizará  anualmente (mes de marzo)  el reporte en el Formulario Único de  Reporte de Avance a la Gestión FURAG, con el propósito de medir el indice de desempeño institucional, dejando como registro el reporte en la herramienta FURAG.</t>
  </si>
  <si>
    <t>Los líderes de los procesos documentaran el seguimiento preriodico por autocontrol a las acciones planteadas en los planes de mejoramiento, con el propósito de velar por su oportuno cumplimiento, dejando como evidencia el  acta o  correo remitido a la OCI  sobre el reporte de autocontrol.</t>
  </si>
  <si>
    <t>Identificación del riesgo</t>
  </si>
  <si>
    <t>Análisis del riesgo inherente</t>
  </si>
  <si>
    <t>Evaluación del riesgo - Valoración de los controles</t>
  </si>
  <si>
    <t>Evaluación del riesgo - Nivel del riesgo residual</t>
  </si>
  <si>
    <t>Plan de Acción</t>
  </si>
  <si>
    <t xml:space="preserve">Referencia </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</si>
  <si>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</si>
  <si>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</si>
  <si>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</si>
  <si>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</si>
  <si>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</si>
  <si>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</si>
  <si>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</si>
  <si>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</si>
  <si>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</si>
  <si>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</si>
  <si>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</si>
  <si>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</si>
  <si>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</si>
  <si>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</si>
  <si>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</si>
  <si>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</si>
  <si>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</si>
  <si>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</si>
  <si>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</si>
  <si>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</si>
  <si>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</si>
  <si>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</si>
  <si>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</si>
  <si>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</si>
  <si>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</si>
  <si>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</si>
  <si>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</si>
  <si>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</si>
  <si>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</si>
  <si>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</si>
  <si>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</si>
  <si>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 xml:space="preserve">investigaciones de los entes de control y aumento de requerimientos por parte de los usuarios </t>
  </si>
  <si>
    <t xml:space="preserve"> ejecución de las acciones del Plan Distrital de Seguridad Vial y del Motociclista que se encuentre sin los requerimientos normativos establecidos</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</si>
  <si>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</si>
  <si>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El jefe de la Oficina de seguridad vial realiza trimestralmente a través de la Comisión Intersectorial de Seguridad Vial, el plan de acción del PDSV dejando registro el acta de reunión.</t>
  </si>
  <si>
    <t>Comité Institucional de Seguridad Vial donde se realizara seguimiento a las acciones articulando los esfuerzos institucionales, recursos, metodologías y estrategias para asegurar la implementación del Plan Distrital de Seguridad Vial</t>
  </si>
  <si>
    <t xml:space="preserve">Oficina de Seguridad Vial </t>
  </si>
  <si>
    <t>mensual</t>
  </si>
  <si>
    <t>El jefe de la Oficina de seguridad vial en conjunto con su equipo de trabajo realiza trimestralmente el seguimiento al reporte con evidencia de las actividades desarrolladas por las diferentes dependencias de la SDM, para cumplir con las acciones establecidas en el PDSVM</t>
  </si>
  <si>
    <t>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t>
  </si>
  <si>
    <t>Direccionamiento estratégico</t>
  </si>
  <si>
    <t>Seguridad vial</t>
  </si>
  <si>
    <t>Aumento de quejas por parte de usuarios y posibles investigaciones por entes de control</t>
  </si>
  <si>
    <t>Generación de estudios fuera de los requerimientos normativos, técnicos y procedimientales.</t>
  </si>
  <si>
    <t>Posibilidad de afectación reputacional por aumento de quejas y posibles investigaciones de entes de control debido a la generación de estudios fuera de los requerimientos normativos, técnicos y procedimientales.</t>
  </si>
  <si>
    <t>El Lider del proceso de la DIM en conjunto con su equipo profesional, verifica constantemente (a solicitud) la viabilidad a través de la solicitud de estudios, con el fin de evaluar la pertinencia del desarrollo de los mismos y dejando registro mediante respuesta en caso de ser No viable por correo electrónico, correspondencia y/o whatsapp, y en los casos de ser viable se asigna el profesional para la elaboración del estudio.</t>
  </si>
  <si>
    <t>Los profesionales de la DIM realizarán socialización del PE04-PR01  PROCEDIMIENTO ESTUDIOS PARA LA FORMULACIÓN E IMPLEMENTACIÓN DE MEDIDAS ESTRATÉGICAS PARA LA MOVILIDAD a los profesionales de Estudio de la DIM, una vez al año y en cada actualización del mismo, dejando como registro el listado de asistencia.</t>
  </si>
  <si>
    <t>DIM</t>
  </si>
  <si>
    <t xml:space="preserve">El Lider del proceso de la DIM, verifica constantemente a través de la versión preliminar del estudio el cumplimiento de los requerimientos normativos, técnicos y procedimentales requeridos, con el fin de garantizar los requisitos establecidos, lo cual se evidencia con el documento del estudio versión final firmado. </t>
  </si>
  <si>
    <t>Generación de modelos fuera de los requerimientos normativos, técnicos y procedimentales.</t>
  </si>
  <si>
    <t>Posibilidad de afectación reputacional por aumento de quejas debido a la generación de Modelos fuera de los requerimientos, normativos, técnicos y procedimientales.</t>
  </si>
  <si>
    <t xml:space="preserve">El Lider del proceso de la DIM y/o el asesor del despacho (en caso en que aplique) realizan constantemente revisión a los resultados preliminares de los Modelos, con el fin de verificar el cumplimiento de los aspectos técnicos requeridos, dejando como evidencia las actas de las mesas de trabajo y/o correo electrónico con las observaciones. </t>
  </si>
  <si>
    <t>Los profesionales de la DIM realizarán socialización del PE04-PR03 PROCEDIMIENTO GENERACIÓN Y/O REVISIÓN DE MODELOS PARA LA TOMA DE DECISIONES RELACIONADAS CON LA MOVILIDAD  a los profesionales de Modelación de la DIM una vez al año y en cada actualización del mismo, dejando como registro el listado de asistencia.</t>
  </si>
  <si>
    <t xml:space="preserve">Los profesionales ecargados de construir y/o revisar Modelos de tránsito y transporte de la DIM, realizan la validación y calibración del escenario base, con el fin de que los resultados e indicadores arrojados por los Modelos reflejen las condiciones base de la ciudad, dejando como evidencia el documento asociado a este análisis.  </t>
  </si>
  <si>
    <t>Generación y/o actualización de indicadores fuera de los requerimientos normativos, técnicos y procedimentales.</t>
  </si>
  <si>
    <t>Posibilidad de afectación reputacional por aumento de quejas y posibles investigaciones de entes de control  debido a la generación y/o actualización de Indicadores fuera de los requerimientos normativos, técnicos y procedimientales.</t>
  </si>
  <si>
    <t>Los profesionales  de la DIM revisan y analizan constantemente (a solicitud) los criterios e información relacionada con los indicadores a generar y/o actualizar a través de la solicitud de indicadores, dando claridad sobre los criterios relacionados,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t>
  </si>
  <si>
    <t>Los profesionales de la DIM realizarán socialización del  PE04-PR02 PROCEDIMIENTO GENERACIÓN Y/O ACTUALIZACIÓN Y REPORTE DE INDICADORES DE MOVILIDAD a los profesionales de Indicadores de la DIM una vez al año y en cada actualización del mismo, dejando como registro el listado de asistencia.</t>
  </si>
  <si>
    <t xml:space="preserve">El Lider del proceso de la DIM verifica constantemente a través de la propuesta de los indicadores generados y/o actualizados el cumplimiento de los requerimientos técnicos y procedimentales requeridos, con el fin de aprobar el producto previamente solicitado, lo cual se evidencia en la respuesta remisoria (Oficio  y/o correo eléctronico). </t>
  </si>
  <si>
    <t>Inteligencia para la movilidad</t>
  </si>
  <si>
    <t>incremento de las solicitudes por parte de la ciudadanía y entes de control  frente al diseño, desarrollo y evaluación de estrategias efectivas de cultura para la movilidad que conlleven a la disminución de incidentes viales</t>
  </si>
  <si>
    <t>ejecución  de propuestas  fuera de los lineanimiento y politicas dadas a nivel distrital e institucionales.</t>
  </si>
  <si>
    <t>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t>
  </si>
  <si>
    <t>Alta</t>
  </si>
  <si>
    <t>Realizar 1 mesa  de trabajo para revisar metodologias de diseño de intervención y de considerarse necesario, actualizarla</t>
  </si>
  <si>
    <t>OACCM</t>
  </si>
  <si>
    <t>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 y/o listados de asistencia y/o imagenes (pantallazos) de las reuniones o mesas de trabajo.</t>
  </si>
  <si>
    <t xml:space="preserve">Efectuar dos (2) reuniones de seguimiento frente al desarrollo y evaluación de las estrategias de Cultura para la Movilidad  </t>
  </si>
  <si>
    <t>30/08/2022
19/12/2022</t>
  </si>
  <si>
    <t>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 y/o listados de asistencia y/o imagenes (pantallazos) de las reuniones o mesas de trabajo y/o mensajes de texto- whatsapp-hangouts y/o imagenes (pantallazos) de las reuniones o mesas de trabajo.</t>
  </si>
  <si>
    <t xml:space="preserve">El Jefe de la Oficina  valida de manera permanente el diseño, desarrollo y evaluación de las estrategias de cultura para la moviliad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</si>
  <si>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 xml:space="preserve">aumento de reclamos por parte de la ciudadania, posibles investigaciones de tipo administrativas y disciplinarios por entes de control </t>
  </si>
  <si>
    <t xml:space="preserve"> implementación del manual y el plan  de comunicaciones fuera de los requerimientos técnicos y procedimientales para la divulgación de las piezas de comunicación. </t>
  </si>
  <si>
    <t>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t>
  </si>
  <si>
    <t xml:space="preserve">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
 y/o actas de reunión y/o informes y/o listados de asistencia y/o imagenes (pantallazos) de las reuniones o mesas de trabajo y/o mensajes de texto- whatsapp-hangouts y/o imagenes (pantallazos) de las reuniones o mesas de trabajo. </t>
  </si>
  <si>
    <t>Realizar dos (2) retroalimentación al equipo de profesionales de la Oficina, frente a los lineamientos de comunicación y cultura para la movilidad tanto internos (institucionales) y externos (Alcaldía Mayor)</t>
  </si>
  <si>
    <t>OACCM
Dependencia Técnica</t>
  </si>
  <si>
    <t xml:space="preserve">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</si>
  <si>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Aleatoria</t>
  </si>
  <si>
    <t>Comunicaciones y cultura para la movilidad</t>
  </si>
  <si>
    <t>Investigaciones de tipo administrativo</t>
  </si>
  <si>
    <t>Elaboración de estudios y conceptos, de transporte público, privado, no motorizado, estudios de tránsito e infraestructura, fuera de los requisitos técnicos y procedimentales.</t>
  </si>
  <si>
    <t>Posibilidad de afectación reputacional por investigaciones de entes de control debido a la elaboración de estudios y conceptos, de transporte público, privado, no motorizado, estudios de tránsito e infraestructura, fuera de los requisitos técnicos y procedimentales.</t>
  </si>
  <si>
    <t xml:space="preserve">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
</t>
  </si>
  <si>
    <t>El profesional del equipo técnico realizará una (1) socialización del Procedimiento                  PM01-PR01, a los profesionales que participan directamente dejando como evidencia la presentación y listado de asistencia.</t>
  </si>
  <si>
    <t>Un profesional delegado</t>
  </si>
  <si>
    <t xml:space="preserve">El profesional del equipo técnico realiza revisión aleatoria semestralmente a los  estudios y/o conceptos elaborados verificando que cumplan con lo establecido en el procedimiento, dejando como registro acta de reunión.
</t>
  </si>
  <si>
    <t>Sin Documentar</t>
  </si>
  <si>
    <t>Sin Registro</t>
  </si>
  <si>
    <t>Investigaciones de los entes de control</t>
  </si>
  <si>
    <t>Emisión de conceptos de estudios de tránsito, revisión y seguimiento planes estratégicos de seguridad vial, planes integrales de movilidad sostenible, fuera  de los requerimientos normativos y  procedimentales.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</si>
  <si>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</si>
  <si>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t>
  </si>
  <si>
    <t>El profesional del equipo técnico realizará una (1) socialización de los procedimientos e instructivos PM01-PR02, PM01-PR03, PM01-PR04, PM01-PR08; PM01-IN01;  a los profesionales que participan directamente en la emisión de los conceptos, dejando como evidencia la presentación y listado de asistencia.</t>
  </si>
  <si>
    <t>El profesional del equipo técnico realizará una revisión aleatoria semestralmente a los conceptos emitidos verificando que cumplan con lo establecido en los procedimientos e instructivos PM01-PR02, PM01-PR03, PM01-PR04, PM01-PR08; PM01-IN01, dejando como registro acta de reunión.</t>
  </si>
  <si>
    <t>Investigaciones de los de entes de control</t>
  </si>
  <si>
    <t xml:space="preserve">
Elaboración de informe de auditoria de seguridad vial, fuera  de los requisitos técnicos y procedimentales.</t>
  </si>
  <si>
    <t>Posibilidad de afectación reputacional por investigaciones de los entes de control debido a la elaboración de informe de auditoria de seguridad vial, fuera  de los requisitos técnicos y procedimentales.</t>
  </si>
  <si>
    <t xml:space="preserve">
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t>
  </si>
  <si>
    <t>El profesional del equipo técnico realizará una (1) socialización del procedimiento PM01-PR06, a los profesionales que participan directamente en la elaboración de auditorías de seguridad vial, dejando como evidencia la presentación y listado de asistencia.</t>
  </si>
  <si>
    <t>El profesional del equipo técnico realiza una revisión aleatoria semestralmente al informe de auditoría de seguridad vial, verificando que cumplan con lo establecido en el procedimiento PM01-PR06, dejando como registro acta de reunión.</t>
  </si>
  <si>
    <t>Formulación de planes, programas o proyectos de la Subsecretaria de Política de Movilidad, fuera de los requisitos para una movilidad  sostenible y ambiental.</t>
  </si>
  <si>
    <t>Posibilidad de afectación reputacional por posible investigación de los entes de control debido a la ejecucion de proyectos de la Subsecretaria de Política de Movilidad, fuera de lo establecido en el plan de desarrollo y metas de inversión  para una movilidad  sostenible y ambiental.</t>
  </si>
  <si>
    <t>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t>
  </si>
  <si>
    <t>El ordenador del gasto realiza la revisión y aprobación de las propuestas de modificación al Plan Anual de Adquisiciones (PAA) realizadas por los gerentes de proyecto en el marco de cumplimiento de las metas de los proyectos de inversión, dejando como evidencia las solicitudes de modificación enviadas por memorando a la Oficina Asesora de Planeación Institucional.</t>
  </si>
  <si>
    <t>Planeación del transporte e Infraestructura</t>
  </si>
  <si>
    <t>Perdida de credibilidad y confianza de la ciudadanía</t>
  </si>
  <si>
    <t>Implementación de señalización  fuera de los intereses y necesidades de la ciudad.</t>
  </si>
  <si>
    <t>Posibilidad de afectación reputacional por perdida de credibilidad y confianza de la ciudadanía debido a la implementación de señalización  fuera de los intereses y necesidades de la ciudad.</t>
  </si>
  <si>
    <t xml:space="preserve">     El riesgo afecta la imagen de la entidad internamente, de conocimiento general, nivel interno, de junta dircetiva y accionistas y/o de provedores</t>
  </si>
  <si>
    <t>Menor</t>
  </si>
  <si>
    <t>El profesional designado realiza visita de inspección donde se verifican las condiciones de movilidad e infraestructura del sector requerido, el cual se identifica en la respuesta, con el respectivo registro fotografico para cada solicitud..</t>
  </si>
  <si>
    <t>Realizar una jornada de socialización del procedimiento de atención de solicitudes en materia de señalización al personal encargado atender y revisar las solicitudes allegadas a la subdirección.</t>
  </si>
  <si>
    <t>Profesional  designado de la Subdirección de Señalización.</t>
  </si>
  <si>
    <t>El profesional designado realiza validación técnica donde se adelanta la consulta de antecedentes, se verifica la propuesta contenida en los diseños de señalización de la entidad y se emite el concepto pertinente mediante oficio de respuesta cada vez que se requiera.</t>
  </si>
  <si>
    <t>El supervisor de zona, el coordinador de área y el Subdirector de Señalización realizan la revisión y validación del oficio de respuesta elaborado por el profesional designado, para cada solicitud.</t>
  </si>
  <si>
    <t>Perdida de credibilidad y confianza de la ciudadania</t>
  </si>
  <si>
    <t>Aprobación de la georreferenciación de los proyectos de señalización fuera del cumplimiento de la totalidad de los requisitos</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</si>
  <si>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</si>
  <si>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Muy Alta</t>
  </si>
  <si>
    <t>El Profesional a cargo realiza la consolidación semestral de la información geografica de la entidad la cual se registra en una base de datos, e identifica los errores al realizar el cruce de la informacion entre bases y planos si esta no concuerda.</t>
  </si>
  <si>
    <t xml:space="preserve">Realizar una jornada de sensibilización al grupo SIG de la DIT, referente al proceso de solicitud de georreferenciación de proyectos de señalización. </t>
  </si>
  <si>
    <t>Profesional  a cargo de liderar el proceso</t>
  </si>
  <si>
    <t>Funcionalidad y estabilidad del sistema en las intersecciones semaforizadas de la ciudad fuera de los parametros de servicio y efectividad.</t>
  </si>
  <si>
    <t>Posibilidad de afectación reputacional por perdida de credibilidad y confianza de la ciudadanía debido a la funcionalidad y estabilidad del sistema en las intersecciones semaforizadas de la ciudad fuera de los parametros de servicio y efectividad.</t>
  </si>
  <si>
    <t xml:space="preserve">El responsable técnico verifica, controla y realiza seguimiento diario a la operación del sistema semaforico el cual se registra en las bitacoras de la central. </t>
  </si>
  <si>
    <t>Realizar seguimiento trimestral a la operación del sistema semaforico,  e identificar las fallas recurrentes con el fin de generar acciones especificas en ellas.</t>
  </si>
  <si>
    <t>Técnico responsable de semaforización</t>
  </si>
  <si>
    <t>Trimestral</t>
  </si>
  <si>
    <t xml:space="preserve">El responsable técnico prioriza y coordina las acciones para la atención y solución de las fallas generadas al sistema de semaforización por siniestros  o daños de algún o varios componentes el cual se registra en las bitacoras de la central, cada vez que se requiera. </t>
  </si>
  <si>
    <t>El responsable técnico determina el plan de acción para los programas de mantenimiento preventivo, los cuales estan definidos en los ANS de los contratos suscritos por la SDM para tal fin.</t>
  </si>
  <si>
    <t>Ingeniería de tránsito</t>
  </si>
  <si>
    <t>perdida de credibilidad y confianza de la ciudadanía</t>
  </si>
  <si>
    <t>ejecución de actividades de control en vía fuera de los requisitos técnicos y normativos en control de tránsito y transporte.</t>
  </si>
  <si>
    <t>Posibilidad de afectación reputacional por perdida de credibilidad y confianza de la ciudadanía debido a la ejecución de actividades de control en vía fuera de los requisitos técnicos y normativos en control de tránsito y transporte.</t>
  </si>
  <si>
    <t>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t>
  </si>
  <si>
    <t>Realizar seguimiento mensual a los operativos en vía que no se acompañen por parte de los funcionarios de la Subdirección de Control de Tránsito y Transporte.</t>
  </si>
  <si>
    <t>Profesional, Técnico operativo y Auxiliar de la SCTT</t>
  </si>
  <si>
    <t>perdida de credibilidad y confianza de la comunidad educativa</t>
  </si>
  <si>
    <t xml:space="preserve"> implementación de la operación del programa niñas y niños primero  fuera de lo establecido en procedimientos, protocolos, acuerdos y cronogramas</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</si>
  <si>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</si>
  <si>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El profesional universitario realiza seguimiento al de inicio de la operación por parte del monitor de la caravana de acompañamiento registrando el formato registro asistencias-inasistencias equipo Ciempiés.</t>
  </si>
  <si>
    <t>Realizar una jornada de sensibilización y socialización al personal del proyecto Ciempies sobre seguridad vial de estudiantes, importancia de los acompañamientos, proposito del proyecto, gestión de la entidad y obligaciones contractuales.</t>
  </si>
  <si>
    <t>Profesionales Especializados y Universitarios designados por el proyecto Ciempies y Subdirector de Gestión en Vía.</t>
  </si>
  <si>
    <t>El lider de zona realiza visitas periodicas a las rutas de confianza acompañadas por los guias escolares, donde verifica la implementación de los protocolos y establecen medidas para mejorar la experiencia de viaje, dejando registro en el formato seguimiento ruta de confianza.</t>
  </si>
  <si>
    <t>Realizar una jornada de sensibilización o socialización de los protocolos establecidos por el proyecto Al Colegio en Bici  al personal que participa en la operación del mismo.</t>
  </si>
  <si>
    <t>Lider operativo ACB</t>
  </si>
  <si>
    <t>implementación de acciones de gestión en vía fuera de las condiciones de programación</t>
  </si>
  <si>
    <t>Posibilidad de afectación reputacional por perdida de credibilidad y confianza de la ciudadanía debido a la implementación de acciones de gestión en vía fuera de las condiciones de programación.</t>
  </si>
  <si>
    <t>El Subdirector de Gestión en Vía  y el Lider Operativo realiza la priorización del personal disponible conforme a las actividades de gestión en vía programadas mediante las solicitudes allegadas al correo electronico</t>
  </si>
  <si>
    <t>Diligenciar el formato de empalme donde se identifiquen las acciones y personal necesarias para la priorización y desarrollo de actividades de gestión en vía.</t>
  </si>
  <si>
    <t>Lider operativo GOGEV</t>
  </si>
  <si>
    <t>Permanente</t>
  </si>
  <si>
    <t>implementación de medidas de gestión de tránsito sin  personal y dispositivos de señalización temporales necesarios para la intervención.</t>
  </si>
  <si>
    <t>Posibilidad de afectación reputacional por perdida de credibilidad y confianza de la ciudadanía debido a la implementación de medidas de gestión de tránsito fuera de los requsiistos de  personal y dispositivos de señalización temporales necesarios para la intervención.</t>
  </si>
  <si>
    <t xml:space="preserve">El profesional especializado de la SGV realiza semanalmente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t>
  </si>
  <si>
    <t>Realizar las actas de las reuniones operativas, con los gerentes de cada una de las intervenciones viales, de manera semanal</t>
  </si>
  <si>
    <t xml:space="preserve">Profesionales Especializados rol de gerente </t>
  </si>
  <si>
    <t>perdida de credibilidad y confianza de la ciudadania</t>
  </si>
  <si>
    <t>autorizacion de PMT fuera de los requisitos  establecidos, generando condiciones de inseguridad a los diferentes actores viales.</t>
  </si>
  <si>
    <t>Posibilidad de afectación reputacional por perdida de credibilidad y confianza de la ciudadania debido a la autorizacion de PMT fuera de los requisitos  establecidos, generando condiciones de inseguridad a los diferentes actores viales.</t>
  </si>
  <si>
    <t xml:space="preserve">Los profesionales encargados de revisar la aprobación o no del PMT verificaran el cumplimiento de la totalidad  de requisitos establecidos previo a la plublicación, dejando como registro final el reporte de obra COOS y COI, conforme a la demanda o solicitudes recibidas. </t>
  </si>
  <si>
    <t>Realizar una jornada de socialización con lista de chequeo, donde se  refrescan los conceptos y requisitos para la aprobación de PMT.</t>
  </si>
  <si>
    <t>Profesionales designados SPMT</t>
  </si>
  <si>
    <t>Intervención de entes de control a causa de las inconformidades presentadas por la ciudadanía.</t>
  </si>
  <si>
    <t>Realizar la operación del Sistema Inteligente de Tránsporte fuera de los estandares y normatividad establecida.</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</si>
  <si>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</si>
  <si>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t>
  </si>
  <si>
    <t>Realizar  dos  revisiones y/o actualización de la normatividad aplicable en temas relacionados con la operación del SIT.</t>
  </si>
  <si>
    <t>Profesional designado Dirección de Gestión de Tránsito y Control de Tránsito y Transporte</t>
  </si>
  <si>
    <t>reducción de la velocidad promedio de desplazamiento en la ciudad</t>
  </si>
  <si>
    <t>Realizar la operación del CGT fuera de los estandares definidos en los procedimientos, protocolos y los recursos necesarios.</t>
  </si>
  <si>
    <t>Posibilidad de afectación reputacional por la reducción de la velocidad promedio de desplazamiento en la ciudad debido a realizar la operación del CGT fuera de los estandares definidos en los procedimientos, protocolos y recursos necesarios.</t>
  </si>
  <si>
    <t>El lider de operación del CGT realiza diariamente seguimiento a la implementación de los procedimientos y protocolos por parte del personal que gestiona los incidentes y eventos, los cuales se registran en la bitacora CGT.</t>
  </si>
  <si>
    <t>Realizar dos jornadas de socialización y sensibilización de los procedimientos y protocolos de la operación del CGT.</t>
  </si>
  <si>
    <t>Líderes de Operación del CGT.</t>
  </si>
  <si>
    <t>entre el 01/02/2022 y 29/10/2022</t>
  </si>
  <si>
    <t>Gestión del tránstio y control del tránsito y transporte</t>
  </si>
  <si>
    <t xml:space="preserve">Investigaciones disciplinarias, administrativas y/o legales por entes de control </t>
  </si>
  <si>
    <t>Tratamiento de las solicitudes allegadas al proceso fuera de los lineamientos establecidos por la normatividad vigente.</t>
  </si>
  <si>
    <t>Posibilidad de afectación reputacional por investigaciones disciplinarias, administrativas y/o legales por entes de control debido al tratamiento de las solicitudes allegadas al proceso fuera de los lineamientos establecidos por la normatividad vigente.</t>
  </si>
  <si>
    <t>El Equipo Operativo del proceso realiza semanalmente la verificación de los requerimientos allegados al proceso a través del informe de google drive generado por la DAC dejando como evidencia los correos electronicos enviados a los Profesionales</t>
  </si>
  <si>
    <t>El Equipo Operativo del proceso realiza semestralmente la socialización del Manual de Gestión de PQRS a los colaboradores del Proceso con el fin de informar la importancia de dar cumplimiento a este documento y la normatividad vigente dejando como evidencia el listado de asistencia de la actividad</t>
  </si>
  <si>
    <t>Equipo Operativo</t>
  </si>
  <si>
    <t>semestral 2022</t>
  </si>
  <si>
    <t xml:space="preserve">Gestión de notificaciones  de las decisiones tomadas  fuera de los lineamientos establecidos por la normatividad vigente. </t>
  </si>
  <si>
    <t>Posibilidad de afectación reputacional por investigaciones disciplinarias, administrativas y/o legales por entes de control debido a la gestión de notificaciones  de las decisiones tomadas fuera de los lineamientos establecidos por la normatividad vigente.</t>
  </si>
  <si>
    <t>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t>
  </si>
  <si>
    <t>El Profesional Universitario realizara trsimestral mesas de trabajo de seguimiento de las actividades de notificacion del grupo de trabajo dejando como evidencia las acta de reunión y/o listado de asistencia.</t>
  </si>
  <si>
    <t>Profesional Universitario</t>
  </si>
  <si>
    <t>trimestral 2022</t>
  </si>
  <si>
    <t>Decisiones falladas fuera de los tiempos establecidos por la normatividad vigente.</t>
  </si>
  <si>
    <t>Posibilidad de afectación reputacional por investigaciones disciplinarias, administrativas y/o legales por entes de control debido a las decisiones falladas fuera de los tiempos establecidos por la normatividad vigente.</t>
  </si>
  <si>
    <t>El Profesional responsable verifica mensualmente las bases de datos y/o informes de SICON para realizar el seguimiento de los procesos y asi evitar la caducidad dejando evidencia en la base de datos</t>
  </si>
  <si>
    <t>El Auxiliar Administrativo entrega periodiocamente el reparto de las actuaciones y actos administrativos con el fin de dar cumplimiento a los términos procesales dejando como evidencia las planillas de reparto.</t>
  </si>
  <si>
    <t xml:space="preserve">Auxiliar Administrativo </t>
  </si>
  <si>
    <t>permanente</t>
  </si>
  <si>
    <t>Investigaciones  juridicas, disciplinarias, fiscales y penales</t>
  </si>
  <si>
    <t>Pérdida de expedientes de las actuaciones y actos administrativos por la apertura de los Procesos Contravencionales ocasionando el entorpecimiento del proceso administrativo generando la nulidad y caducidad del mismo.</t>
  </si>
  <si>
    <t>Posibilidad de afectacion reputacional por investigaciones  juridicas, disciplinarias, fiscales y penales debido a la  pérdida de cualquier pieza procesal de un expediente requerido para el fallo de segunda instancia o la pérdida total o parcial de expedientes de los Procesos Contravencionales ocasionando el entorpecimiento del proceso administrativo generando la nulidad y/o caducidad del mismo.</t>
  </si>
  <si>
    <t>El Profesional Especializado del Grupo de la Secretaria Común realiza semanalmente seguimiento a la Base de Datos verificando el estado del reparto de expedientes a las Autoridades de Tránsito de los procesos contravencionales dejando como evidencia el correo electrónico con los hallazgos del seguimiento.</t>
  </si>
  <si>
    <t>El Auxiliar Administrativo realizara permanentemente el registro en la base de datos de los expedientes entregados por las Autoridades de Tránsito con el fin de evitar la pérdida de los expedientes, tener la trazabilidad de los documentos y realizar el seguimiento continuo de los mismos dejando como evidencia el registro en la base de datos de los respectivos procesos contravencionales</t>
  </si>
  <si>
    <t>Auxiliar Administrativo</t>
  </si>
  <si>
    <t>permanente 2022</t>
  </si>
  <si>
    <t>La Autoridad de Tránsito realiza máximo dentro de los tres (3) días siguientes, la entrega de los expedientes de los procesos gestionados al Grupo de la Secretaria Común, dejando como evidencia el Formato Entrega de expedientes - Abogados (Continuaciones) o el Formato Entrega de Expedientes Salidas y Audiencias (Apertura)</t>
  </si>
  <si>
    <t>El Auxiliar Administrativo realiza periodicamente el reparto de los expedientes entregados a los Abogados por medio de la planilla de entrega con el fin de realizar un control y trazabilidad de los procesos dejando como evidencia el registro en la planilla de entrega respectiva.</t>
  </si>
  <si>
    <t>Falta de registro de la información de los procesos contravencionales en SICON generando reprocesos, tutelas y obstruyendo el debido proceso al ciudadano.</t>
  </si>
  <si>
    <t>Posibilidad de afectacion reputacional por investigaciones  juridicas, disciplinarias, fiscales y penales, reprocesos, tutelas y el debido proceso, por el registro incompleto de la información de los procesos contravencionales en SICON fuera de lo contenido en los procedimientos contravencionales</t>
  </si>
  <si>
    <t xml:space="preserve">El Auxiliar Administrativo verificara mensualmente la información registrada con el fin de validar que se registren los procesos en SICON dejando como evidencia la Base de Datos </t>
  </si>
  <si>
    <t>Mensualmente 2022</t>
  </si>
  <si>
    <t>Pérdida de licencias de conducción custodiadas por la Subdirección de Contravenciones generando reprocesos, demanda y detrimento patrimonial.</t>
  </si>
  <si>
    <t>Posibilidad de afectacion reputacional por investigaciones  juridicas, disciplinarias, fiscales y penales debido a la pérdida de licencias de conducción custodiadas por la Subdirección de Contravenciones generando reprocesos, demanda y detrimento patrimonial.</t>
  </si>
  <si>
    <t xml:space="preserve">El Profesional Especializado del Grupo de la Secretaria Común realiza periodicamente el control de las licencias de conducción que se encuentran en custodia de la Subdirección de Contravenciones dejando como evidencia el registro en la Base de Datos </t>
  </si>
  <si>
    <t>El Equipo Operativo realizara semestralmente la validación del registro en la base de datos de las licencias de conducción retenidas Vs. el documento físico con el fin de evitar la pérdida de las licencias retenidas dejando como evidencia el acta de reunión y listado de asistencia.</t>
  </si>
  <si>
    <t>No subir las sanciones al RUNT generando que la SDM no tenga sustento para negarle el trámite de expedición de otra licencia de conducción al ciudadano.</t>
  </si>
  <si>
    <t>Posibilidad de afectacion reputacional por investigaciones  juridicas, disciplinarias, fiscales y penales por no subir las sanciones al RUNT generando que la SDM no tenga sustento para negarle el trámite de expedición de otra licencia de conducción al ciudadano.</t>
  </si>
  <si>
    <t>El Auxiliar Administrativo del Grupo de la Secretaria Común recibirá diariamente los expedientes con el pantallazo de la sanción cargada en el RUNT dejando como evidencia Formato Entrega de expedientes - Abogados (Continuaciones) o el Formato Entrega de Expedientes Salidas y Audiencias (Apertura)</t>
  </si>
  <si>
    <t xml:space="preserve">El Profesional realizará trimestral y aleatoreamente la validación de las sanciones subidas al RUNT de acuerdo al informe generado desde SICON con el fin de evitar que queden sanciones sin cargue a dicha plataforma dejando como evidencia las observaciones en el archivo de excel. </t>
  </si>
  <si>
    <t>Profesional Universitario del Grupo de la Secretaria Común</t>
  </si>
  <si>
    <t>los abogados no firman  la resolución de fallo del recurso de apelación lo cual genera falla en la responsabilidad.</t>
  </si>
  <si>
    <t>Posibilidad de afectacion reputacional por investigaciones  juridicas, disciplinarias, fiscales y penales debido a que los abogados no firman  la resolución de fallo del recurso de apelación lo cual genera falla en la responsabilidad.</t>
  </si>
  <si>
    <t>El Auxiliar Administrativo realiza periodicamente la revisión de la firma en cada uno de los actos administrativos realizando la devolucion de los que no se encuentran dejando como evidencia el registro en la planilla de reparto</t>
  </si>
  <si>
    <t>Gestión contravencional y transporte público</t>
  </si>
  <si>
    <t xml:space="preserve">pérdida de confianza por parte de la ciudadania al igual de posibles investigaciones por entes de control </t>
  </si>
  <si>
    <t>prestación de tramites y servicios fuera de los requermientos normativos, legales y del ciudadano</t>
  </si>
  <si>
    <t>Posibilidad de afectación reputacional por pérdida de confianza por parte de la ciudadania al igual de posibles investigaciones por entes de control debido a prestación de tramites y servicios fuera de los requermientos normativos, legales y del ciudadano</t>
  </si>
  <si>
    <t>El profesional de la DAC líder de los puntos de atención, verifica Trimestralmente  los protocolos de atención al ciudadano, a través de la implemetación de la matriz de cumplimiento de los atributos del manual de servicio a la ciudadanía, dejando como registro informe de resultados del monitoreo del manual de servicio al ciudadano.</t>
  </si>
  <si>
    <t>El profesional de la DAC líder de los puntos de atención, realiza la gestión pertinente sobre  2 sensibilizaciones sobre  las temáticas de Cultura de Servicio a la ciudadanía y  ética y valores del servidor público, dirigida  al personal que hace presencia en los diferentes puntos de contacto, dejando como registro listados de asistencia.</t>
  </si>
  <si>
    <t>Equipo 
servicios-DAC</t>
  </si>
  <si>
    <t>30/06/2022 y 
30/11/2022</t>
  </si>
  <si>
    <t>el supervisor de cada orientador que hace presencia en los puntos de atención, verifica Trimestralmente la prestación eficiente y oportuna  de los trámitesy servicios  a través de las quejas y reclamos interpuestas por los ciudadanos, con el fin de realizar el tratamiento adecuado acorde con los lineamientos establecidos en el manual del servicio a la ciudadanía, dejando registro  acta de reunión</t>
  </si>
  <si>
    <t>El profesional de la DAC, líder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el informe publicado acorde al procedimiento.</t>
  </si>
  <si>
    <t>El profesional de la DAC, líder del equipo técnico de gestión y desempeño,   realiza seguimiento trimestral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actas de reunión y los reportes trimestrales  a la OAPI.</t>
  </si>
  <si>
    <t>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t>
  </si>
  <si>
    <t>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t>
  </si>
  <si>
    <t xml:space="preserve"> pérdida de confianza por parte de la ciudadanía, así como la posible cancelación  de la certificación bajo la norma NTC ISO 9001:2015</t>
  </si>
  <si>
    <t xml:space="preserve"> Prestación del servicio de cursos pedagógicos por infracción a las normas de tránsito, sin el cumplimiento de los requisitos legales y lineamientos internos y externos.</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</si>
  <si>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</si>
  <si>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acta y matriz  de seguimiento.</t>
  </si>
  <si>
    <t>El profesional de la DAC, líder de cursos pedagógicos, realiza la gestión pertinente sobre  2 socializaciones  del procedimiento de cursos pedagógicos, dirigida  al personal que hace presencia en los diferentes puntos de contacto, dejando como registro listados de asistencia.</t>
  </si>
  <si>
    <t xml:space="preserve">Equipo  cursos
 pedagógicos-DAC </t>
  </si>
  <si>
    <t>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acta  y  matriz de seguimiento del cumpliento de la norma ISO 9001-2015.</t>
  </si>
  <si>
    <t>El profesional de la DAC, líder de cursos pedagógicos,  aplica trimestralmente la evaluación de aprendizaje a los asistentes a los Cursos pedagógicos, conforme con lo establecido en el Formato PM04-PR01-F15, dejando como registro el informe de medición del índice de aprendizaje PM04-PR01-F08.</t>
  </si>
  <si>
    <t>El profesional de la DAC, líder de cursos pedagógicos,  verifica trimestralmente la aplicación de los mecanismos de medición, para conocer la satisfacción de los ciudadanos en la prestación del servicio ofrecido en el desarrollo del curso pedagógico,  acorde con los lineamientos establecidos en el procedimiento PM04-PR01-Cursos Pedagógicos y PM04-PR07-Retroalimentación con el Ciudadano, dejando como registro informe de satisfacción.</t>
  </si>
  <si>
    <t>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t>
  </si>
  <si>
    <t xml:space="preserve">pérdida de la imagen institucional por parte de la ciudadanía </t>
  </si>
  <si>
    <t xml:space="preserve"> ejecución de la política de racionalización (estrategias tecnológicas de simplificación, estandarización, eliminación y automatización), fuera de los lineamientos normativos para su efectividad en la prestación de trámites y servicios </t>
  </si>
  <si>
    <t xml:space="preserve">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t>
  </si>
  <si>
    <t>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t>
  </si>
  <si>
    <t>El profesional de la DAC líder de racionalización de trámites, realiza la gestión pertinente sobre  2 socializaciones de la Política de Racionalización de trámites y servicios, para su apropiación por parte de los Servidores que hacen presencia en los puntos de contacto dispuesto por la Secretaría Distrital de Movilidad,dirigida  al personal que hace presencia en los diferentes puntos de contacto,  dejando como registro listados de asistencia.</t>
  </si>
  <si>
    <t>Equipo Racionalización
 de trámites</t>
  </si>
  <si>
    <t>El profesional de la DAC líder de racionalización de trámites,  análiza bimestralmente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a las acciones propuestas en la estrategia de racionalización de trámites.</t>
  </si>
  <si>
    <t>pérdida de la imagen institucional por parte de la ciudadanía</t>
  </si>
  <si>
    <t>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</si>
  <si>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</si>
  <si>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 xml:space="preserve">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t>
  </si>
  <si>
    <t>El profesional de la DAC líder de la aplicación de la Ley 1730, realiza la gestión pertinente sobre 2 socializaciones de la aplicación de la Ley 1730 y el procedimiento de enajenación de los vehículos declarados en abandono,dirigida  a los colaboradores de la DAC,  dejando como registro listados de asistencia.</t>
  </si>
  <si>
    <t>Equipo 1730-DAC</t>
  </si>
  <si>
    <t xml:space="preserve">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mensual con la identificación de estos vehículos. </t>
  </si>
  <si>
    <t xml:space="preserve"> pérdida de confianza por parte de la ciudadanía</t>
  </si>
  <si>
    <t xml:space="preserve">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</si>
  <si>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</si>
  <si>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El profesional de la DAC, líder del equipo técnico de gestión y desempeño, evalúa trimestralmente la calidad (coherencia, calidez y claridad) de las respuestas emitidas por la dependencia por medio de PM04-M02-F03 Matriz de Evaluación de calidad de las respuestas emitidas a las peticiones ciudadanas, teniendo en cuenta los lineamientos dispuestos en el PM04-M02 Manual de Gestión de PQRSD,  dejando como registro el informe publicado.</t>
  </si>
  <si>
    <t>El profesional de la DAC líder del equipo de PQRSD, realiza la gestión pertinente sobre 2 socializaciones del Manual de Gestión de PQRSD, dirigida al equipo de PQRSD  de cada dependencia,  dejando como registro listados de asistencia.</t>
  </si>
  <si>
    <t>Equipo PQRSD</t>
  </si>
  <si>
    <t>30/06/2022  y 
30/11/2022</t>
  </si>
  <si>
    <t xml:space="preserve">El profesional de la DAC, líder del equipo de PQRSD,  realiza  seguimiento mensual de las peticiones trasladadas por competencia, consolida  y reporta en la intranet los informes de PQRSD en el Tablero de Control, del mes inmediatamente anterior,  los cuales se pueden consultar clasificado por dependencia, tipo documental y asunto, con las novedades  que se presenten en la atención de los requerimientos asignados a las diferentes dependencias, dejando como evidencia informe publicado.
</t>
  </si>
  <si>
    <t>El profesional de la DAC, líder del equipo de PQRSD, remite mensualmente memorando a los directivos de la entidad con copia a la Oficina de Control Disciplinario, informando el estado de las peticiones atendidas fuera de términos, así como las vencidas sin respuesta y trasladadas por competencias posterior a los 5 días, dejando como registro memorando remitido.</t>
  </si>
  <si>
    <t>El profesional de la DAC, líder del equipo de PQRSD,  publica mensualmente en la página web de la Entidad, los informes de PQRSD, de acuerdo con lo establecido en la Ley de Transparencia 1712 de 2014 y demás normas concordantes, dejando como registro los informes publicados y su respectiva trazabilidad(correos de solicitud de publicación).</t>
  </si>
  <si>
    <t>El profesional de la DAC, líder del equipo de PQRSD, evalúa mensualmente la satisfacción del ciudadano con la claridad en las respuestas emitidas en la Dirección de Atención al Ciudadano por medio de encuesta telefónica, dejando como resgistro informe resultado de encuesta de satisfacción con la claridad en las respuestas.</t>
  </si>
  <si>
    <t>El profesional de la DAC, líder del equipo técnico de gestión y desempeño, realiza mesa de trabajo semestral con las diferentes dependencias para analizar las causas de los temas más reiterados del informe  de quejas y reclamos tanto del sistema de gestión documental  como el de Bogotá Te Escucha,   dejando como evidencia acta de reunión y/o listados de asistencia.</t>
  </si>
  <si>
    <t>Gestión de trámites y servicios a la ciudadanía</t>
  </si>
  <si>
    <t>por investigación disicplinaria de entes de control y aumento de quejas y reclamos</t>
  </si>
  <si>
    <t xml:space="preserve">debido a la implementación de PIP fuera de los requerimientos normativos y procedimentales </t>
  </si>
  <si>
    <t xml:space="preserve">Posibilidad de afectación reputacional por investigación disicplinaria de entes de control y aumento de quejas y reclamos de los grupos de valor debido a la implementación de PIP  fuera de los requerimientos normativos y procedimentales </t>
  </si>
  <si>
    <t>Los Centros Locales de Movilidad convocan una vez cada seis meses a los ciudadanos que conforman el directorio de agremiaciones y otros grupos de interés y bases de datos que maneja el Centro Local, con el fin de garantizar la vinculación de todos los actores mencionados anteriormente, dejando como registro los correos de convocatoria.</t>
  </si>
  <si>
    <t>realizar  2 retroalimentación al equipo de trabajo los temas relacionados con el cuplimiento PIP</t>
  </si>
  <si>
    <t>Equipo
 técnico
del proceso</t>
  </si>
  <si>
    <t>Primer y
 segundo semestre</t>
  </si>
  <si>
    <t>El equipo del Centros Locales de Movilidad a través de los gestores y orientadores, realizan una vez cada seis meses la verificación de la asistencia a la reunión con la ciudadanía con base a los correos de convocatoria a reunión, con el fin de identificar las inasistencias por parte de la ciudadanía convocada.  listado asistencia.</t>
  </si>
  <si>
    <t>El equipo del Centros Locales de Movilidad a través de los gestores y orientadores, realizarán la retroalimentación a la comunidad una vez cada seis meses, a los ciudadanos que no asistieron al espacio de reunión con ciudadanía convocado por el Centro Local de Movilidad, con el fin de identificar los ciudadanos que no asisten al espacio de participación. Esta acción se da a conocer a través del acta generada (Formato acta de reunión código: pa01-m01-f03) la cual será enviada al correo electrónico del ciudadano.</t>
  </si>
  <si>
    <t xml:space="preserve"> El equipo del Centros Locales de Movilidad a través de los gestores y orientadores, verifican que no se tenga discriminación en el momento de la realización de las reuniones con la ciudadanía, convocando a los integrantes del directorio de agremiaciones y el directorio de ciudadanos y aplicando el formato de asistencia (pm06-pr04-f03 listado de asistencia a procesos de participación) el cual contiene información con enfoque, con el fin de adoptar medidas de inclusion, acciones afirmativas y acciones razonables en la participación ciudadana.</t>
  </si>
  <si>
    <t>por investigación disicplinaria de entes de control y aumento de quejas y reclamos de los grupos de valor</t>
  </si>
  <si>
    <t xml:space="preserve">debido al realización de la rendición de cuentas en la 20 localidades de Bogotá fuera los lineamientos de la veeduria distrital y acciones relacionadas en el componente 3 del PAAC. </t>
  </si>
  <si>
    <t xml:space="preserve">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t>
  </si>
  <si>
    <t>Publicar los informes de resultado y los documentos anexos al cumplimiento de rendición de cuentas de manera continua en la pagína web de la entidad, dirigida a toda la ciudadania.</t>
  </si>
  <si>
    <t>Porfesionales del 
queipo de 
rendición de cuentas</t>
  </si>
  <si>
    <t>PERMANENTE</t>
  </si>
  <si>
    <t>Los profesionales presentan a la ciudadania un informe preliminar con el fin de que la ciudadania conozca la gestión relaizada en cada localidad previo a la realización de la rendición de cuentas, dejando como registro el informe preliminar</t>
  </si>
  <si>
    <t>Los profesionales solicitan el informe de gestión local a todas las entidades del sector movilidad, a través de un oficio con el fin de tener la información de la gestión de la vigencia anterior, dejando como registro los informes entregados y los oficios remitidos.</t>
  </si>
  <si>
    <t>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t>
  </si>
  <si>
    <t>Los profesionales realizan seguimiento a las solicitudes de la ciudadanía, corroborando las respuestas a cada una de las peticiones.</t>
  </si>
  <si>
    <t>Gestión Social</t>
  </si>
  <si>
    <t xml:space="preserve">requerimiento de los usuarios e investigaciones administrativas por entes de control  </t>
  </si>
  <si>
    <t xml:space="preserve">debido a realización de nombramientos fuera  de los requisitos establecidos en el  manual de funciones y los procedimientos </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</si>
  <si>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</si>
  <si>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El profesional  del área de la DTH cada vez que se presenta el evento revisa los requisitos establecidos en el Manual de Funciones y Competencias Laborales vigente y verifica la lista chequeo en la cual se establece la documentación requerida para el ingreso, mediante los formatos PA02-PR01-F02 y PA02-PR01-F03</t>
  </si>
  <si>
    <t xml:space="preserve">El profesional del área de la DTH realizará seguimiento semestral a que el Formato Unico de Hoja de Vida sea presentado a traves del Aplicativo Sideap para dar cumplimiento a la normatividad </t>
  </si>
  <si>
    <t>Profesional de la Dirección de Talento Humano</t>
  </si>
  <si>
    <t>SEMESTRAL</t>
  </si>
  <si>
    <t xml:space="preserve">El profesional del área de la DTH cada vez que se presenta el evento envía la solicitud y se hace seguimiento para la publicación del acto administrativo de nombramiento en la Imprenta Distrital y en la página web de la Entidad </t>
  </si>
  <si>
    <t xml:space="preserve">El profesional del área de la DTH realizará seguimiento periódico a las respuestas recibidas conforme a los oficios solicitantes, y en caso de requerirse realizar reiteración de las solicitudes, y se registra en base de datos de seguimiento de verificación </t>
  </si>
  <si>
    <t xml:space="preserve">El profesional del área de la DTH cada vez que ingresa un nuevo funcionario a la planta de personal, solicita la verificación de títulos de educación formal y las certificaciones laborales ante las instituciones competentes y se evidencia en el oficio de la solicitud realizada </t>
  </si>
  <si>
    <t>Económico y Reputacional</t>
  </si>
  <si>
    <t xml:space="preserve">requerimiento de los usuarios internos e investigaciones administrativas y legales por entes de control </t>
  </si>
  <si>
    <t>debido a la implementación del SGSST fuera de los requerimientos normativos.</t>
  </si>
  <si>
    <t xml:space="preserve">     Mayor a 500 SMLMV </t>
  </si>
  <si>
    <t>Catastrófico</t>
  </si>
  <si>
    <t>Extremo</t>
  </si>
  <si>
    <t>PROFESIONAL DE DTH (SST)</t>
  </si>
  <si>
    <t>MENSUAL</t>
  </si>
  <si>
    <t>requerimiento de los usuarios internos e investigaciones administrativas por entes de control</t>
  </si>
  <si>
    <t>debido al cumplimiento del plan institucional de capacitación fuera de la normatividad vigente</t>
  </si>
  <si>
    <t>Posibilidad de afectación reputacional por requerimiento de los usuarios internos e investigaciones administrativas por entes de control debido a la falta de seguimiento que al cumplimiento del 80% de las actividades a ejecutar del plan institucional de capacitación.</t>
  </si>
  <si>
    <t>El profesional del área de la DTH realiza de manera semestral el seguimiento de las capacitaciones con intensidad horaria igual o superior a 4 horas, valida que el ejecutor responsable haya realizado la aplicación de la encuesta pretest y postest, y allegue las respectivas evidencias (registros asistencia, presentación y el informe de los resultados de la encuesta)</t>
  </si>
  <si>
    <t xml:space="preserve">El profesional del área de la DTH solicita para la ejecución del PIC, los cronogramas, las actividades de capacitación a desarrollar en la vigencia y el reporte de las evidencias de la capacitación </t>
  </si>
  <si>
    <t xml:space="preserve">EQUIPO DE DTH (PIC)
</t>
  </si>
  <si>
    <t xml:space="preserve">El profesional del área de la DTH realiza de manera semestral el seguimiento de las capacitaciones, charlas o talleres interinstitucionales, de acuerdo con los reportes enviados por la entidad competente aplica la encuesta de satisfacción a través de google forms </t>
  </si>
  <si>
    <t xml:space="preserve">El profesional del área de la DTH estructura matriz consolidada de las capacitaciones reportadas por cada uno de los responsables, que cuente con información detallada de la capacitación (Nombre asistente, cedula, dependencia cargo, tipo de vinculación, sexo, nombre de la capacitación, charla, socialización, taller, seminario, fecha, intensidad horaria, tipo capacitación -interistitucional, contrato, autogestión, tematica que apunta a la ejecución del PIC, etc) </t>
  </si>
  <si>
    <t>EQUIPO DE DTH (PIC)</t>
  </si>
  <si>
    <t>1/01/2022
31/12/2022</t>
  </si>
  <si>
    <t xml:space="preserve">El profesional del área de la DTH en coordinación de la OAPI, define dos indicadores para hacer seguimiento al plan institucional de capacitación, los cuales se aplican de manera semestral </t>
  </si>
  <si>
    <t xml:space="preserve">requerimiento de los usuarios internos e investigaciones administrativas por entes de control </t>
  </si>
  <si>
    <t>debido al cumplimiento del plan de Bienestar e incentivos fuera de la normatividad vigente</t>
  </si>
  <si>
    <t>Posibilidad de afectación reputacional por requerimiento de los usuarios internos e investigaciones administrativas por entes de control debido al cumplimiento del plan de Bienestar e incentivos fuera de la normatividad vigente</t>
  </si>
  <si>
    <t>El profesional del área de la DTH establece anualmente un cronograma para el cumplimiento de las actividades establecidas en el plan de bienestar e incentivos, el cual se puede evidenciar en el plan publicado en la intranet</t>
  </si>
  <si>
    <t>El profesional del área de la DTH realiza 2 seguimientos semestrales al cumplimiento del cronograma establecido en el plan de bienestar e incentivos</t>
  </si>
  <si>
    <t>PROFESIONAL DE DTH</t>
  </si>
  <si>
    <t>Talento Humano</t>
  </si>
  <si>
    <t xml:space="preserve">multa y sanción del ente regulador </t>
  </si>
  <si>
    <t xml:space="preserve">manejo de inventarios  de la entidad fuera de los lineamientos procedimientales y normativos </t>
  </si>
  <si>
    <t xml:space="preserve">Posibilidad de afectación económica por multa y sanción del ente regulador debido al manejo de inventarios de la entidad fuera de los lineamientos procedimientales y normativos  </t>
  </si>
  <si>
    <t xml:space="preserve">     Entre 10 y 50 SMLMV </t>
  </si>
  <si>
    <t xml:space="preserve">El tecnico, profesional , contratista efectua mensualmente la actualizacion  de  la carpeta compartida de los  movimientos de ingresos, traslados y egresos  de almacen dejando como evidencia los soportes respectivos, para el caso de  los  ingresos se de contar con factura , o soporte contable idóneo ,  contrato, certificado de recibido a satisfacción , lo anterior con el fin de cumplir con  los lineamientos procedimientales y normativos para el  manejo de iventarios de la entidad acorde a la  normatividad existente </t>
  </si>
  <si>
    <t xml:space="preserve">El profesional universitario efectua las actualizaciones de los procedimientos, cuando se identifique la necesidad  socializacion y publicacion final avalado por el profesional especializado del area de almacen dejando como evidencia la socializacion publicada en la intranet , con el fin de establecer claramente los lineamientos definidos para  el manejo de  inventario  de bienes acorde con  la normatividad vigente </t>
  </si>
  <si>
    <t>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con el proposito de  cumplir con lo solicitado en la resolucion No. 001 de 2019 , por la cual se expide el Manual de Procedimientos Administrativos y Contables, para el manejo y control de los bienes en las Entidades de Gobierno Distritales y de esta manera cumplir  los lineamientos  procedimentales  y normativos.</t>
  </si>
  <si>
    <t>investigaciones de entes reguladores, quejas o requerimientos de servidores y usuarios</t>
  </si>
  <si>
    <t xml:space="preserve"> realización de mantenimientos preventivos y correctivos en la infraestructura fuera de los tiempos y requerimientos normativos y procedimentales</t>
  </si>
  <si>
    <t>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t>
  </si>
  <si>
    <t>El profesional del proceso identifica las necesidades a través de la matriz de necesidades de infraestructura y realiza seguimiento semestral con el objetivo de verificar el cumplimiento del cronograma definido para la ejecución de las actividades, dejando como evidencia el seguimiento a través del diligenciamiento del formato PA01-PR13-F01</t>
  </si>
  <si>
    <t>El Subdirector Administrativo contrata durante cada vigencia la prestación de servicios de mantenimiento preventivo y correctivo con empresas que cuenten con capacidad técnica y experiencia suficiente en este tipo de actividades con el fin de atender las necesidades de mantenimiento y mejoras locativas de la infraestructura física dejando como evidencia la copia del contrato, acta de inicio e informes de ejecución mensual.</t>
  </si>
  <si>
    <t>El Subdirector Administrativo contrata una firma interventora experta con el objetivo que realice el seguimiento técnico, jurídico, ambiental y financiero a las actividades a realizar por el contratista de mantenimiento locativo, quien presenta mensualmente  como evidencia los informes de ejecución y gestión</t>
  </si>
  <si>
    <t xml:space="preserve">Mala aplicación de la normatividad ambiental </t>
  </si>
  <si>
    <t>Implementación del sistema de gestión ambiental fuera de los requerimientos normativos y procedimentales</t>
  </si>
  <si>
    <t>El profesional del proceso mensualmente ejecuta las actividades establecidas en el Plan de Acción PIGA, Planes de Mejoramiento por Proceso, PACA, PAA , con el objetivo de generar la información necesaria para elaborar los informes requeridos del SGA, dejando como evidencia las actividades que se realicen en el cada periodo.</t>
  </si>
  <si>
    <t>El profesional del proceso  trimestralmente presenta los resultados de avance de la ejecución de los planes institucionales a la Subdirectora Administrativa, con el fin de determinar las acciones que requiren de priorización para su cumplimiento, a través de las reuniónes de seguimiento, dejando como evidencia la presentación.</t>
  </si>
  <si>
    <t>Profesional   
equipo ambiental</t>
  </si>
  <si>
    <t>trimestral</t>
  </si>
  <si>
    <t>El Jefe de área verifica el cumplimiento de las actividades programadas del Sistema de Gestión Ambiental adelantas por los profesionales del equipo técnico, mediante reuniones de seguimiento, dejando como evidencia las actas correpondiente.</t>
  </si>
  <si>
    <t>perdida de imagen de usuarios internos, externos y directivos de la SDM</t>
  </si>
  <si>
    <t xml:space="preserve"> prestación de los servicios generales y administrativos fuera de las necesidades requeridas.</t>
  </si>
  <si>
    <t>Posibilidad de afectación reputacional  por perdida de imagen de usuarios internos, externos y directivos de la SDM, por la prestación de los servicios generales y administrativos fuera de las necesidades requeridas.</t>
  </si>
  <si>
    <t>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t>
  </si>
  <si>
    <t>Los líderes de proceso o los abogados realizan actualización bimensual de la información de la ejecución de los contratos a cargo</t>
  </si>
  <si>
    <t>Abogados de la 
Subidrección Administrativa 
y lideres de proceso</t>
  </si>
  <si>
    <t>vigencia 2022</t>
  </si>
  <si>
    <t>sanciones del archivo distrital y quejas de ususarios internos y externos</t>
  </si>
  <si>
    <t xml:space="preserve"> ejecución del sistema de gestión documental fuera de los requerimiento normativos y procedimientales </t>
  </si>
  <si>
    <t xml:space="preserve">posibilidad de afectación reputacional por sanciones del archivo distrital y quejas de ususarios internos y externos debido a la ejecución del sistema de gestión documental fuera de los requerimiento normativos y procedimientales </t>
  </si>
  <si>
    <t xml:space="preserve">
El profesional realiza o actualiza el plan de trabajo de acuerdo a las necesidades de los instrumentos de forma cuatrimestral, con el proposito de que estos sean actualizados en la vigencia, dejando como evidencia el documento correspondiente.</t>
  </si>
  <si>
    <t xml:space="preserve">El proceso verifica trimestralmente el cumplimiento de las transferencias documentales y las actividades contenidas en el PINAR, dejando como evidencia las actas de transferencias primarias suscritas </t>
  </si>
  <si>
    <t xml:space="preserve">Profesionales de Gestión Documental de la Subdirección Administrativa </t>
  </si>
  <si>
    <t xml:space="preserve">El profesional del área deberá presentar los avances de la gestión documental en una sesión semestral de Comité Interno de Archivo, con el fin de realizar seguimiento a las actividades ejecutadas, dejando como evidencia acta del comité </t>
  </si>
  <si>
    <t xml:space="preserve">Elaborar actas de los arreglos locativos realizados en la bodega de acuerdo a las necesidades surgidas en el desarrollo del contrato  </t>
  </si>
  <si>
    <t xml:space="preserve">Supervisor del contrato;
 apoyo a la supervision 
</t>
  </si>
  <si>
    <t xml:space="preserve">El profesional del proceso elabora y/o actualiza el plan de tranferencias primarias de la entidad según las necesidades de las dependencias de manera cuatrimestral, con el fin de centralizar la información de la entidad y de acuerdo a las TRD por tiempos, dejando como evidencia el plan de transferencias  
</t>
  </si>
  <si>
    <t xml:space="preserve">El Subdirector Administrativo y el apoyo a la supervisión hara seguimiento mensual al cumplimiento de las obligaciones generales y especificas  asumidas por el contratista de almacenamiento y custodia, así como del arrendamiento de la bodega con el objeto de dar cumplimiento al servicio convenido, dejando como evidencia los informes de supervisión </t>
  </si>
  <si>
    <t xml:space="preserve">El Subdirector Administrativo hará seguimiento al soporte funcional de manera mensual, dejando como evidencia informe de los casos atendidos durante el correspondiente mes, para garantizar la continuidad del Sistema de Información Orfeo </t>
  </si>
  <si>
    <t xml:space="preserve"> perdida de imagen con los usuaros internos</t>
  </si>
  <si>
    <t>prestacion de los servicios públicos  para el correcto funcionamiento de la entidad  fuera de los procedimientos establecidos.</t>
  </si>
  <si>
    <t>Posibilidad de afectación reputacional por perdida de imagen con los usuaros internos por la prestacion de los servicios públicos  para el correcto funcionamiento de la entidad  fuera de los procedimientos establecidos.</t>
  </si>
  <si>
    <t>El profesional del áreas realiza el seguimiento mensual  de la asignación presupuestal para amparar el pago de los servicios públicos, dejando como evidencia el PAA y los CDPs</t>
  </si>
  <si>
    <t>Elaborar el anteproyecto con las necesidades requeridas para amparar el pago de los servicios públicos.</t>
  </si>
  <si>
    <t>Profesional de área</t>
  </si>
  <si>
    <t xml:space="preserve">afectación reputacional por  requerimientos y/o sanciones procedentes de los entes reguladores,  por  quejas de la  comunidad circundante o colaboradores </t>
  </si>
  <si>
    <t>debido a la realización de el almacenamiento y transporte de sustancias  o residuos peligrosas fuera de lo establecido en el Plan de gestión integral de residuos, Manual del sistrema de gestión,, y la nomratividad asociada en relación con las  emisiones, derrames, vertimientos de sustancias químicas o residuos peligrosos, fugas de gases, explosión o incendios</t>
  </si>
  <si>
    <t xml:space="preserve">El equipo de gestión ambiental, revisa periodicamente el cumplimiento de los estandares para el transporte, almacenamiento, manipulacion de sustancias y residuos peligrosas através de inspecciones documentadas en los cuartos de almacenamiento de sustancias quimicas, residuos peligrosos y plantas electricas, dejando como registro los informes de inspección y listas de verificación </t>
  </si>
  <si>
    <t>El equipo ambienta realizara un nsimulacro de atención de emergencias ambientales dirgido al personal critico que maneja sustancias quimicas, resudos peligrosas y combustibes, dejando evidencias las listas de asistencia</t>
  </si>
  <si>
    <t xml:space="preserve">Los profesionales del 
equipo ambiental </t>
  </si>
  <si>
    <t xml:space="preserve">anual </t>
  </si>
  <si>
    <t>El representante de gestión ambiental ante la brigada de emergencias,realiza seguimiento trsimestral a las acciones priorizadas en emergencias ambientales establecidas en el plan de acción de la brigada, dejando como evidenicia un acta de seguimiento</t>
  </si>
  <si>
    <t>El proveedor de mantenimiento  realiza la instalación del dique para la contención de alamcenamiento de acpm del tanque ubicado en la planta electrica de paloquemao, adicional se programar el mantenimiento a las diferentes plantas electricas de la SDM, dejando como evidencia el registro fotografico de la instalación del dique y la programación de mantenimientos.</t>
  </si>
  <si>
    <t xml:space="preserve">El equipo ambiental gestionara el curso de transporte y manejo de mercancias peligrosas, dirigido a los conductores y quienes manipulan estas sustancias en la entidad, dejando como evidenica las listas de asistencia y certificaciones del curso </t>
  </si>
  <si>
    <t>requerimientos del proceso precontractual</t>
  </si>
  <si>
    <t xml:space="preserve">debido a la revisión de criterios ambientales fuera de lo establecidos en el manual de contratación  </t>
  </si>
  <si>
    <t xml:space="preserve">Posibilidad de afectación reputacional por requerimientos del proceso precontractual de adquision de bienes y servicios  debido a la revisión de criterios ambientales fuera de lo establecidos en el manual de contratación  </t>
  </si>
  <si>
    <t>Los profesionales del equipo ambiental apoyaran la evaluación del cumplimiento de requisitos ambientales en la estructuración de los estudios previospara adquisición de bienes y servicios adelantados por la entidad, dejando como evidencia los correos con las observaciones sobre requisitos ambientales definidos en los estudios previo.</t>
  </si>
  <si>
    <t>Gestión administrativa</t>
  </si>
  <si>
    <t>requerimientos de los usuarios e incumplimiento del procedimiento en terminos procedimentales</t>
  </si>
  <si>
    <t>Realización del proceso de devolucion  o Compensación de Pagos en Exceso y Pagos de lo no Debido por Conceptos no Tributarios  y de lo no debido por inconsistencias y desactualizacion del sistema SICON fuera de los terminos procedimentales.</t>
  </si>
  <si>
    <t>Posibilidad de afectación reputacional por requerimientos de los usuarios e investigaciones  administrativas,legales por entes de control por la realizacion del proceso de devoluciones fuera de los terminos procedimentales.</t>
  </si>
  <si>
    <t>EL profesional Especializado  del proceso verifica permanentemente que las devoluciones cargadas en la carpeta compartida STORAGE_ADMIN cumplan con los requisitos establecidos  en el procedimiento dejando como registro la verificacion mediante-orden de devolucion.
Para las devoluciones de comparendos y Acuerdos de pago el valor a devolver tiene que estar reflejado en el módulo de devoluciones del sistema SICON.
Para las devoluciones de Retención en al fuente, el valor a devolver tiene que haber sido reportado por la Concesión SIM como trámite no exitoso, en cd que entregan mensualmente.</t>
  </si>
  <si>
    <t>Efectuar 2 socializaciones de los procedimientos PA03-PR11 Devolucion y o Compensacion de pagos en Exceso y pagos de lo debido por conceptos no tributarios y PA03-PR12 Devolucion y/o compensacion de pagos en exceso y pagos de lo no debido, a los funcionarios de la Subdireccion Financiera</t>
  </si>
  <si>
    <t>Equipo técnico del proceso</t>
  </si>
  <si>
    <t>semestral</t>
  </si>
  <si>
    <t>El profesional especializado del proceso y  el técnico verifican permanente que las devoluciones registradas  en los  sistema SICON  y  BOGDATA  cumplan con los requisitos  establecidos en el procedimiento dejando registrada la verificación en los aplicativos y los soportes apotados por el ciudadano en la Carpeta compartida storage-admin.</t>
  </si>
  <si>
    <t>Requerimientos de los usuarios e incumplimiento en terminos procedimentales  por el no pago a tiempo</t>
  </si>
  <si>
    <t>Realización del proceso de pagos con incumplmiento de los requistos establecido fuera de   los terminos procedimentales.</t>
  </si>
  <si>
    <t>Posibilidad de afectación reputacional por requerimientos de los usuarios  e investigaciones administrativas, legales pon entes de control, debido a realización del proceso de pagos fuera de los requsitos  establecidos en los  terminos procedimentales.</t>
  </si>
  <si>
    <t>El tecnico del proceso verifica permanentemente que los documentos cargados en la  ventanilla vitual cumplan con los requisitos establecidos en el procedimiento dejando registrado la verificación mediante una plantila numerada en el sistema de radicación del aplicativo SICAPITAL</t>
  </si>
  <si>
    <t>Automático</t>
  </si>
  <si>
    <t>50%</t>
  </si>
  <si>
    <t>Efectuar 2 socializaciones del Procedimiento PA03-PR09-Tramite Ordenes de Pago y Relacion de Autorizacion, a los funcionarios de la Subdirección Financiera</t>
  </si>
  <si>
    <t>El profesional del proceso realiza la causación permanentemente del pago de contratitas y proveedores a través del aplicativo SICAPITAL, generando una plantilla de causación</t>
  </si>
  <si>
    <t xml:space="preserve">El profesional del proceso realiza la revision permenentemente de los documentos radicados por contratista y provedores para que cumplan con los requistos establecidos en el procedimiento dejando registrada la verificacion  en  el Drive, el enlace de dicho Drive estará relacionado en un archivo Word, dado que la información por su confidencialidad no puede ser cargada directamente en la carpeta  dispuesta por la OAPI </t>
  </si>
  <si>
    <t>Requerimientos internos e incumplimiento en terminos procedimentales por la afectacion de la contratacion de la Entidad</t>
  </si>
  <si>
    <t>realización del proceso de expedicion de certificados de disponibilidad presupuestal  fuera de los requisitos  procedimentales.</t>
  </si>
  <si>
    <t>Posibilidad de afectación reputacional por requerimientos internos  e investigaciones administrativas, debido a realización del proceso de expedicion de certificados de disponibilidad presupuestal  fuera de los requisitos  procedimentales.</t>
  </si>
  <si>
    <t>El profesional Especializado  del proceso verifica permanentemente el contenido de la solicitud de CDP efectuada por los ordenadores del gasto, para que cumpla con los requisitos establecidos en el procedimiento dejando registrada la verificacion mediante la expedición del CDP</t>
  </si>
  <si>
    <t xml:space="preserve"> Efectuar 2 socializaciones del Procedimiento PA03-PR08 Expedicion y Anulacion de Certificados de Disponibilidad Presupuestal </t>
  </si>
  <si>
    <t xml:space="preserve">El responsable de presupuesto verifica permanentemente los certificados de  disponibilidad expedidos, para que cumplam con los requisitos  establecidos en el procedimiento dejando como registro los CDP firmados  los cuales  descarga en una carpeta compartida Drive, para disposicion de los solicitandes. El enlace Drive estará relacionado en un archivo Word, dado que la información por su confidencialidad no puede ser cargada directamente en la carpeta dispuesta por la OAPI </t>
  </si>
  <si>
    <t>Requerimientos internos e incumplimiento en terminos procedimentales  por la afectacion de la contratacion de la Entidad.</t>
  </si>
  <si>
    <t>realización del proceso de expedicion de  certificados de registros  presupuestales fuera de los requisitos establecidos en los terminos procedimentales.</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</si>
  <si>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</si>
  <si>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El profesional Especializado  del proceso verifica permanentemente, los contratos, actos adminitrativo, para que cumpla con los requisitos establecidos en el procedimiento dejando registrada la verificacion mediante la expedicion del CRP en el aplicativo BOGDATA</t>
  </si>
  <si>
    <t xml:space="preserve"> Efectuar 2 Socializaciones del Procedimiento PA03-PR010 Expedicion y Anulacion de Certificados de Registro Presupuestal </t>
  </si>
  <si>
    <t xml:space="preserve">El responsable de presupuesto verifica permanentemente los certificados de  registros  presupuestal expedidos, para que cumplam con los requisitos establecidos en el procedimiento dejando como registro los CRP firmados los cuales  descarga en una carpeta compartida Drive, para disposicion de los solicitantes, el enlace Drive estará relacionado en un archivo Word, dado que la información por su confidencialidad no puede ser cargada directamente en la carpeta dispuesta por la OAPI </t>
  </si>
  <si>
    <t>Requerimientos internos  y externo e incumplimiento en terminos procedimentales por la afectacion de la  informacion contable de la Entidad</t>
  </si>
  <si>
    <t>entrega de estados contables fuera  de las fechas establecidas y de los terminos procedimientales</t>
  </si>
  <si>
    <t>Posibilidad de afectación reputacional por requerimientos internos externo   e investigaciones administrativas, disciplinarias ,fiscales y penales debido a la entrega de estados contables fuera  de las fechas establecidas y de los terminos procedimientales</t>
  </si>
  <si>
    <t>El profesional  del proceso verifica  permanentemente la informacion registrada,  para que cumpla con los requisitos establecidos en el procedimiento dejando registrada la verificacion mediante los formatos anexos firmados en el campo de revision</t>
  </si>
  <si>
    <t>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t>
  </si>
  <si>
    <t>Gestión Financiera</t>
  </si>
  <si>
    <t xml:space="preserve">Disminución en la evaluación por debajo del 97% de cumplimiento de los NS y aumento de quejas de usuarios. </t>
  </si>
  <si>
    <t xml:space="preserve">Debido a la realización de atención de necesidades de servicios tecnológicos fuera de los tiempos requeridos. </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</si>
  <si>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</si>
  <si>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La Herramienta tecnológica ARANDA recepciona constantemente todas las solicitudes o requerimientos tecnológicos generando un ticket a corde al orden de llegada de la solicitud.</t>
  </si>
  <si>
    <t>Realizar Dos (2) socializaciones en temas de Aranda al equipo de la OTIC</t>
  </si>
  <si>
    <t>EquipoTecnico de la OTIC</t>
  </si>
  <si>
    <t xml:space="preserve">
Mayo / Septiembre 2022 
</t>
  </si>
  <si>
    <t xml:space="preserve">
El profesional del operador tecnológico asigna constantemente la solicitud acorde a la categoría definida para la atención de las solicitudes, mediante correo electrónico, llamadas telefónica, dejando la trazabilidad de la ejecución en la Herramienta Aranda.
</t>
  </si>
  <si>
    <t>La Herramienta tecnológica Aranda genera constantemente la solicitud de calificación de niéveles de servicio (Mediante la encuesta de satisfacción) dejando la trazabilidad de la ejecución en la Herramienta Aranda.</t>
  </si>
  <si>
    <t xml:space="preserve">
La Herramienta tecnológica Aranda genera la solicitud de calificación de niéveles de servicio (Mediante la encuesta de satisfacción) dejando la trazabilidad de la ejecución en la Herramienta Aranda.
</t>
  </si>
  <si>
    <t>Aumento de requerimientos de los usuarios internos solicitantes de asesoría en adquisición y cambios tecnológicos .</t>
  </si>
  <si>
    <t xml:space="preserve">Debido a la gestión del control de cambios fuera de los lineamientos procedimentales.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</si>
  <si>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</si>
  <si>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Fallas Tecnologicas</t>
  </si>
  <si>
    <t>El profesional de la OTIC realiza la Reunión semanal denominada (Comité de Cambios) donde se evalúa el seguimiento a cualquier tipo de cambio en la Infraestructura tecnológica de la entidad.</t>
  </si>
  <si>
    <t xml:space="preserve">
Realizar Un (1) Seguimiento anual a los cambios que ha tenido la Plataforma tecnológica de la entidad.
</t>
  </si>
  <si>
    <t xml:space="preserve">
Diciembre 2022
</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</si>
  <si>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t>
  </si>
  <si>
    <t xml:space="preserve"> Aumento de requerimientos de los usuarios internos solicitando sustitución en elementos de la infraestructura TI y aumento de quejas debido</t>
  </si>
  <si>
    <t xml:space="preserve">Debido a la gestión de de conceptos tecnicos fuera de los lineamientos técnicos. </t>
  </si>
  <si>
    <t xml:space="preserve">
Posibilidad de afectación reputacional por aumento de requerimientos de los usuarios internos solicitando sustitución en elementos de la infraestructura TI y aumento de quejas de usuarios debido a la  gestión de conceptos tecnicos fuera de los lineamientos técnicos. 
.
</t>
  </si>
  <si>
    <t>La Auxiliar de la OTIC recibe la solicitud o requerimiento esporádico vía correo electrónico o memorando por parte de la dependencia  solicitando la realización del Concepto Técnico frente adquisición o Desarrollo de Software.</t>
  </si>
  <si>
    <t>Realizar Dos (2) socializaciones en temas de Concepto Técnicos emitidos al equipo de la OTIC</t>
  </si>
  <si>
    <t xml:space="preserve">
Mayo / Septiembre 
2022</t>
  </si>
  <si>
    <t xml:space="preserve">
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t>
  </si>
  <si>
    <t xml:space="preserve">
El profesional de la OTIC y el Operador  Tecnologico realiza la verificación a los Intentos y solicitudes en relacion descaragas de Software y licencias que los usuarios han realizado en la plataforma de  la entidad, mediante correo electrónico, llamadas telefónica, dejando la trazabilidad de la ejecución en la Herramienta Aranda.</t>
  </si>
  <si>
    <t>Aumento de requermientos de los usuarios internos solicitando verificaciones  en su infraestructura TI y aumento de quejas</t>
  </si>
  <si>
    <t xml:space="preserve">Debido a la gestion de Mantenimientos Preventivos fuera de los tiempos establesidos.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</si>
  <si>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</si>
  <si>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Realizar Dos (2) Seguimientos a la ejecución semestral de los Mantenimientos Preventivos a la Infraestructura TI de la entidad.</t>
  </si>
  <si>
    <t xml:space="preserve">
Junio / Diciembre 
2022</t>
  </si>
  <si>
    <t>El profesional de la OTIC realiza el seguimiento Constante a la ejecución del cronograma de mantenimientos preventivos a la infraestructura TI de la entidad por medio de actas y verificaciones a los mantenimientos ejecutados en el periodo establecido.</t>
  </si>
  <si>
    <t>Aumento de requerimientos de los usuarios internos y externos solicitando la atención a sus necesidades y aumento de quejas.</t>
  </si>
  <si>
    <t xml:space="preserve">Debido a la gestiona del plan de continuidad fuera de los lineamientos técnicos.
</t>
  </si>
  <si>
    <t xml:space="preserve">
Posibilidad de afectación reputaciones por aumento de requerimientos de los usuarios internos y externos solicitando la atención a sus necesidades y aumento de quejas debido a la gestiona del plan de continuidad fuera de los lineamientos técnicos.
</t>
  </si>
  <si>
    <t xml:space="preserve">
El profesional de la OTIC y el Operador Tecnológico realizan el seguimiento constante al uso de los servicios brindados por la Suite de Google y el manejo de información en el Drive de los Usuarios de la entidad.  
</t>
  </si>
  <si>
    <t>Realizar Dos (2) Seguimientos a la gestión de los servicios de las Herramientas VPN, Suite Google y Custodia de Backup frente a los usuarios  la entidad.</t>
  </si>
  <si>
    <t xml:space="preserve">
Junio / Diciembre 2022 
</t>
  </si>
  <si>
    <t xml:space="preserve">El profesional de la OTIC y el Operador Tecnológico realiza el seguimiento constante a la utilización de la herramienta VPN (Virtual Private Network) frente a su utilización y funcionamiento por usuario de la entidad.  </t>
  </si>
  <si>
    <t>El profesional de la OTIC y el Operador Tecnológico realiza el seguimiento constante a la ejecución de los envíos de las cintas de Backup, respaldos,  y custodias por el proveedor establecido de la  entidad.</t>
  </si>
  <si>
    <t>Aumento de Incidentes de seguridad en la plataforma tecnológica y requerimientos de los usuarios internos.</t>
  </si>
  <si>
    <t xml:space="preserve">Debido a la gestión del Subsistema de Gestión de Seguridad de la Información fuera de los lineamientos procedimentales. 
</t>
  </si>
  <si>
    <t xml:space="preserve">
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</si>
  <si>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El Jefe de la OTIC realiza la solicitud de Bases de Datos Personales Nuevas de manera Anual vía correo Electrónico a los directivos de todas las dependencias de la entidad.</t>
  </si>
  <si>
    <t>Realizar Dos (2) Seguimientos a la gestión realizada frente a tema de las vulnerabilidades informáticas encontradas y sus controles y plan de Trabajo establecido.</t>
  </si>
  <si>
    <t xml:space="preserve">
El Jefe de la OTIC realiza el cargue de las Bases de Datos Personales nuevas de la entidad en la plataforma de la Súper Intendencia de Industria y Comercio (SIC) en el primer semestre del año 2022 dando cumplimiento a la norma vigente. 
</t>
  </si>
  <si>
    <t xml:space="preserve">
El profesional de la OTIC realiza el seguimiento constante a la gestión de las políticas de Seguridad de la Información de la entidad generando un acta de seguimiento mensual.</t>
  </si>
  <si>
    <t xml:space="preserve">El profesional de la OTIC realiza el seguimiento a la ejecución de los procesos de contratación relacionados con seguridad de la Información. </t>
  </si>
  <si>
    <t xml:space="preserve">
El profesional de la OTIC realiza el seguimiento constante a los controles establecidos frente a las vulnerabilidades informáticas encontradas y su plan de Trabajo establecido.
</t>
  </si>
  <si>
    <t>Gestión TICS</t>
  </si>
  <si>
    <t>investigaciones administrativas, fiscales y judiciales</t>
  </si>
  <si>
    <t>expedición de actos administrativos fuera de los requisitos legales y procedimentales establecidos en la normatividad.</t>
  </si>
  <si>
    <t>Posibilidad de afectación reputacional por investigaciones administrativas, fiscales y judiciales,asi como,requerimientos de los usuarios debido a la expedición de actos administrativos fuera de los requisitos legales y procedimentales establecidos en la normatividad.</t>
  </si>
  <si>
    <t xml:space="preserve"> El jefe del área realizá permanente revisión de los proyectos de actos administrativos que son elaborados y/o revisados por los profesionales de la Dirección de Normatividad y Conceptos, con el fin, de que cumplan con los requisitos establecidos en la norma a través de los procedimientos y las normas aplicables a cada caso en particular. Dejando como evidencia los correos electrónicos remitidos por la jefe del área con las observaciones de los actos administrativos. </t>
  </si>
  <si>
    <t xml:space="preserve"> El Profesional delegado por la jefe de la Dirección de Normatividad  y Conceptos, convocará a mesas de trabajo semestral con los profesionales de la Dirección, a fin de reducir las posibilidades de  previsión de actos administrativos sin el cumplimiento de los requisitos normativos, cuyo soporte se adjuntará a través de las actas de reunión.
</t>
  </si>
  <si>
    <t xml:space="preserve">Direccion de Normatividad y conceptos </t>
  </si>
  <si>
    <t>30/06/2022
30/12/2022</t>
  </si>
  <si>
    <t xml:space="preserve">El Profesional delegado por la jefe de la Dirección de Normatividad  y Conceptos,  realiza permanentemente la publicación de los actos administrativos para observaciones opiniones o sugerencias de los ciudadanos en la plataforma dispuesta para tal fin, todo eso, con el proposito de que la Ciudadania conozca y participe en la construcción de las normas del sector. Dejando como evidencia el pantallazo de las publicaciones en la plataforma Legalbog. </t>
  </si>
  <si>
    <t xml:space="preserve">El profesional delegado por la jefe de la Dirección de Normatividad  y Concepto,   efectuará cada vez que se requiera las actualizaciones al Instructivo Normativo y a los conceptos, con el fin de mantener actualizada dicha información, los cuales serán publicados en la intranet de la entidad, quedando el registro de dichas actualizaciones en el control de cambios del documento. </t>
  </si>
  <si>
    <t>sancion del ente correspondiente</t>
  </si>
  <si>
    <t xml:space="preserve">inadecuada gestion del proceso administrativo y de defensa </t>
  </si>
  <si>
    <t>Posibilidad de afectacion ecomica y reputacional por sancion del ente correspondiente, debido a la gestion del proceso administrativo y de defensa fuera de los terminos legales establecidos.</t>
  </si>
  <si>
    <t xml:space="preserve">     Afectación menor a 10 SMLMV .</t>
  </si>
  <si>
    <t xml:space="preserve">El profesional de la Dirección de Representación Judicial permanentemente analiza, evalúa y realiza seguimiento a la gestión de defensa y a los procesos activos a través de bases de datos y registros de procesos en el sistema Siproj Web, conforme a lo dispuesto en el PA05-PR14 Procedimiento de Procesos Judiciales que se rigen por la Ley 1437 de 2011. Dejando como evidencia las bases de datos de actuaciones judiciales. </t>
  </si>
  <si>
    <t xml:space="preserve">El jefe del área realiza seguimiento mensual a la contestación oportuna de las demandas, mediante la verificación en la base de datos de los Procesos Contenciosos, dejando como evidencia la base de datos y los correos electronicos con las alertas generadas a cada uno de los profesionales. 
</t>
  </si>
  <si>
    <t>Dirección de representación</t>
  </si>
  <si>
    <t xml:space="preserve">El Comité de Conciliación de la Secretaría Distrital de Movilidad, a través de su secretaría técnica (a cargo de la Dirección de Representación Judicial), agendará en sesión, el seguimiento trimestral de los planes de acción de las Políticas de Prevención del Daño Antijurídico, todo esto, con el fin de evaluar el cumplimiento del plan de trabajo propuesto dentro de la Política aprobada. Dejando como registro las actas de Comité de Conciliación en donde se registraran los informes presentados por  las áreas, conforme a lo señalado en el  PA05-PR12 Procedimiento para Solicitudes de Conciliación. 
</t>
  </si>
  <si>
    <t xml:space="preserve"> El jefe del área realiza seguimiento mensual a la gestión adecuada de los procesos, mediante reuniones  llevadas a cabo con los profesionales de la Dirección de Representación Judicial. Dejando como registro los listados de asistencia y las actas con las observaciones y compromisos adquiridos</t>
  </si>
  <si>
    <t>perdida de imagen institucional ante la comunidad</t>
  </si>
  <si>
    <t>consecusión de contratos sin el lleno de los requisitos contemplados en la norma</t>
  </si>
  <si>
    <t>Posibilidad de afectación reputacional por  perdida de imagen institucional ante la comunidad, debido a la consecusión de contratos sin el lleno de los requisitos contemplados en la norma.</t>
  </si>
  <si>
    <t xml:space="preserve">El profesional de la Dirección de Contratación verifica de manera permanente que la información enviada por los enlaces de cada área y/o los documentos enviados al Comité Evaluador para valorar a los oferentes,  corresponda a los requisitos legales establecidos en los documentos precontractuales.  Para  efectuar esta verificación, se deberá emplear la lista de chequeo, los requisitos habilitantes  y los documentos establecidos en los estudios previos, estudios del mercado y/o estudios de sector, realizando un estudio de los documentos a través de las plataformas destinadas para tal fin. Los contratos que cumplan los requisitos continuarán con el proceso contractual a través de los sistemas de información de contratación SECOP. Dejando como registro las observaciones de los documentos mediante correo electrónico o por el sistema de información, cuando se encuentre habilitada esta opción.
</t>
  </si>
  <si>
    <t>Dirección de Contratación</t>
  </si>
  <si>
    <t xml:space="preserve">El profesional de la Dirección de Contratación con el rol de revisor, revisa y aprueba permanenente  la información registrada por el profesional asignado para al trámite precontractual, que va desde el estudio previo hasta el acta de inicio, en caso de encontrar inconsistencias o no concordancias, NO se aprueba el contrato por la plataforma SECOP, devolviendose al profesional encargado del trámite. Dejando como registro correo electronico y pantallazo del rechazo. </t>
  </si>
  <si>
    <t xml:space="preserve">multa y sancion del ente regulador </t>
  </si>
  <si>
    <t>debido a adquisición de bienes y servicios sin identificar la necesidad real.</t>
  </si>
  <si>
    <t>Posibilidad de afectación económica  y reputacional por multa y sanción del ente regulador,  debido a adquisición de bienes y servicios sin identificar la necesidad real</t>
  </si>
  <si>
    <t xml:space="preserve">El profesional designado por la Dirección de Contratación para la etapa precontractual, brinda apoyo permanente a las áreas que así lo requieran, con en fin obtener estudios previos, prepliegos y pliegos de condiciones ajustados a la norma y velando por concordancia con el Plan Anual de Adquisiciones  (necesidad establecidas por el área solicitante). Este apoyo tiene como soporte los documentos contractuales establecidos en los Procedimientos de Selección PA05 - PR21 y de Contratación de Pestacion de Servicios PA05 - PR19. Se deja como registro los documentos precontractuales cargados la plataforma SECOP y las observaciones efectuadas. 
</t>
  </si>
  <si>
    <t xml:space="preserve">Seguimiento semestral con los profesionales de la Dirección de Contratación en la etapa precontractual, con el fin de dar lineamientos acerca del procesos contractual, a fin de reducir inconsistencias y errores del area. Dejando como registro correo electronico y/o memorando con la retroalimentación efectuada. </t>
  </si>
  <si>
    <t>DIRECCION DE
 CONTRATACIÓN</t>
  </si>
  <si>
    <t xml:space="preserve">El jefe de la Dirección de Contratación verificará en el sistema de información de contratación la información registrada por el profesional asignado y aprueba el proceso para firma del ordenador de gasto, en el sistema de información que da el registro correspondiente, en caso de encontrarse inconsistencias devuelve el proceso al profesional de contratos asignados, dejando como registro el pantallazo de la devolución. </t>
  </si>
  <si>
    <t>liquidacion de contratos fuera de los terminos normativos.</t>
  </si>
  <si>
    <t>Posibilidad de afectación económica y reputacional por multa y sancion del ente regulador,debido a la liquidacion de contratos fuera de los terminos normativos.</t>
  </si>
  <si>
    <t xml:space="preserve">     Entre 100 y 500 SMLMV </t>
  </si>
  <si>
    <t xml:space="preserve"> La Dirección de Contratación hará seguimiento permanente a los procesos que requieren liquidación, por medio de la base en excel empleada para tal fin. De ser necesario,  remitirá dos veces al año circular o memorando a los ordenadores de gasto, solicitando el envío de los documentos necesarios para continuar con el trámite en los términos establecidos en el procedimiento de liquidaciones contractuales PA05-PR17.Se deja como evidencia la base de datos y la circular y/o  memorando remitidos. </t>
  </si>
  <si>
    <t xml:space="preserve">  El profesional designado por la Dirección de Contratación realizará seguimiento bimestral con los enlaces de las Subsecretarías, a fin  de revisar y apoyar al area en el proceso de liquidación requerido.  Dejando como registro citación de las reuniones, listados de asistencia y/o la remisión de correo con las observaciones presentadas.           </t>
  </si>
  <si>
    <t xml:space="preserve">Bimestral </t>
  </si>
  <si>
    <t xml:space="preserve"> El profesional designado por la Direccion de Contratación con el rol de revisor, realizará un seguimiento permanente a los profesional designado por la Dirección como encargado del trámite de liquidación, a través de mesas de trabajo para efectuar seguimiento de los procesos dejados a su cargo. Se  deja como evidencia  los listados de asistencia y el acta de reunión. </t>
  </si>
  <si>
    <t>inicio del proceso administrativo sancionatorio  fuera de los terminos establecidos por la norma  o sin el acompañamiento en el desarrollo del proceso.</t>
  </si>
  <si>
    <t>Posible afectación económica y reputacional por multa y sancion del ente regulador, debido al inicio del proceso administrativo sancionatorio  fuera de los terminos establecidos por la norma  o sin el acompañamiento en el desarrollo del proceso.</t>
  </si>
  <si>
    <t xml:space="preserve"> El profesional designado por la Dirección de Contratación brindará apoyo a los ordenadores gasto de acuerdo a solicitud,  verificará los documentos aportados para el inicio del proceso sancionatorio, con el fin, de revisar el cumplimiento de la norma aplicable y  los lineamientos establecidos en Procedimiento Sancionatorio PA05-PR16.  Si no cumple  con los requisitos, serán informadas las observación mediante correo electrónico para su ajuste. Dejando como registro dichos correos. 
</t>
  </si>
  <si>
    <t>Socializacion  semestral a los ordenadores del gasto sobre los lineamientos del proceso sancionatorio, a fin de reducir  la posibilidad de error en los vencimientos de los terminos.</t>
  </si>
  <si>
    <t>DIRECCION DE 
CONTRATACIÓN</t>
  </si>
  <si>
    <t>requerimientos,quejas y/o reclamos de ciudadanos</t>
  </si>
  <si>
    <t>respuestas fuera de los  terminos establecidos.</t>
  </si>
  <si>
    <t>Posibilidad de afectacion reputacional por posibles requerimientos,quejas y/o reclamos de ciudadanos  debido a respuestas a solicitudes fuera de los  terminos establecidos.</t>
  </si>
  <si>
    <t xml:space="preserve">Los profesionales de impulso procesal realizan la verificación permanente de los actos administrativos elaborados al interior  de la Dirección de Gestión de Cobro, verificando que los requisitos contenidos  correspondan con los requisitos establecidos en el Manual de Cobro Administrativo Coactivo, en concordancia con el tipo de gestión a realizar por el ciudadano, donde se evidencia la gestión persuasiva y coactiva, con el fin lograr el recaudo efectivo de las obligaciones. Dejando como registro del presente control la base de datos de las gestiones adelantadas por parte de los auxiliares administrativos. 
</t>
  </si>
  <si>
    <t xml:space="preserve">El profesional designado por la Dirección de Gestión de Cobro, realiza a los profesionales de la Dirección de forma semestralmente  socializaciones sobre el Código de Integridad, atributos del buen servicio, Protocolos de Atención al Publico y/o al Ciudadano, MIPG y Politica Antisoborno, con el fin de grantizar una buena presentación del servicio a la Ciudadania. Dejando como registro el listado de asistencia y tips informativos vía correo electrónico. 
</t>
  </si>
  <si>
    <t>DGC</t>
  </si>
  <si>
    <t xml:space="preserve">
30/06/2022
30/12/2022</t>
  </si>
  <si>
    <t xml:space="preserve">El profesional del equipo de impulso procesal de la Dirección de Gestión de Cobro, realizá revisión aleatoria semestralmente de la gestión persuasiva y coactiva realizada por la DGC, verificando que cumplan con lo establecido en el Manual de Cobro Administrativo Coactivo, dejando como registro las actas de reunión.
</t>
  </si>
  <si>
    <t>Gestión Jurídica</t>
  </si>
  <si>
    <t>sanciones administrativas por entes gubernamentales</t>
  </si>
  <si>
    <t>presentación de informes de Ley,como producto de seguimientos fuera la normatividad vigente.</t>
  </si>
  <si>
    <t>Posibilidad de afectación reputacional por sanciones de entes gubernamentales, debido a la presentación de informes de Ley, por fuera de los términos legales.</t>
  </si>
  <si>
    <t>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t>
  </si>
  <si>
    <t>Los profesionales de la OCI comunican a los procesos acorde a lo programado en el PAAI (Plan Anual de Auditorías Internas), plan de trabajo para la elaboración de informes de Ley, dejando como registro memorando ORFEO.</t>
  </si>
  <si>
    <t>Control y evaluación a la gestión</t>
  </si>
  <si>
    <t xml:space="preserve">perdidad de imagen y credibilidad por parte de los usuarios internos </t>
  </si>
  <si>
    <t>realización de trámite, investigación y fallo de  proceso(s) disicplinario(s) en primera instancia fuera los requerimientos normativos y procedimentales</t>
  </si>
  <si>
    <t>Posibilidad de afectación reputacional por perdida de imagen y credibilidad por parte de los usuarios internos debido a la realización de trámite, investigaciiones y fallos de  proceso(s) disicplinario(s) en primera instancia, fuera los requerimientos normativos y procedimentales</t>
  </si>
  <si>
    <t>Los profesionales del proceso realizan  2 socializaciónes al mes (capacitaciones y piezas comunicativas),  en temas generales del derecho disciplinarios (deberes, derechos, prohbiciones) dirigida a los servidores públicos de la entidad, dejando como registro lista de asistencia.</t>
  </si>
  <si>
    <t>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t>
  </si>
  <si>
    <t>Los profesionales dan la aplicación de la norma disciplinaria vigente (Ley 1952 de 2019 - Código General Disciplinario), cuyas decisiones quedán registradas en la base de datos de Google Drive de la OCD la cual contiene información respecto a las decisiones de trámite y de fondo que se profieren en los expedientes asignados.</t>
  </si>
  <si>
    <t>Control disciplinario</t>
  </si>
  <si>
    <t>ESTADO DEL 
CONTROL</t>
  </si>
  <si>
    <t>FECHA DE EJECUCIÓN DEL CONTROL</t>
  </si>
  <si>
    <t>REPORTE DE AVANCE DE LOS CONTROLES</t>
  </si>
  <si>
    <t># Riesgo</t>
  </si>
  <si>
    <t>CUMPLIDO</t>
  </si>
  <si>
    <t>INCUMPLIDO</t>
  </si>
  <si>
    <t>EN PROCESO</t>
  </si>
  <si>
    <t>REPORTE ACCIONES AGOSTO 2022</t>
  </si>
  <si>
    <t>REPORTE AGOSTO 2022</t>
  </si>
  <si>
    <t>La Oficina Asesora de Planeación Institucional elaboró la Circular Interna No. 9 de fecha 29 de junio de 2022, suscrita por el Secretario de la entidad; mediante la cual se socializaron a los Subsecretarios, Jefes de Oficina, Directores y Subdirectores, así como a los enlaces presupuestales de cada Subsecretaria, los lineamientos del presupuesto de inversión - Guía presupuestal de ejecución, seguimiento y cierre 2022, así como los lineamientos de la programación 2023. 
Para la elaboración de la Circular No. 9 de 2022 se tuvo en cuenta los lineamientos de la Guía de programación presupuestal vigencia 2023 contenidos en la Circular Externa No. SDH-000004 del 17 de junio de 2022 expedida conjuntamente por la Secretaría Distrital de Hacienda y la Secretaría Distrital de Planeación.</t>
  </si>
  <si>
    <t>El día lunes 18 de junio de 2022 a las 10 am se realizó reunión virtual para socializar a los enlaces presupuestales de cada Subsecretaria: 1. Las actualizaciones realizadas en los procedimientos relacionados con el tema presupuestal: PE01-PR02, PE01-PR03 y PE01-PR06. 2. El cronograma incluido en la Circular Interna No. 9 de 2022 sobre las principales actividades del anteproyecto de presupuesto 2023.</t>
  </si>
  <si>
    <t>El cumplimiento del presente control se reportara en el 4 trimestre de la presente vigencia.</t>
  </si>
  <si>
    <t>Mensualmente</t>
  </si>
  <si>
    <t>El Secretario de la SDM en conjunto con la OAPI emite y socializa anualmente  una circular interna con los lineamientos de cierre y programación presupuestal dando cumplimiento a la Circular conjunta definida por la Secretaría Distrital de Hacienda y la Secretaría Distrital de Planeación, para la elaboración del Anteproyecto de Presupuesto, dejando como evidencia la circular</t>
  </si>
  <si>
    <t>El profesional de la Oficina Asesora de Planeación Institucional, verifica permanentemente que la información registrada en el formato PE01-PR06-F01 Planeación, elaboración y seguimiento del PAA cumpla con los lineamientos establecidos en el procedimiento  PE01-PR03 Procedimiento anteproyecto presupuesto, dejando como registro correos y el Plan Anual de Adquisiciones.</t>
  </si>
  <si>
    <t xml:space="preserve"> El profesional de la Oficina Asesora de Planeación Institucional realiza a través del sistema de información presupuestal del distrito, el seguimiento mensual a la ejecución presupuestal del Plan Anual de Adquisiciones, dejando como registro el informe de ejecución presupuestal y el PAA publicado en la página web de la Entidad.</t>
  </si>
  <si>
    <t>El profesional de la Oficina Asesora de Planeación Institucional realiza la actualización, seguimiento y verificación permanente al PAA a través de memorandos internos y solicitudes presupuestales de CDP, dejando como registro el correo de  viabilidad y actualización realizada al PAA.</t>
  </si>
  <si>
    <t>Se aporta como evidencia  del cumplimiento del control lo siguiente:
1.Los informes de Ejecución presupuestal a corte ( 31 de mayo, 30 de junio, 31 de julio y 31 de agosto de 2022 ), así como el pantallazo de publicación  en la página web.
2.Los archivos del PAA publicados en la página web de la entidad con corte (31 de mayo, 30 de junio, 31 de julio y 31 de agosto de 2022), así como el pantallazo de publicación.
3.Correos de observaciones a la Ejecución del presupuesto como soporte del seguimiento realizado a los  casos identificados  de las siguientes subsecretarías (Gestión Juridica, Servicios a la ciudadanía, Política de Movilidad, Gestión Corporativa,  Gestión de la Movilidad), asi mismo se aporta correo remitido a la Secretaria Distrital de Hacienda relacionado con la inconsistencia de Bogdata de duplicar la generación de CDPs extrapresupuestales al  consultar y/o modificar la ficha técnica de vigencias futuras documentada inicialmente.</t>
  </si>
  <si>
    <t xml:space="preserve">Se aporta como evidencia los correos  enviados al equipo Plan Anual de Adquisiciones adjuntando el archivo del  PAA , donde se evidencian las actualizaciones, seguimientos y verificaciones  periódicas realizadas; adicionalmente,  se anexa archivos de las solicitudes de CDP y/o anulaciones de CDP ó CRP, remitidas por los ordenadores del gasto y gestionadas por los profesionales de la Oficina Asesora de Planeación Institucional. </t>
  </si>
  <si>
    <t>N/A</t>
  </si>
  <si>
    <t>Durante el periodo de seguimiento no se requirió de la verificación de formulación de nuevos proyectos de inversión</t>
  </si>
  <si>
    <t>07/07/2022
11/07/2022
12/07/2022
13/07/2022
14/07/2022
15/07/2022
20/07/2022
21/07/2022
22/07/2022
24/07/2022
26/07/2022</t>
  </si>
  <si>
    <t>Se realizó la validación de la completitud, calidad, coherencia y suficiencia de la información al reporte de seguimiento de los POA's de inversión y gestión presentados por la equipos de proyectos de inversión y dependencias, de las actividades y tareas programadas durante la vigencias, del segundo trimestre de 2022. Se adjuntan los correos de Retroalimentacion</t>
  </si>
  <si>
    <t>08/05/2022
09/05/2022
11/05/2022
16/05/2022
17/05/2022
19/05/2022
23/05/2022
25/05/2022
08/08/2022
09/08/2022
10/08/2022
11/08/2022
12/08/2022
16/08/2022
17/08/2022</t>
  </si>
  <si>
    <t>Se realizaron las mesas de seguimiento del primer y segundo trimestre 2022, en las cuales se presentaron los avances de los proyectos, observaciones al reporte y las alertas correpondientes.
De igual manera se remitieron a cada Subsecretario y Subsecretaria los correos con las alertas identificadas para el primer y segundo trimestre de 2022.</t>
  </si>
  <si>
    <t>14/07/2022
15/07/2022</t>
  </si>
  <si>
    <t>Se remitió por correo electrónico el informe preliminar con el seguimiento físico y presupuestal de los proyectos del PDD 2020-2024 UNCSAB con corte a 30 de junio de 2022, para la validación respectiva por las equipos de proyectos responsables de los proyectos de inversión de la entidad. Se adjuntan correos electrónicos</t>
  </si>
  <si>
    <t>05/05/2022
06/05/2022
11/05/2022
14/05/2022
19/05/2022
06/06/2022
07/06/2022
08/06/2022
07/07/2022
08/07/2022
04/08/2022
05/08/2022</t>
  </si>
  <si>
    <t>Los profesionales de la OAPI, realizaron los seguimientos mensuales al reporte en SPI de los equipos de los proyectos de inversión en los meses de mayo, junio, julio y agosto; y se remitireron por correo electronico las alertas respectivas al evidenciar incosistencias. Se adjuntan los correos.</t>
  </si>
  <si>
    <t>Diciembre 2021 y enero 2022</t>
  </si>
  <si>
    <t>Las actividades implementadas según el control se ejecutaron en las fechas relacionadas.</t>
  </si>
  <si>
    <t>Enero de 2022</t>
  </si>
  <si>
    <t>Junio, julio y septiembre</t>
  </si>
  <si>
    <t>Teniendo en cuenta este control, durante este periodo se hicieron varias actualizaciónes al PAAC, entre ellas: ajuste a idferntes actividades en coherencia del inlforme de seguimiento hecho por la OCI, la inclusión de la ficha técnica  del nodo sector movilidad distrital y la inclusión d eactividades para la OGS respecto al componente de rendición de cuentas. De igual forma, se elaboraron los excel para control y monitoreo de actividades del PAAC.</t>
  </si>
  <si>
    <t>SEGUNDO CUATRIMESTRE</t>
  </si>
  <si>
    <t>Se realiza el debido monitoreo al segundo cuatrimestre como lo evidencia el presente archivo</t>
  </si>
  <si>
    <t>mayo, junio, julio y agosto</t>
  </si>
  <si>
    <t>Se realiza la gestión a las solicitudes realizadas por los procesos para la creación, socialización o eliminación de los documentos allegados a la OAPI</t>
  </si>
  <si>
    <t>La Oficina Asesora de Planeación Institucional registró en el formato PE01-PR04-F07 Control de Información Documentada la actualización de 227 registros de los documentos desde el mes de mayo hasta el mes de agosto de 2022. Los registros se encuentran actualizados y conforme a lo publicado en la Intranet de la entidad.</t>
  </si>
  <si>
    <t xml:space="preserve"> La Oficina Asesora de Planeación Institucional consolidó la confirmación y la solicitudes de publicación realizadas a la Mesa de Servicios en la intranet por los profesionales de la OAPI. El registró queda consignado en 252 páginas.</t>
  </si>
  <si>
    <t xml:space="preserve">Avances del control 1: En la sesión No 36 de la Comisión Intersectorial de Seguridad Vial, fue realizada el 14 de julio de 2022, contó con la asistencia y participación de delegados y profesionales de apoyo de las entidades que conforman la CISV, se realizó presentación de cifras de siniestralidad del segundo trimestre de 2022, se comunicaron los avances del Plan Distrital de Seguridad Vial y del Motociclista 2017-2026, en  relacionan a los aspectos principales para la adopción del Reglamento Interno de la CISV se incluyen dos nuevas funciones de la CISV (numerales 9 y 10 Art 3 DD 444/2021)
En la sesión No. 35 de la Comisión Intersectorial de Seguridad Vial, realizada el 22 de abril de 2022, contó con la asistencia y participación de delegados y profesionales de apoyo de las entidades que conforman la CISV, se presenta el Balance del Plan Distrital de Seguridad Vial 2026 donde se aprobó el Reporte I Trimestre de 2022-PDSV y el cambio en agenda de próximas sesiones de la CISV
</t>
  </si>
  <si>
    <t>mayo hasta julio</t>
  </si>
  <si>
    <t xml:space="preserve">Avances del control 2: La Oficina de Seguridad Vial, mediante correos electrónicos del 24, 25 y 27 de Mayo 2022; 15,17, 22, 28, 29, 30 de junio de 2022; 1, 2, 6, 7, 21 y 25 de julio se le solicita a las diferentes dependencias de la SDM e instituciones de la Comisión Intersectorial de Seguridad Vial CISV, información requerida para el seguimiento frente a las acciones del PDSV 2017-2026.
Mediante las sesiones de la Comisión Intersectorial de Seguridad Vial, se realiza seguimiento al PDSV, con el fin de garantizar la continuidad en la implementación de las acciones establecidas, en el Decreto Distrital 813 de diciembre 28 de 2017 “Por el cual se adopta el Plan Distrital de Seguridad Vial y del Motociclista 2017-2026”.
</t>
  </si>
  <si>
    <t>16 al 17 mayo
13 al 14 de junio
12 al 13 julio
16 al 17 de agosto</t>
  </si>
  <si>
    <t>En cumplimiento de la Resolución No 444 de 2019, el Comité Institucional de Seguridad Vial articula y ejecuta acciones y estrategias para la correcta implementación, evaluación y seguimiento del Plan Distrital de Seguridad Vial, en la Secretaría Distrital de Movilidad. (Se anexan las actas y presentaciones de mayo, junio, julio y agosto de 2022)</t>
  </si>
  <si>
    <t>Mayo - Agosto 2022</t>
  </si>
  <si>
    <t xml:space="preserve">Durante el periodo reportado no se presentaron solicitudes de estudios que fueran consideradas No viables, por lo cuál no existió probabilidad de materialización del riesgo y no se adjuntan evidencias. </t>
  </si>
  <si>
    <t>Durante el periodo reportado  se realizaron los siguientes Estudios por parte de la Dirección de Inteligencia para la Movilidad:
DIM-T-002-2022  "Actualización de la formulación de la red vial vital de Bogotá D.C."
DIM-F-003-2022 "Proyección de ingresos Secretaría Distrital de Movilidad (Periodo 2022-2033)"
DIM-F-004-2022 "Alcance al estudio DIM-F-004-2022 Proyección de ingresos Secretaría Distrital de Movilidad (Periodo 2022-2033)"</t>
  </si>
  <si>
    <t>La socialización del procedimiento PE04-PR01  PROCEDIMIENTO ESTUDIOS PARA LA FORMULACIÓN E IMPLEMENTACIÓN DE MEDIDAS ESTRATÉGICAS PARA LA MOVILIDAD a los profesionales de Estudios de la DIM se realizó el 29 de julio de 2022. Se adjunta listado de asistencia.</t>
  </si>
  <si>
    <t xml:space="preserve">Durante el periodo reportado se realizó revisión a los resultados preliminares de los Modelos mediante mesas de trabajo, se adjuntan Actas. </t>
  </si>
  <si>
    <t>Durante el periodo reportado se realizaron las validaciones y calibraciones de los escenarios base de los modelos desarrollados, con el fin de revisar que lo que se esta presentando de resultados en el Modelo reflejen lo que esta ocurriendo en terreno, se adjunta soportes de los análisis realizados.</t>
  </si>
  <si>
    <t>La socialización del procedimiento PE04-PR03 PROCEDIMIENTO GENERACIÓN Y/O REVISIÓN DE MODELOS PARA LA TOMA DE DECISIONES RELACIONADAS CON LA MOVILIDAD a los profesionales de Modelos de la DIM se realizó el 29 de julio de 2022. Se adjunta listado de asistencia.</t>
  </si>
  <si>
    <t>Durante el periodo reportado no se realizó la solicitud de aclaración respecto a la generación y/o actualización de indicadores por parte de la Dirección de Inteligencia para la Movilidad.</t>
  </si>
  <si>
    <t xml:space="preserve">Durante el periodo reportado se envío respuesta a la solicitudes de la Oficina Asesora de Planeación Institucional, Secretaría Distrital de Planeación y Secretaría Distrital de Ambiente respecto a la actualización de los Indicadores tableros de control alcaldesa de abril, mayo, junio y julio de 2022, actualización de indicadores estratégicos de ciudad y balance de gestión (Acuerdo 067 a 30 de junio 2022) y actualización indicador  vehículos de cero y bajas emisiones.
Así mismo se confirma que durante este periodo no se generaron indicadores por parte de la Dirección de Inteligencia para la Movilidad.
</t>
  </si>
  <si>
    <t>La socialización del procedimiento PE04-PR02 PROCEDIMIENTO GENERACIÓN Y/O ACTUALIZACIÓN Y REPORTE DE INDICADORES DE MOVILIDAD a los profesionales de Indicadores de la DIM se realizó el 29 de julio de 2022. Se adjunta listado de asistencia.</t>
  </si>
  <si>
    <t>agosto</t>
  </si>
  <si>
    <t>Acciones pedagógicas: En este periodo se verificó el diseño de: 1. Módulos de educación vial: Manejo del estrés, factores de riesgo-sustancias psicoactivas y alcohol, seguridad vial ciclistas 2. Se actualizó el taller de mujer y bicicleta, de acuerdo a los ajustes que se evidenciaron en la implementación de junio y julio 3. Se revisó propuesta de panel para seminario internacional 4. Se revisó material técnico enviado por la Dirección de planeación de la movilidad para el módulo de bicitaxis. Frente a campañas: Revisión permanente diseño de metodologías de Cultura Ciudadana*: Cada estrategia de comunicación y campaña de cultura ciudadana implementada tuvo trazabilidad en los procesos de preproducción, producción y post producción. Lo anterior por medio de mails y revisión de las acciones en calle, logrando realizar los ajustes y rediseños conducentes al mejoramiento constante de las acciones. Se enviaron mails y se asistió entre mayo a agosto a más de 80 reuniones programadas. Se realizaron los ajustes, se expusieron las campañas, las herramientas de medición y los avances, y se hizo retroalimentación de cada una de estas. Igualmente, se revisaron tanto el seguimiento a los Lineamientos de Cultura Ciudadana, como el trazador distrital de Cultura Ciudadana, con la Oficina de Seguridad Vial: se revisaron indicadores del trazador y se recibió con conformidad el reporte de complimiento de los lineamientos. Público Objetivo: Reuniones internas y externas.</t>
  </si>
  <si>
    <t xml:space="preserve">Frente a las acciones pedagógicas durante el tercer trimestre, se verificó la implementación de siete (7) módulos de capacitación que fueron escogidos de manera aleatoria entre los módulos dispuesto para adelantar las acciones de educación vial.  En la mayoría de las verificaciones se evidenció que se hizo uso de las presentaciones y protocolos de acuerdo a lo que está establecido en los lineamientos pedagógicos. Ahora bien, en Campañas de Cultura Ciudadana, se acompañó de manera permanente el desarrollo de la estrategia de #NiCincoMinuticos- "Mal Parqueados", la cual se trabajó de la mano con la Secretaría de Cultura, Recreación y Deporte. La estrategia de movilidad para reducir el comportamiento de mal parqueo en la ciudad y la apropiación del espacio público por los conductores de los vehículos automotores, hace parte de la campaña "La Bogotá que Estamos Construyendo". También se implementó, de acuerdo con las estrategias de intervención, la campaña Un Pedido Por La Vida en sus dos fases tanto  con motolitas como con los ciclistas domiciliarios, con la cual se logró capacitar a 66 motociclistas domiciliarios y 102 ciclistas domiciliarios. </t>
  </si>
  <si>
    <t>Durante el tercer trimestre de 2022, se verificó la implementación del pretest y postest de evaluación de las acciones pedagógicas de la siguiente manera: 1. se recordó las fechas de implementación 2. se revisó archivo de respuestas 3. De igual manera, se acompañó las intervenciones pedagógicas (lista de chequeo). En este periodo, se obtuvo respuesta a 497 pretest y 234 postest. Para el desarrollo de las acciones de cultura ciudadana, la Oficina de Comunicaciones y Cultura para la Movilidad ha dispuesto lineamientos para el monitoreo, seguimiento y evaluación de las diferentes actividades. En cuanto a Campañas de Cultura Ciudadana, se llevó a cabo el acompañamiento, seguimiento y corrección de las herramientas de evaluación implementadas para la campaña de cultura ciudadana Un Pedido por la Vida y se dio a través de retroalimentación de creación de herramientas, pilotajes y reuniones de análisis de resultados preliminares.</t>
  </si>
  <si>
    <t xml:space="preserve">Se desarrolló reunión donde se dialogó sobre la revisión que se ha hecho de los módulos y de si el diseño está acorde con el formato de protocolo establecido. En conclusión, se mencionó que en su mayoría los protocolos cumplen con lo establecido en los lineamientos y se evidenció que se plasman los 3 ejes “visión cero, educar en infraestructura y cultura para la movilidad"; se propuso un nuevo seguimiento ya que en algunos módulos no se percibe un hilo conductor de la temática, este hecho puede estar asociado con la manera como está establecido el formato del protocolo. </t>
  </si>
  <si>
    <t>cumplida. Ver II Reporte</t>
  </si>
  <si>
    <t>Para el desarrollo de las acciones de cultura ciudadana, la Oficina de Comunicaciones y Cultura para la Movilidad ha dispuesto lineamientos para el monitoreo, seguimiento y evaluación de las diferentes actividades. Para el seguimiento y evaluación de las Campañas de Cultura Ciudadana se desarrollaron las reuniones correspondientes al diseño, pilotaje y corrección de las herramientas cuantitativas y cualitativas de medición de la campaña Un Pedido por la Vida. El público objetivo de estas herramientas fue: ciudadanos de Bogotá, domiciliarios masculinos ciclista y motocicletas jóvenes.</t>
  </si>
  <si>
    <t xml:space="preserve">
Dentro del Manual de Comunicaciones y Cultura para la Movilidad, se encuentra estipulado dentro de los lineamientos generales, las indicaciones frente a las acciones adelantadas con las dependencias técnicas, como, por ejemplo, todas las piezas digitales e impresas fueron enviadas a la Subdirección de la Bicicleta y el Peatón para aprobación. En este periodo se realizaron piezas digitales para redes sociales, videos, volantes y afiches
</t>
  </si>
  <si>
    <t xml:space="preserve">Todos los boletines de prensa fueron revisados y aprobados por el profesional responsables del equipo de comunicación interna y que a su vez fue delegado por el Jefe de la Oficina. En este periodo se elaboraron boletines de prensa de la Subdirección de la Bici y el Peatón, Programa Niñas y Niños Primero y Movilidad de Cero y Bajas Emisiones. En cuanto a Comunicación Interna, el jefe de la OACCM revisó y aprobó los contenidos de las piezas gráficas, textos, videos de acuerdo con los lineamientos establecido, con el fin de dar línea y retroalimentación a las solicitudes realizadas por los diferentes procesos y, así cumplir con la calidad en los productos entregados. </t>
  </si>
  <si>
    <t>II trimestre de 2022</t>
  </si>
  <si>
    <t>Durante el segundo cuatrimestre se elaborarn y aprobaron 6 Estudios Técnicos relacionados con estrategias de planeación de movilidad d ela ciudad</t>
  </si>
  <si>
    <t>Se evidencia el seguimiento de manera aleatoria a los estudios técnicos elaborados durante el segundo cuatrimestre de la vigencia</t>
  </si>
  <si>
    <t>La socialización del procedimiento se realizará en el cuarto trimestre</t>
  </si>
  <si>
    <t>En lo relacionado al PM01-PR08 se atendiaron 14 solicitudes de revisión de PIMS, todas con la verificación de cumplimiento de los requisitos
En lo relacionado con el procedimiento PM01-PR02, se atendieron 24 solicitudes de estudios de tránsito,  todas con la verificación de cumplimiento de los requisitos
En lo relacionado al PM01-PR03 se atendienron 5 solicitudes de EDAU,  todas con la verificación de cumplimiento de los requisitos
En lo relacionado a los Planes Estratégicos de Seguridad Vial, durante el segundo cuatrimestre se revisaron 81 planes y se visitaron 79 organizaciones</t>
  </si>
  <si>
    <t>Se evidencia el seguimiento de manera aleatoria a los conceptos emitidos durante el segundo cuatrimestre de la vigencia</t>
  </si>
  <si>
    <t>Se realizó una socialización del procedimiento PM01-PR04 y del instructivo PM01-IN01</t>
  </si>
  <si>
    <t>En lo relacionado al PM01-PR06 se realizó una auditoría en Seguridad Vial: "Auditoría de Seguridad Vial (ASV) Corredor Verde de la Carrera Séptima"</t>
  </si>
  <si>
    <t>Se evidencia el cumplimiento de los requisitos durante la "Auditoría de Seguridad Vial (ASV) Corredor Verde de la Carrera Séptima"</t>
  </si>
  <si>
    <t>A cierre del segundo trimestre de 2022 y respecto al avance presupuestal de los proyectos  7583 "Implementación del sistema de transporte de bajas y cero emisiones para Bogotá D.C.” y  7588 "Fortalecimiento de una movilidad sostenible y accesible para Bogotá y su Región" la ejecución presupuestal del proyecto 7583 fue de 2.878.355.874 sobre una apropiación de  7.759.945.519  (37,09% de avance en ejecución presupuestal) y para el proyecto 7588 fue de 5.763.534.019 sobre 6.663.740.587 (86,49% de avance en ejecución presupuestal). Respecto al Avance en magnitud programada en la vigencia para cada una de las metas de los proyectos, se han desarrollado los procesos contractuales y la entrega de productos establecidos, por parte de los contratistas. Se adjunta reporte de cargue en SEGPLAN a corte 30 de junio.</t>
  </si>
  <si>
    <t>II cuatrimestre de 2022</t>
  </si>
  <si>
    <t>Durante el cuatrimestre se proyectó, revisó y aprobó los memorandos de modificaciones al PAA requeridas por los proyectos de inversión 7583 y 7588. En los memorandos se establece la naturaleza de la modificación a realizar y su respectiva justificación. Orfeos enviados a OAPI mediante los radicados: 202220000130753; 202220000214163; 202220000195663; 202220000180273; 202220000175553; 202220000168193; 202220000163643; 202220000152443; 202220000145403; 202220000116053; 202220000110373; 202220000104933; 202220000139603; 202220000134443</t>
  </si>
  <si>
    <t>De 1 de mayo a 31 de agosto de 2022</t>
  </si>
  <si>
    <t>Durante el periodo se realizaron las visitas técnicas necesarias para la verificación de las condiciones de movilidad e infraestructura de los diferentes sectores donde se recibieron solicitudes en materia de señalización. Se presenta como evidencia:
1. PM03-PR02-F03 Informes de Señalización que es el documento de respuesta a la solicitud y contiene el concepto técnico y los resultados de la visita.
2. Formatos de cada mes de PM03-PR02-F04 Control de visitas técnicas en temas inherentes de señalización.</t>
  </si>
  <si>
    <t>Durante el periodo se realizó la validación técnica y la emisión de oficios de respuesta que contienen los conceptos técnicos por parte del profesional designado para cada solicitud. Se adjuntan como evidencias:
1. Oficios de respuesta con el concepto técnico a solicitudes de Bogotá te escucha en el formato PM03-PR02-F03 Informes de Señalización, donde figura el nombre del profesional que elaboró y del profesional que revisó o validó el concepto.
2. Oficios de respuesta en los que se emite concepto técnico a solicitudes recibidas en ORFEO, donde figura el nombre del profesional que elaboró y del profesional que revisó o validó el concepto.</t>
  </si>
  <si>
    <t>Durante el periodo, los profesionales descritos en el control y el subdirector de señalización, realizaron la revisión o validación de los oficios elaborados como respuestas a solicitudes.
Para lo cual se presenta como evidencia oficios de respuesta a solicitudes en materia de señalización con los registros de cada profesional que elaboró, revisó, aprobó y del subdirector de señalización.</t>
  </si>
  <si>
    <t>El proceso implementó el plan de acción contemplado, el día 24 de mayo se llevó a cabo la socialización del procedimiento de atención de solicitudes en materia de señalización al personal que se encarga de atender y revisar las solicitudes allegadas.
Se presenta como evidencia la lista de asistencia al evento</t>
  </si>
  <si>
    <t>Se realizó la consolidación y cruce de la información geográfica en las bases de datos y planos sin novedad, a partir de las solicitudes recibidas en el periodo, para las cuales se presentan como evidencias los formatos PM03-PR05-F05.</t>
  </si>
  <si>
    <t>El proceso implementó el plan de acción contemplado, se llevó a cabo la jornada de sensibilización al grupo SIG de la DIT, referente al proceso de solicitud de georreferenciación de proyectos de señalización. 
Se presenta como evidencia la lista de asistencia al evento</t>
  </si>
  <si>
    <t xml:space="preserve">La disponibilidad del sistema de semaforización estuvo por encima del 99%, asegurando la correcta prestación del servicio para la movilidad y seguridad de todos los actores viales. Los programas de mantenimiento preventivo y correctivo, la evaluación y seguimiento de fallas permite detectar anomalías reiterativas para las cuales se enfocan las soluciones de fondo. </t>
  </si>
  <si>
    <t>Durante el segundo cuatrimestre se realizaron un total de 3.919 mantenimiento correctivos
MAYO:  CANTIDAD CORRECTIVOS 879
JUNIO:  CANTIDAD CORRECTIVOS  953
JULIO: CANTIDAD CORRECTIVOS 926
AGOSTO: CANTIDAD CORRECTIVOS 1161</t>
  </si>
  <si>
    <t xml:space="preserve">Durante el segundo cuatrimestre se realizaron un total de 3.468 mantenimientos preventivos
MAYO:  CANTIDAD DE PREVENTIVOS 919 
JUNIO:  CANTIDAD DE PREVENTIVOS 863 
JULIO: CANTIDAD DE PREVENTIVOS 831 
AGOSTO: CANTIDAD DE PREVENTIVOS 855 </t>
  </si>
  <si>
    <t>Se logró ofrecer un servicio óptimo para la ciudadanía, a raiz de la atención eficiente en los mantenimientos correctivos y la efectividad de los mantenientos preventivos, garantizando la disponibilidad del sistema semafórico en la ciudad por encima del 99%,  por lo cual se ha incrementando la seguridad vial, de manera tal que los diferentes actores viales se sientan más seguros  puesto que se tiene en pleno funcionamiento el sistema y esto hace que la seguridad vial y la movilidad de la ciudad, al tener en funcionamiento el mismo fluya de manera más adecuada; sin embargo, es importante resaltar que parte vital del sistema resulta ser la atención y aplicación que los usuarios hagan del mismo, pues si no se respetan las intersecciones semaforizadas resulta ser peligroso para la ciudadanía el tránsito por las vías de la capital, pese a que se garantice la sostenibilidad del sistema. Como evidencia se adjuntan los informes ejecutivos de la interventoría.</t>
  </si>
  <si>
    <t>01 de mayo de 2022 al 31 de agosto de 2022</t>
  </si>
  <si>
    <t>Se realizan reuniones semanales de los meses de Mayo, Junio, Julio y Agosto de 2022, de las cuales se generan las respectivas actas (17 actas) de seguimiento por parte de los asistentes. En estos comités se articula personal del equipo técnico de la Secretaría Distrital de Movilidad y de Policía Nacional - SETRA, logrando una planeación efectiva de los operativos y actividades a realizar desde la subdirección. Este seguimiento sirve como insumo para poder priorizar y programar las actividades de la Subdirección.</t>
  </si>
  <si>
    <t>Mensualmente se genera matriz de seguimiento a operativos que no presentan acompañamiento por parte de los funcionarios de la entidad, en este seguimiento se reportan los resultados, se generan 4 informes con sus respectivas presentaciones, correspondientes a los meses de Mayo, Junio, Julio y Agosto de 2022, permitiendo generar seguimiento efectivo a los operativos que no tengan acompañamiento y consolidando información del resultado de estos operativos</t>
  </si>
  <si>
    <t>En el segundo cuatrimestre de 2022 se realizó la verificación de la operación, atendiendo a las novedades de ausencias o retrasos por parte de los monitores de manera exitosa. Se dio solución inmediata a las situaciones para no afectar la operación. Se presenta como evidencia el formato de inasistencia para los meses de Mayo, Junio, Julio y Agosto de 2022.</t>
  </si>
  <si>
    <t>Los lideres de cada zona realizan como mínimo 2 visitas por semana a las rutas de confianza o polígonos que se encuentren en funcionamiento, de igual manera tanto profesional operativo como el apoyo también realizan visitas periódicas. En total para el segundo cuatrimestre se realizaron 880 visitas.  Para las visitas a las rutas de confianza y polígonos se adjunta el archivo seguimiento a rutas V1, para los meses de mayo, junio, julio y agosto de 2022</t>
  </si>
  <si>
    <t>Durante el presente cuatrimestre se realizaron  6 sensibilizaciones al equipo en torno a temáticas que aporten al buen desarrollo de la operación, como son: 12/05/2022 Taller mujer y transporte, 18/05/2022 Manejo Defensivo Bicicleta, 06/07/2022 Programa para la prevención y control del riesgo público, 07/07/2022  Seguridad a nivel territorial,  27/07/2022 Higiene Postural, 10/08/2022 capacitación KMZ.
evidencia: actas de sensibilizaciones, las cuales se han realizado de forma constante, para mantener actualizado al equipo de trabajo</t>
  </si>
  <si>
    <t>01 junio de 2022 al 30 de julio de 2022</t>
  </si>
  <si>
    <t>Se realizan  jornadas de socialización de los protocolos en todas las zonas a entre los meses de Junio y Julio de 2022. Se anexan actas de socialización, correspondientes a los meses de junio y julio, las cuales se han realizado de forma constante, para mantener actualizado al equipo de trabajo. En el entendido que la acción tiene como fecha de implementación 30 de junio de 2022 y así mismo, para el primer cuatrimestre se reportaron las socializaciones realizadas, se da por cumplida la acción.</t>
  </si>
  <si>
    <t xml:space="preserve">Para los meses de mayo, junio, julio y agosto de 2022, se atendieron 256 solicitudes, por medio de correo electrónico, las cuales se anexan. El Grupo Operativo de Gestión trabaja transversalmente con otras entidades, así como con otras dependencias de la Secretaría de Movilidad, buscando minimizar los accidentes de tránsito, socializando el uso adecuado de la infraestructura vial y el respeto por las normas de tránsito, a través de la pedagogía en el Distrito Capital, disminuyendo los tiempos de desplazamiento y mitigando la accidentalidad vial en la ciudad de Bogotá. Para tal fin, las entidades u otras dependencias deben coordinar los apoyos del Grupo Operativo de Gestión en Vía por medio de correos electrónicos, que le permite a este tener un control de las solicitudes y programación de las mismas. </t>
  </si>
  <si>
    <t xml:space="preserve">Se realiza el diligenciamiento del Empalme de los meses de mayo, junio, julio y agosto de 2022, los cuales se anexan como evidencia. El Drive del Empalme, es una herramienta que se diseñó para poder tener una mejor organización de las solicitudes que allegan, tanto los Gerentes de los diferentes corredores estratégicos que tiene la ciudad, como de las demás entidades y dependencias de la Secretaría de Movilidad. Contar con esta herramienta  ha permitido que se tenga un control de los cumplimientos de las solicitudes, de manera organizada y diligente, minimizando errores y desgaste del personal, por falta de programación. </t>
  </si>
  <si>
    <t>Se presentan 62 correos de programación de personal para los meses de mayo, junio, julio y agosto de 2022. Gracias a la programación y reuniones que el Grupo Operativo de Gestión realiza junto a los Gerentes de cada uno de los corredores, es que se logra que las unidades en vía implementen estrategias en materia de gestión en vía, buscando mejorar las condiciones viales en la ciudad, reduciendo y mitigando la congestión vehicular.  Las estrategias y solicitudes que surgen, siempre son legalizadas por medio de fichas o correos, que permiten soportar las actividades del Grupo Operativo de Gestión.</t>
  </si>
  <si>
    <t xml:space="preserve">Se anexan 17 actas de operación para los meses de mayo, junio, julio y agosto de 2022. Con la elaboración, socialización y aprobación de las actas, por parte de los asistentes a las reuniones operativas, se ha logrado que se trabaje mancomunadamente con los Gerentes de los corredores y los líderes del Grupo Operativo de Gestión en Vía optimizando el recurso del personal operativo, así como, del material requerido para cada implementación que se realiza en la ciudad. Adicionalmente, estas sirven como soporte y un histórico de las decisiones que se toman en pro de mejorar la movilidad, por parte del Grupo Operativo de Gestión en Vía, en la ciudad de Bogotá. </t>
  </si>
  <si>
    <t>Se realizó la verificación de 20.184 PMT en el periodo comprendido entre el 01 de mayo y 31 de agosto de 2022, para corroborar el cumplimiento de los requisitos establecidos en los procedimientos, con el fin de mitigar el impacto generado a las condiciones de movilidad por la ejecución de obras. Se presenta como evidencia los reportes COOS y COI definidos en el control</t>
  </si>
  <si>
    <t>27/05/022</t>
  </si>
  <si>
    <t>Se realizó socialización sobre los procedimientos de aprobación de PMT, donde se refrescarón los conceptos y requisitos definidos en los mismos.
Se presenta como evidencia la lista de asistencia al evento.</t>
  </si>
  <si>
    <t>Para el cuatrimestre se realizó el envío a correspondencia de 233.866 órdenes de comparendos, con el fin de realizar el alistamiento y envío de estos documentos  a los infractores. Se anexan los formatos de envío a correspondencia de los meses de mayo, junio, julio y agosto de 2022</t>
  </si>
  <si>
    <t>En las revisiones realizadas en cuanto a la normatividad aplicable al tema de los SAST, se ha verificado al interior de la Entidad lo correspondiente al tema, sin encontrar para los meses del segundo cuatrimestre,  algún cambio en la misma. Se adjuntan dos actas, correspondientes a la revisión de la normatividad en los meses de mayo, junio, julio y agosto de 2022</t>
  </si>
  <si>
    <t>Entre el 01 de Junio y el 30 de julio de 2022</t>
  </si>
  <si>
    <t>Para el segundo cuatrimestre, específicamente en los meses de Junio y Julio,  se realizaron dos jornadas de socialización y sensibilización del procedimiento PM02-PR04 "Operación del centro de gestión del tránsito para la ciudad de Bogotá D.C."  y los protocolos respectivos, con el fin de que los colaboradores realicen sus actividades de acuerdo con los lineamientos de operación; por lo anterior se adjunta presentación y evaluación de conocimientos que a su vez es la lista de asistencia. En el entendido que la acción es realizar dos jornadas de socialización y sensibilización y se realizaron tres jornadas (1 jornada reportada en el primer cuatrimestre, con múltiples evaluaciones y dos jornadas realizadas en el presente cuatrimestre), se da por cumplida la acción.</t>
  </si>
  <si>
    <t>Semanalmente</t>
  </si>
  <si>
    <t>Por parte de la Subdirección de Control e Investigaciones al Transporte Público- SCITP- Uno de los avances consistió en la realización del  seguimiendo directamente con la persona de Orfeo para mirar como se encontraba la Subdirección, así mismo se realizó seguimiento al control de respuestas de PQRSD verificando que tuvieramos asignadas a la dependencia algun radicado vencido, en este caso no se presentaron documentos vencidos en estos meses.; Se nos informo que el radicado No 20226120805932  estaba vencido, pero demostramos que este tenia respuesta con el radicado No 202242204839841 y se realizó la debida corrección al reporte enviado: Según reporte enviado en Agosto indicaban que el radicado 2388112022 aparecía como  vencido, la respuesta que dimos es que ese radicado es de Bogotá te Escucha, y fué cerrado por desistimiento tácito según la indicación que dieron en la capacitación del 29 de julio de este año, y también  en la DAC realizaron la respectiva correccion. Se adjuntan evidencias de los seguimientos realizados de PQRSD en la Subdirección.
La Subdirección de Contravenciones- SC- realiza el seguimiento semanal tomando como base los informes generados por la DAC.
Adicional y teniendo en cuenta las falencias que se presentaron se creó el plan de mejoramiento por procesos el cual se adjunta como evidencia
Por parte de la Dirección de Investigaciones Administrativas al Transito y Transporte -DIATT- el seguimiento a las PQRSD ha permitido que para el periodo Mayo agosto se contestaran a tiempo todas las solicitudes allegadas. Aunque en los infromes de google drive generados por la DAC del 7 y el 15 de septiembre aparacecen como vencidos 14 solicitudes a cargo de la DIATT, una vez  verificadas estas 14 solicitudes se constató que una sola corresponde a la DIATT, la cual fue contestada dentro de terminos. Se está tramitando la corrección de esta inexactitud ante mesadeservicios@movilidadbogota.gov.co. Se adjunta como evidencia, imagenes de comunicaciones dirigidas a los profesionales en desarrollo de este seguimiento</t>
  </si>
  <si>
    <t>Septiembre 20 de 2022</t>
  </si>
  <si>
    <t>El día 16 de septiembre se realizó la Socialización del Nuevo Manual de PQRSD, por parte de la  Dirección de Atención al Ciudadano con asistencia de profesionales de la Subdirección de Contravenciones y de la DIATT. Se esta gestionando una nueva socialización para el mes de octubre a la que asistan los profesionales de la Subdirección de Control e Investigaciones al transporte Público. Se carga como evidencia, listado de asistencia</t>
  </si>
  <si>
    <t>Permanentemente</t>
  </si>
  <si>
    <t xml:space="preserve">La Secretaría Común de la Subdirección de Contravenciones mediante el Grupo de Notificaciones, para el período a reportar, realizó la asignación, seguimiento y control mediante las planillas de reparto, así mismo se realizaron las siguientes actividades:
A. Reuniones quincenales para hacer seguimiento del estado de las notificaciones de cada uno de los grupos con levantamiento de las respectivas actas.
B. Registro en la carpeta de repartos de las asignaciones para cada abogado del Grupo de Notificaciones.
C. Registro de las actas de reunión de las reuniones de seguimiento realizadas.
Se cargan como evidencias las actas mencionadas
Por medio de la Base de Datos de la DIATT y las planillas de reparto se inicia el procedimiento de citación y notificación de los procesos de segunda instancia, así mismo el seguimiento que corresponde para dar cumplimeinto a los términos legales.  El control ha sido efectivo en la medida en que las notificaciones se han realizado en términos y de conformidad con la normatividad vigente. Se adjunta como evidencia la base de datos en la que explicitamente se lleva el control riguroso al proceso de notificación de los actos administrativos. Igualmente se adjuntan las planillas de reparto
Por parte de la SCITP se lleva control en la base de datos de caducidades para el control de términos.
Impacto de la actividad frente al riesgo. La evidencia es la Base de DATOS de la SCITP
</t>
  </si>
  <si>
    <t xml:space="preserve">Desde el grupo de trabajo denominado Secretaria Común de la DIATT se han adelantado reuniones para el seguimiento de las actividades que se desarrollan por parte de este grupo, en las cuales se definen las tareas a realizar, las dificultades que se presentan y los compromisos que se establecen en el grupo para garantizar de manera eficiente y eficaz nuestras labores. Se adjunta como evidencia  copia de las actas de reunión de los meses de mayo y agosto  
Por parte de la SCITP se realizan seguimientos diario entre el profesional encargado y la Subdirectora evitando que se llegue a vencer algun documento pero estos se realizan de manera presencial, y la evidencia son las mismas bases de datos. 
El Grupo de la Secretaría Común de la Subdirección de Contravenciones en el 2° cuatrimestre 2022, realizó mesas de trabajo de seguimiento y control de las actividades de notificación levantando las respectivas actas de reunión con respectivo listado de asistencia. Se envía evidencia de la base de datos.
</t>
  </si>
  <si>
    <t>La Subdirección de contravenciones  en el 2° cuatrimestre 2022 como actividades de control realizó: Seguimientos semanales a las bases de datos que contienen la información de los procesos contravencionales, lo que generó la remisión de varios correos con el detalle de los expedientes que requerían impulso procesal prioritario por parte de los Profesionales Especializados con el rol de Autoridades de tránsito y abogados contratistas a cargo de la sustanciación de los procesos, con lo cual se logró se diera prioridad a aquellos expedientes con proximidad de vencimiento de términos. Así mismo, se realizó la revisión de los expedientes  generados por la ETB, revisión que conllevó al saneamiento de varios expedientes en el Sistema de Información Contravencional “SICON”, dado los requerimientos realizados a abogados sustanciadores y autoridades de tránsito para que aquellos expedientes con fallo le fueran generados los pasos de en firme y cierre, para que se pudiera continuar con el proceso de cobro. los fomatos utilizados por el quipo de secretaria comun se encuentran de acuerdo con el sitema integrado d egestión distrital conforme con  el integrado de planeación y gestión - MIPG. los fomatos utilizados por el quipo de secretaria comun se encuentran de acuerdo con el sitema integrado d egestión distrital conforme con  el integrado de planeación y gestión - MIPG
La figura jurídica de la caducidad de los procesos contravencionales e investigaciones administrativas por violación a las normas de tránsito y transporte se configurar en la primera instancia, Por esta razón la caducidad no aplica para los procesos de segunda instancia a cargo de la Direccion de Investigaciones Administrativas al Transito y Transporte -DIATT-</t>
  </si>
  <si>
    <t>Se envía evidencia de la base de datos de los procesos que se tramitan en la Subdirección de Contravenciones
Este control se ha realizado con la alimentación permanente de la Base de Datos de la DIATT, en la que se deja la trazabilidad del trámite del expediente, incluida la información correspondiente al reparto de los expedientes. Se envía evidencia de la base de datos</t>
  </si>
  <si>
    <r>
      <t>El Grupo de la Secretaría Común de la SC, con apoyo del grupo de trabajo realizan el control de los expedientes, verificando el reparto oportuno de los expedientes con el fin de evitar el vencimiento de términos, para lo cual se remiten las comunicaciones correspondientes.
En la DIATT, este Control ha sido efectivo en la medidad en que el el periodo mayo-agosto de 2022 no se presentó perdida alguna de la documentacióin de los expedientes. Respecto de </t>
    </r>
    <r>
      <rPr>
        <sz val="11"/>
        <rFont val="Calibri"/>
        <family val="2"/>
      </rPr>
      <t>seguimiento a la Base de Datos, se verifica de manera constante, y se hacen las observaciones mediante correos electrónicos, a cada uno de los integrantes del grupo de  trabajo de Secretaría Común de la DIATT para que se mantenga actualizada la misma  y  así poder llevar un control adecuado de los expedientes a cargo dentro del proceso de notificaciones de los actos administrativos de segunda instancia. Se adjunta como evidencia los mensajes enviados en desarrollo de este control</t>
    </r>
  </si>
  <si>
    <t>Diario</t>
  </si>
  <si>
    <t>El Grupo de la Secretaria Común de la SC, realiza este seguimiento de acuerdo con los formatos establecidos, en el cual participan los profesionales especializados con rol de autoridades de tránsito de la Subdirección de Contravenciones respecto de las actividades de competencia de la dependencia, el grupo de Secretaria Común verifica la entrega de los expedientes, a través de las respectivas planillas de reparto.</t>
  </si>
  <si>
    <t>La SC a través del grupo de la secretaria común realizó los siguientes controles para le 2° cuatrimestre 2022: Los Auxiliarles Administrativos que realizan el reparto de los proceso Contravencional verificaron que las actuaciones administrativas de los expedientes que se adelantaran en el Centro de Servicios de Movilidad y que fueran entregados en custodia, cuenten con la totalidad de las actuaciones administrativas GENERADAS, en el Sistema de Información Contravencional “SICON”, dejando como evidencia las anotaciones pertinentes en las planillas del formado F2.  De acuerdo a la programación de las agendas dada por los Profesionales Especializados, asignan en reparto los expedientes dados en custodia, y teniendo en cuenta las fechas de control de términos registradas en las bases de datos y utilizando los formatos establecidos</t>
  </si>
  <si>
    <t>En la DIATT Esta actividad ha sido efectiva para evitar la pérdida de expedientes. En el periodo no se presentaron casos de pérdida de expedientes o piezas procesales. A esto contribuye el control permanente documentado en la Base de Datos del proceso. Se carga como evidencia la base de datos diligenciada para el periodo reportado.
El grupo de la Secretaría Común de la SC, realiza el reparto mediante el formado establecideo, de los expedientes a los profesionales especializados con el rol de autoridades de tránsito y se realiza el seguimiento mediante de base de datos y el control de planillas respectivo.</t>
  </si>
  <si>
    <t>El grupo de la Secretaria Común de la SC, realiza el seguimiento por medio de los formatos establecidos, en el cual participan los profesionales especializados con rol de autoridades de tránsito de la Subdirección de Contravenciones respecto de las actividades de competencia de la dependencia, así mismo, verifica la entrega de los expedientes, a través de las respectivas planillas de reparto.</t>
  </si>
  <si>
    <t>El Grupo de Secretaría Común de la SC, realiza el seguimiento mediante de base de datos y el control de planillas de acuerdo con los formatos establecidos. Los Auxiliarles Administrativos que realizan el reparto de los procesos contravencionales verifican que las actuaciones administrativas de los expedientes que se adelantaron en el Centro de Servicios de Movilidad y que fueran entregados en custodia, cuenten con la totalidad de las actuaciones administrativas GENERADAS, en el Sistema de Información Contravencional “SICON”, dejando como evidencia las anotaciones pertinentes en las planillas del formado F2.</t>
  </si>
  <si>
    <t>Los Auxiliares Administrativos del grupo de la Secretaría Común de la Subdirección de Contravenciones recibieron los comparendos realizados por infracción "F", (embriaguez) de acuerdo con la Ley 769 de 2002 y la Ley 1696 de 2013, dichos comparendos generan la retención de las licencias de conducción en vía. Recibidos los documentos el auxiliar administrativo registró la información en la base de datos del proceso contravencional, donde se encuentra un espacio definido para el registro de la información y el detalle del número del documento.</t>
  </si>
  <si>
    <t>La SC y su equipo operativo de calidad, Realizo la verificación de las licencias de conduccion - BD Vs documenot físico.  Se adjunta evidencia</t>
  </si>
  <si>
    <t xml:space="preserve">El grupo de la secretaria común de la SC, por medio del seguimiento con las planillas de reparo se evidencia y se valida que la sanción se haya subido al RUNT, de lo contrario se hace la observacion en la planilla y se devuelve el expediente para que la Autoridad de Tránsito realice la respectiva actividad. De igual manera, se realizó el seguimiento de los expedientes con la captura de pantalla de la sanción cargada en el RUNT. </t>
  </si>
  <si>
    <t>primera instancia respecto de los cuales no se interpone recurso de apelación, son objeto de revisión por el auxiliar administrativo que los recibe a través de los formatos PM05-PR02-F01 – Entrega de Expedientes Salidas y Audiencias” y “PM05-PR02-F02 – Entrega de Expedientes – Abogados como primer filtro, donde en caso de no presentar registro en el Registro Único Nacional de Tránsito - RUNT, se procede al rechazo del recibo del expediente para subsanación de la inconformidad. Posteriormente, se realiza una segunda revisión por el auxiliar administrativo que diligencia base de datos, quien concomitante con el registro de la información verifica directamente en Sistema del Registro Único Nacional de Tránsito - RUNT, el registro de la sanción, dejando las anotaciones pertinentes en la base de datos de procesos de contravencionales y solicitando los ajustes pertinentes. Es importante precisar que, para los expedientes, respecto de los cuales se presenta recurso de apelación, una vez los expedientes regresan de segunda instancia, el técnico o profesional en derecho asignado encargado de revisar estos expedientes, diligencia el archivo consolidado Registro Único Nacional de Tránsito - RUNT para solicitar el cargue masivo en el RUNT, para ello remite el archivo al profesional encargado de verificar la información, quien a su vez lo remite a la autoridad encargada de la solicitud frente al RUNT.</t>
  </si>
  <si>
    <t>El equipo de clasificación y organización de la información en la Secretaría Común de la Subdirección de Contravenciones, en la recepción diaria de los expedientes por parte de los auxiliares administrativos encargados de realizar esta actividad, revisan además del registro de las actuaciones en el Sistema de Información Contravencional “SICON” y de las sanciones relacionadas con licencias de conducción en el RUNT, que las actuaciones administrativas se encuentren debidamente suscritas. En el evento de encontrar que los actos administrativos no se encuentren suscritos, se realiza la devolución y se indica en la respectiva planilla la causal de rechazo correspondiente para la posterior subsanación y continuación del proceso.
En la DIATT este control se realiza cada vez que se remiten para firma del (a) Director (a) actos administrativos para su revisión y firma, verificando previamente que los abogados que conocieron el expediente hayan formado. En la Base de datos se deja constancia de la fecha de la Firma del Director (a). Se adjunta Base de datos de los expedientes de la DIATT</t>
  </si>
  <si>
    <t>2do Cuatrimestre 2022</t>
  </si>
  <si>
    <t>Durante el período de reporte, se realizó el monitoreo trimestral a los protocolos de atención en conformidad al Manual de Servicio a la Ciudadanía. 
Se anexa: 
Informe de monitoreo del manual del servicio a la ciudadania - primero y segundo Trimestre 2022</t>
  </si>
  <si>
    <t>En el periodo de reporte, se realizó una reunión con todos los supervisores de cada orientador de servicio, con el objetivo de realizar una socialización sobre los temas del servicio, los resultados del Informe de Quejas y Reclamos del Segundo Trimestre de 2022 y las oportunidades de mejora a tener en cuenta en la prestación del servicio. 
Se anexa: 
Acta de reunión tirmestral junto con las evidencias de las actividades realizadas. (1er y 2do trimestre)</t>
  </si>
  <si>
    <t>Durante el período de reporte, se realizó la medición trimestral del porcentaje de satisfacción de la ciudadanía respecto a los trámites y servicios prestados en la Secretaría Distrital de Movilidad.
Se anexa:
Informe de satisfacción de la ciudadania - Primero y Segundo Trimestre 2022</t>
  </si>
  <si>
    <t>En este período se hizo el reporte correspondiente al 2do trimestre 2022, de los POAS de inversión y gestión del proceso de gestión de trámite y servicios para la ciudadanía. 
Se anexa: 
Reporte de seguimiento al POA de inversión y gestión de la DAC -  Primero y segundo Trimestre 2022</t>
  </si>
  <si>
    <t>Se realizó el reporte del requerimiento a grupos protegidos por el único canal de radicación plataforma Simur correspondiente al trámite de excepción a la restricción de circulación vial.
Se anexa:
* Reporte grupos protegidos (Enero a Agosto 2022)
* Reporte vehiculos activos (Enero a Agosto 2022)</t>
  </si>
  <si>
    <r>
      <t xml:space="preserve">Durante el periodo de reprote, se realizó el seguimiento a los informes presentados por las interventorías de la VUS y GYP, con respecto al cumplimiento de las obligaciones contractuales y anexos técnicos. 
Se anexa:
* Informes de Interventoria - Ventanilla Unica de Servicios VUS (enero a julio 2022)
* Informes de Interventoria - Concesión Patios y Grúas GYP (enero a julio 2022)
</t>
    </r>
    <r>
      <rPr>
        <b/>
        <sz val="11"/>
        <color theme="1"/>
        <rFont val="Arial Narrow"/>
        <family val="2"/>
      </rPr>
      <t>Nota:</t>
    </r>
    <r>
      <rPr>
        <sz val="11"/>
        <color theme="1"/>
        <rFont val="Arial Narrow"/>
        <family val="2"/>
      </rPr>
      <t xml:space="preserve"> Los informes de interventoría se generan mes vencido, por lo tanto el  reporte del mes de agosto se presenta en el transcurso del mes de septiembre 2022, teniendo en cuenta que se debe hacer revisión y aprobación al informe.</t>
    </r>
  </si>
  <si>
    <t>La DAC realizó sensibilizaciones sobre el fortalecimiento de la gestión de servicio a la ciudadanía y la cualificación de nuestros servidores públicos, promoviendo la apropiación de los conceptos para la resolución de conflictos. A continuación se relacionan las sensibilizaciones realizadas:
Módulo 1. Introducción al público
Módulo 2. Introducción al Servicio a la Ciudadanía
Módulo 3. Introducción a las Políticas Públicas</t>
  </si>
  <si>
    <t>En el mes de Agosto 2022, se realizó la verificación de los requisitos establecidos en la Resolución No. 20203040011355 de 2020, entre el equipo de Cursos pedagógicos y el Equipo de Gestión y Desempeño, dejando como registro:
* Acta de seguimiento semestral Resolución No. 20203040011355 de 2020
* Matriz de seguimiento semestral Resolución No. 20203040011355 de 2020</t>
  </si>
  <si>
    <t>Durante el periodo de reporte, se realizó reunión entre el la líder del equipo de cursos pedagógicos y el Equipo de Gestión y Desempeño de la DAC, con el fin de verificar el plan de acción para el cumplimiento de la norma ISO 9001: 2015 y de esta manera estar preparados para recibir la auditoría externa que se va a realizar en el mes de septiembre de 2022. Se adjunta los siguientes anexos:
* Acta de seguimiento semestral cumplimiento de la norma ISO 9001: 2015
* Matriz de seguimiento semestral cumplimiento de la norma ISO 9001: 2015</t>
  </si>
  <si>
    <t>En el periodo de reporte, se realizó la medición del grado de aprendizaje de los temas presentados en el curso pedagógico por infracción a las normas de tránsito, mediante la aprobación de la evaluación de aprendizaje, con el fin de evidenciar el grado de atribución por parte de la SDM en el aprendizaje de los asistentes. 
Se adjunta: 
El informe de medición del 1er y 2do trimestre 2022</t>
  </si>
  <si>
    <t>En el periodo de reporte, se verificó la aplicación de los mecanismos de medición, para conocer la satisfacción de los ciudadanos en la prestación del servicio ofrecido en el desarrollo del curso pedagógico, acorde con los lineamientos establecidos en el procedimiento PM04-PR01-Cursos Pedagógicos y PM04-PR07-Retroalimentación con el Ciudadano. 
Se adjunta:
* El informe de satisfacción del primero y segundo trimestre 2022</t>
  </si>
  <si>
    <t>En el periodo de reporte, se remitió a la Oficina de Seguridad Vial, el reporte trimestral con evidencia de las actividades desarrolladas por la dependencia para cumplir con las acciones establecidas en el Plan Distrital de Seguridad Vial y del motociclista (PDSVM), conforme a lo dispuesto en el Decreto 813 de 2017. 
Se adjunta:
* Reporte del PDSVM y la matriz PDSVM del primer y segundo trimestre 2022.</t>
  </si>
  <si>
    <t>En el primer semestre 2022, el equipo de Cursos pedagógicos realizó una sensibilización sobre los lineamientos y políticas de operación para la realización de los cursos pedagógicos por infracción a las normas de tránsito, con el fin de orientar su desarrollo y dar cumplimiento a los requisitos normativos y funcionales. Se anexan:
* Presentación cursos pedagógicos
* Socialización Cursos Pedagógicos- Toma de conciencia (respuestas)</t>
  </si>
  <si>
    <t>En el periodo de reporte se realizó mensualmente la actualización y validación de la información relacionada con trámites y servicios publicada en la Guía de Trámites y Servicios – Súper CADE Virtual.  Se anexan los certificados de confiabilidad  con corte agosto 2022.
* Certificado de confiabilidad - Febrero a agosto 2022</t>
  </si>
  <si>
    <t>En el periodo de reporte se realizó bimestralmente la verificación de la implementación de estrategias de Racionalización de Trámites y/o Servicios publicada en el SUIT y en el PAAC, con el fin de simplificación, estandarización, eliminación y automatización de los servicios prestados por la entidad. Se anexan las actas de reunión bimestral realizadas por el equipo de Racionalización de trámites. 
Se anexan:
* Actas de reunión (Enero a Agosto 2022)</t>
  </si>
  <si>
    <t>Durante el periodo de reporte se realizaron socializaciones a los servidores y colaboradores de patios, sobre el manual de servicios de la Secretaría Distrital de Movilidad y la política pública del servicio al ciudadano, así como de la Política antisoborno y Racionalización de trámites, con el fin de reforzar conocimientos y aclarar dudas al respecto. Se anexan:
* Jornada de socialización en Patios - Política de Racionalización de trámites y servicios
* Listado de asistencia socializaciones Patios 15-06-2022</t>
  </si>
  <si>
    <t>Durante el 2do cuatrimestre 2022, se consolidó la documentación de los vehículos susceptibles de aplicación Ley 1730 de 2014. Cabe destacar que, la base de datos mensual reposa en el drive de seguimiento de la DAC. Se adjunta: 
1. Vehículos susceptibles aplicación Ley 1730 - Enero a Agosto 2022</t>
  </si>
  <si>
    <t>Dando cumplimiento al procedimiento PM04-PR02 se anexa la base de vehículos remanentes que han salido de los patios y los valores facturados correspondiente al 2do cuatrimestre 2022:
* Base de datos - vehiculos remanentes Enero a Agosto 2022</t>
  </si>
  <si>
    <t>El equipo de la aplicación de la Ley 1730 realizó una sensibilización sobre el procedimiento de "Declaratoria administrativa de abandono L. 1730/14" dirigida  a los colaboradores de la DAC. Se anexan:
* Presentación Enajenación Ley 1730
* Registro lista de asistencia - socialización Ley 1730</t>
  </si>
  <si>
    <t>En el periodo de reporte, se remitió memorando mensual y la muestra de las peticiones a evaluar, a todas las dependencias, para adelantar la medición de la calidad de las respuestas del II trimestre 2022. 
Asi mismo, se realizó la socialización de los resultados de la medición de la calidad a los funcionarios del equipo técnico de las dependencias de la entidad, publicación en página web y solicitud de plan de mejoramiento derivado de la socialización del informe. 
Se anexan:
* Informe de evaluaciòn de la calidad de las respuestas - 1er y 2do trimestre 2022</t>
  </si>
  <si>
    <t>En el periodo de reporte, se realizò seguimiento mensual a las peticiones trasladadas por competencia, asi mismo se ha realizado la consolidaciòn y cargue de la informaciòn mensual en la base de datos.  
Cabe aclarar, que a partir del mes de mayo, se ha venido presentando fallas en la actualizaciòn del tablero de control, la DAC solicito a la OTIC la respectiva revisiòn. Por lo anterior se adjuntan las evidencias de la gestiòn realizada:
* Informe semestral gestiòn de PQRSD
* Memorando - informe semestral gestiòn de PQRSD
* Seguimiento mensual peticiones trasladas por competencia y trazabilidad de comunicaciones con la OTIC debido a fallas del tablero de control</t>
  </si>
  <si>
    <t>En el periodo de reporte se remitió memorando mensual a los directivos de la entidad con el fin de reportar el seguimiento realizado por la Dirección de Atención al Ciudadanoa los requerimientos de los ciudadanos.
Se anexan:
* Memorando - seguimiento PQRSD Enero a Agosto 2022</t>
  </si>
  <si>
    <t>Dando cumplimiento a Ley de Transparencia 1712 de 2014 y demás normas concordantes, se publicó el informe de PQRSD en la página web de la SDM.
Se anexan:
* Informes mensuales PQRSD (Enero a Agosto 2022)</t>
  </si>
  <si>
    <r>
      <t xml:space="preserve">En el periodo de reporte se realizó mensualmente la encuesta de satisfacciòn de las respuestas por medio del BPO, dejando como reporte el informe de resultados de la encuesta de satisfacción con la claridad en las respuestas. 
Se anexan:
* Informe satisfacción de calidad respuestas emitidas - Enero a Julio 2022
</t>
    </r>
    <r>
      <rPr>
        <b/>
        <sz val="11"/>
        <color theme="1"/>
        <rFont val="Arial Narrow"/>
        <family val="2"/>
      </rPr>
      <t xml:space="preserve">Nota: </t>
    </r>
    <r>
      <rPr>
        <sz val="11"/>
        <color theme="1"/>
        <rFont val="Arial Narrow"/>
        <family val="2"/>
      </rPr>
      <t>Se realizó envió de la base de datos al BPO para realizar la encuesta del mes de agosto.</t>
    </r>
  </si>
  <si>
    <t>En el periodo de reporte, se adelantó la mesa semestral sobre el análisis de las causas de los temas más reiterados del informe de quejas y reclamos tanto del sistema de gestión documental como del sistema de Bogotá Te Escucha y de esta manera identificar oportunidades de mejora para la gestión oportuna de las peticiones ciudadanas.
Se anexan:
* Informe PQRSD - I Semestre 2022
* Socialización - Quejas y Reclamos I Semestre 2022
* Listas de asistencia - socializaciòn informe PQRSD I Semestre 2022</t>
  </si>
  <si>
    <t>En el periodo de reporte el Equipo de PQRSD realizó socialización sobre el Manual de Gestión de PQRSD, dirigida al equipo de PQRSD  de cada dependencia, con el fin de que los servideores públicos atiendan de manera eficiente y oportuna los requerimientos de la ciudadanía ingresados por los diferentes sistemas de información.</t>
  </si>
  <si>
    <t>NO APLICA</t>
  </si>
  <si>
    <t>NO APLICA PARA ESTA VIGENCIA, EL SEGUIMIENTO A ESTE CONTROL SE REALIZA DOS VECES AL AÑO EN EL MES DE ABRIL Y OCTUBRE.</t>
  </si>
  <si>
    <t xml:space="preserve">NO APLICA </t>
  </si>
  <si>
    <t>Se realiza retralimentación al equipo de trabajo en los temas relacionados con el cuplimiento PIP</t>
  </si>
  <si>
    <t>Primero y Segundo Semestre</t>
  </si>
  <si>
    <t>Cronograma de actividades de los conversatorios locales y encuentros feriales que hacen parte del proceso de Rendición de Cuentas, que se encuentran publicados en la pagina web.</t>
  </si>
  <si>
    <t>Informe preliminar conversatorios primer semestre e informes preliminares de encuentro feriales del segundo semestre</t>
  </si>
  <si>
    <t>Oficios de solicitud a entidades del sector (Metro, UMV, IDU, Terminal de Transportes y Transmilenio) sobre la gestión local realizada vigencia 2021.</t>
  </si>
  <si>
    <t>Invitaciones, registro de asistencia, presentaciones, concurso de conocimiento, evaluación del evento.</t>
  </si>
  <si>
    <t>Solicitudes de la ciudadania, redireccionando según la competencia, a través de oficios / memorandos / correos electronicos a las dependencias de la entidad, dejando como registro el seguimiento dentro de la plataforma Colibrí de la Veeduría Distrital.</t>
  </si>
  <si>
    <t>Se realiza publicación de los  informes de resultado y los documentos anexos al cumplimiento de rendición de cuentas de manera continua en la pagína web de la entidad, dirigida a toda la ciudadania.</t>
  </si>
  <si>
    <t xml:space="preserve">Entre el mes de julio y agosto ingresaron 33 nuevos funcionarios, que corresponden a nombramientos de Libre Nombramiento y Remoción y en Período de Prueba. A los nuevos funcionarios se les realizó la verificación de lista de chequeo formato PA02-PR01-F03 (cuando aplica por ser nuevos en la Entidad), se realizó la validación de las hojas de vida en la plataforma de SIDEAP y la verificación del cumplimiento de requisitos en el formato PA02-PR01-F02.
</t>
  </si>
  <si>
    <t xml:space="preserve">Entre el mes de julio y agosto ingresaron 33 nuevos funcionarios, que corresponden a nombramientos de Libre Nombramiento y Remoción y en Período de Prueba, cuyos actos administrativos de nombramiento se publicaron en la Imprenta Distrital y en la página Web de la Entidad. </t>
  </si>
  <si>
    <t>Se realizó la solicitud de verificación de títulos de educación formal para los funcionarios que ingresaron a la Entidad y la solicitud de verificación de certificaciones laborales para el personal de Libre Nombramiento y Remoción, de acuerdo con la Circular 052 de 2020.</t>
  </si>
  <si>
    <t xml:space="preserve">Entre los meses de julio y agosto se verificó que los funcionarios que ingrasaron hayan presentado la hoja de vida en la plataforma del Sideap y que la misma haya sido validada. </t>
  </si>
  <si>
    <t>Se remitio ofiio de verificacion de titulos de los funcionarios que ingresaron entre los mese de julio y agosto</t>
  </si>
  <si>
    <t>segundo cuatrimestre</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</si>
  <si>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</si>
  <si>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NA</t>
  </si>
  <si>
    <t>Se realiza revisión cada vez que sale normatividad, se adjunta evidencia con corte a mes de agosto, correos electronicos remitidos a Normatividad y conceptos.</t>
  </si>
  <si>
    <t>Se realiza segumiento mensual, se adjunta evidencia Plan de trabajo y matriz de indicadores con corte a mes de agosto.</t>
  </si>
  <si>
    <t xml:space="preserve">Se realizo auditoria de requisitos legales  y se realiza publicación en la intranet </t>
  </si>
  <si>
    <t>Se realiza segumiento mensual, se adjunta evidencia con corte a mes de agosto.</t>
  </si>
  <si>
    <t>Se realizó Informe aplicación encuesta identificación de peligros y actualmente la matriz esta en actualización.</t>
  </si>
  <si>
    <t>El profesional del área de la DTH cada vez que se emite nueva normatidad relacioanda con SST informa a la Dirección de Normatividad y Conceptos para que se actualice la matriz legal de cumplimiento dejando como soporte el correo electrónico remitido a la DNC.</t>
  </si>
  <si>
    <t>El profesional del área de la DTH realiza seguimiento mensual   al cumplimiento del plan de trabajo, disminución de enfermedad y accidentalidad laboral , dejando como registro la matriz de indicadores SG-SST de la vigencia.</t>
  </si>
  <si>
    <t>El profesional del área de la DTH anualmente gestiona la realización de la evaluación de cumplimiento de la normatividad vigente en materia de SST en la Secretaria Distrital de Movilidad y se publican los resultados de esta evalaución en la intranet, dejando como registro el informe de evaluación de cumplimineto de requisitos legales SST</t>
  </si>
  <si>
    <t>El profesional del área de la DTH realiza seguimiento mensual al plan de capacitación de SST con el fin de verificar el cumplimiento de las capacitaciones establecidas dejando como registro los indicadores de cumplimiento y cobertura del Plan de Capacitación de Seguridad y Salud en el Trabajo de la vigencia.</t>
  </si>
  <si>
    <t>El profesional del área de la DTH actualiza anualmente la matriz de identificación de peligros, evaluación y control de riesgos con el fin de establecer las medidas de control y prevenir la ocurrencia de accidentes de trabajo y enfermedades de origen laboral, con la participación de las partes interesadas, dejando como registro la matriz con la fecha de actualización.</t>
  </si>
  <si>
    <t>Se realizo en el mes de junio la semana de la salud.</t>
  </si>
  <si>
    <t>El profesional del área de la DTH realiza anualmente  la semana de la salud</t>
  </si>
  <si>
    <t>10/05/2022
06/06/2022</t>
  </si>
  <si>
    <t xml:space="preserve">El profesional contratista del área de la DTH solicita la información de las capacitacione ejecutadas del PIC correspondiente a la capacitación del Contrato Interadministratico con la UNAL en las capacitaciones “Apropiación y uso de la tecnología habilidades tecnológicas manejo de herramientas tecnológicas manejo de sistemas de información” y “Sistemas integrados de gestión normas ISO: 9001: 2015 14001:2015 45001:2015 3700”; los cronogramas, actividades de capacitación desarrolladas en la vigencia y el reporte de las evidencias de la capacitación </t>
  </si>
  <si>
    <t>El profesional del área de la DTH estructura matriz consolidada de las capacitaciones reportadas por cada uno de los responsables, que cuente con información detallada de la capacitación (Nombre asistente, cedula, dependencia cargo, tipo de vinculación, sexo, nombre de la capacitación, charla, socialización, taller, seminario, fecha, intensidad horaria, tipo capacitación -interistitucional, contrato, autogestión, tematica que apunta a la ejecución del PIC, etc). La información depende del reporte de las entidades, por lo tanto, el informe de satisfacción se realizó con la fecha contemplada en el PIC.</t>
  </si>
  <si>
    <t>07/03/2022
14/03/2022
16/03/2022
23/03/2022
18/08/2022</t>
  </si>
  <si>
    <t xml:space="preserve">El profesional contratista del área de la DTH solicita pieza grafica y divulgación y seguimiento para las capacitaciones supeiores a 4 horas por contrato con la UNAL; Apropiación y uso de la tecnología habilidades tecnológicas manejo de herramientas tecnológicas manejo de sistemas de información, Sistemas integrados de gestión normas ISO: 9001: 2015 14001:2015 45001:2015 3700, Técnicas didacticas, pedagógicas y Andragógicas, Programación Neurolingüística, Inteligencia emocional, Actualización en normas y procedimientos de tránsito y transporte Seguridad vial y Policía Judicial, Relaciones humanas, éticas, morales y manejo de emociones, Seminario sobre Servicio al Ciudadano ejecutadas hasta el momento.  </t>
  </si>
  <si>
    <t>Medición contemplado para el mes de junio como se encuentra contemplado en el PIC de la medición de satisfacción establecido semestralmente, por ende para el mes de agosto no aplica aún realizar la medición, toda vez que se encuentra en la consolidación de la información de las capacitaciones realizadas para hacer el respectivo envio de las encuestas cuando se requiera medir el indicador de acuerdo con lo establecido en el PIC. De acuerdo con lo anteior, está medición no aplica para este período.</t>
  </si>
  <si>
    <t>En ejecución</t>
  </si>
  <si>
    <t>Teniendo en cuenta el Comité Intitucional de Gestón  y Desempeño CIGD del 27 de enero de 2022, se aprobo el Plan de Bienestar Social e Incentivos 2022</t>
  </si>
  <si>
    <t>De acuerdo con la presentacion realizada al 31 de julio  de 2022 en el Comité Institucional de Gestión y desempeño CIGD. se muestran los avances en el Plan de Bienestar Social e Incentivos 2022</t>
  </si>
  <si>
    <t xml:space="preserve">Posibilidad de afectación reputacional por quejas de usuarios, posibles procesos disiciplinarios de entes de control y  reprocesos, debido a la transferencia de conocimiento fuera de lo establecido en los lineamientos institucionales </t>
  </si>
  <si>
    <t>El profesional de talento humano realiza la verificación  permanente   el cumplimiento del total de las firmas y entrega de información al jefe inmediato a través del formato listado de documentos para entrega de puesto de trabajo dejando como registro los paz y salvos generados.</t>
  </si>
  <si>
    <t>15/07/2022
5/07/2022
1/07/2022
1/07/2022
1/07/2022
1/07/2022
5/07/2022
1/07/2022
15/07/2022
15/07/2022
20/07/2022
22/07/2022
22/07/2022
1/08/2022
1/08/2022
3/08/2022
5/08/2022
12/08/2022
22/08/2022
23/08/2022
6/07/2022</t>
  </si>
  <si>
    <t xml:space="preserve">El control se realiza de manera periódica, cada vez que se retira de la entidad un servidor público.  Para los meses de julio y agosto se tiene un reporte de 21 servidores públicos retirados, a los cuales se les envó para su diligenciamiento y approbación del respectivo jefe, el formato de entrega de puesto de trabajo, con la infromación que se requiere diligenciar. </t>
  </si>
  <si>
    <t>Los profesionales del area de TH realizarán socialización al equipo técnico sobre los linemientos de la entrega de puesto de trabajo y la importancia desde el cumplimineto de la política de gestión del conocimiento dejando como registro la presentación y la lista de asistencia</t>
  </si>
  <si>
    <t>Profesionales
 del área</t>
  </si>
  <si>
    <t>Segundo
 semestre</t>
  </si>
  <si>
    <t>El líder del proceso prestara al comité de gestión y desempeño los lineamientos d ela entrega de puesto de trabajo y la importancia desde el cumplimineto de la política de gestión del conocimiento dejando como registro la presentación y acta del comité</t>
  </si>
  <si>
    <t xml:space="preserve">Segundo 
semestre </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</si>
  <si>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</si>
  <si>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Los profesionales del SGA realizan periodicamente divulgaciones y formaciones relacionadas con las actividades del SGA y temas epsecificos, con el fin de comunicar los aspectos relevantes del sistema, dejando como registro lsitas de asistencia, evaluaciones de cada capacitación y/o presentaciones</t>
  </si>
  <si>
    <t xml:space="preserve">Los profesionales del SGA realizan anualmente la identificación, caracterización, de pates interesadas con el fin de determinar sus  necesidades y expectativas, de igual manera el analisis consolidación y publicación del DOFA,dejando como evidencia el documento de caracterización de partes interesadas, con base en la metodología del DNP y el DOFA </t>
  </si>
  <si>
    <t xml:space="preserve">El equipo del SGA en articulación con autoridades ambientales y grupos de investigación de universidades realizan analisis de viabilidad de proyectos de energias limpias y medición de calidad del aire con el fin de implementar practicas tecnologicas sostenibles, dejando como registro correos y un informe de visitas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</si>
  <si>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</si>
  <si>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El comité de ayuda mutua sesionan dos veces al año con el fin de identificar condiciones ambientales que puedan generar una amenaza para las empresa aledañas a la entidad como para la misma, dejando como registro actas de reunión</t>
  </si>
  <si>
    <t xml:space="preserve">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t>
  </si>
  <si>
    <t>Entre 100 y 500 sml</t>
  </si>
  <si>
    <t xml:space="preserve">Los profesionales del SGA realizan permanetmente la identificación y valoración de aspectos e impactos ambientales  a las actividades de todos los procesos de la entidad , con el fin de establecer controles operacionales para mitigar la posible materialización de los mismos, dejando como evidencia la matriz de aspectos e impactos ambientales  </t>
  </si>
  <si>
    <t>Los profesionales del SGA realizan periodicamente inspecciones ambientales a las diferentes sedes de la entidad con el fin de detectar las condiciones sanitarias o ambientales que puedan determinar una afectación ambiental, dejando como registro el PA01-M02-F08 Lista de chequeo verificación de cumplimientos de requisitos ambientales.</t>
  </si>
  <si>
    <t xml:space="preserve">Los supervisores de contratos de mantenimiento (infraestructura, vehiculos, ascensores, plantas electricas), aseo y cafeteria, impresión y fotocopiado con apoyo de los profesionales del SGA, identifican y realizan seguimiento a los criterios ambientales con el fin de mitigar posibles impactos generados en el desarrollo de las actividades, dejando como registro el link donde se carga la información soporte </t>
  </si>
  <si>
    <t>Los profesionales del SGA realizan acuerdos de confidencialidad anualmente con asociaciones de recicladores para la recolección y aprovechamiento  del material aprovechable, se adquieren, instalan los puntos ecologicos en las diferentes sede y se inspecciona su utilización, se gestionan contratos par la gestión integral de los residuos peligrosos y se participa en jornadas de ecoreciclaton de la SDA para la entrega de residuos peligrosos, dejando como registro el link del drive con la información soporte</t>
  </si>
  <si>
    <t>Los profesionales del SGA realizan periodicamente inspecciones en cada una de las sedes para identificar daños en las redes hidraulicas, instalaciones electricas, con el fin de solicitar los mantenimientos preventivos y/o correctivos al equipo de infraestructura en caso de requerirse, y se solicita el reeplazo de sistemas convencionales a sistemas ahorradores. dejando como resgistro los correos electronicos de solicitud.</t>
  </si>
  <si>
    <t>Los profesionales del SGA realizan divulgación a los colaboradores de la entidad de la matriz de apsectos e impactos ambientales y sus controles correspondientes dejando como registro la presentación y lista de asistencia</t>
  </si>
  <si>
    <t>Profesionales SGA</t>
  </si>
  <si>
    <t>Segundo semestre</t>
  </si>
  <si>
    <t xml:space="preserve">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t>
  </si>
  <si>
    <t>El equipo de gestión ambiental de la entidad realiza periodicamente la identificación y  seguimiento de los requitos legales y otros requisitos, dejando como evidencia actualizacion de matriz de cumplimiento  legal actualizada  y publicada.</t>
  </si>
  <si>
    <t>La aseguradora de riesgos laborales realiza anualmente una evaluación del cumplimiento de requisitos legales y otros requisitos del SGA, con el fin de identificar posibles incumplimientos frente a dichos requisitos  dejando como registro el informe de evaluación de cunplimiento.</t>
  </si>
  <si>
    <t>Los profesionales del SGA realizan aunalmente de ser necesario un plan de mejoramiento acorde a los resultados de la evaluación de cumnplimineto de requisitos legales y otros requisitos aplicables dejando como  registro el plan de mejoramiento.</t>
  </si>
  <si>
    <t>Los profesionales del SGA realizan permanentemente seguimiento a la matriz de comunicaciones de partes interesadas donde se establecen los informes a reportar a las autoridades ambientales dejando como registro los reportes entregados</t>
  </si>
  <si>
    <t>El equipo del SGA realiza al interior del proceso una socializacón sobre aspectos relacionados con el cumplimiento de los requisitos legales y otros aplicables, dejanco como registro la presentación y listado de asistencia</t>
  </si>
  <si>
    <t>Equipo SGA</t>
  </si>
  <si>
    <t>Mayor a 500 SML</t>
  </si>
  <si>
    <t>Los documentos aportados en las solicitudes de las áreas de la entidad para la gestión de ingresos, traslados y egresos son actualizados mensualmente en cada corte en la carpeta compartida de almacén destinada para tal fin por el personal de almacén para ser revisados con los comprobantes generados por el sistema de información de gestión de inventarios SAE/SAI conjuntamente con la subdirección financiera para dar aprobación. Están incluidos los soportes   para la vigencia 2022.</t>
  </si>
  <si>
    <t xml:space="preserve">Para la vigencia se actualizo procedimiento se afdjunta como evidencia  </t>
  </si>
  <si>
    <t>Informes mensuales de conciliación contable de almacén sistema de información Si Capital - inventario con corte al mes de  agosto en proceso de cierre para presentar informe de almacén.</t>
  </si>
  <si>
    <t>Matriz de Necesidades de Infraestructura para la vigencia 2022 actualizada. Formato PA01-PR13-F01</t>
  </si>
  <si>
    <t>Se cuenta con el contrato de obra 2021-2616. Mantenimiento de la Infraestructura fisica de la SDM. Fecha de terminación: 26/10/2022
Se realizó la estructuración del proceso SDM-LP-81-2022 para contratar el mantenimiento de infraestructura física</t>
  </si>
  <si>
    <t>Se cuenta con el contrato de Interventoría  2021-2763. Interventoría al contrato de mantenimiento.  Fecha de terminación: 24/11/2022
Se realizó la estructuración del proceso SDM-CMA-106-2022 para contratar la interventoría del futuro contrato de mantenimiento de infraestructura física</t>
  </si>
  <si>
    <t>Para esta vigencia se realiza los informes del PACA y PIGA e inoforme a la UAESP</t>
  </si>
  <si>
    <t>Se adjunta las actas de reunión de los seguimientos que se realizan al SGA.</t>
  </si>
  <si>
    <t>Para este pereiodo no se realizaron divulgaciones, se tiene estimado realizar para el cuatrimestre.</t>
  </si>
  <si>
    <t>Se adjunta matriz DOFA actualizada y documento de partes interesadas</t>
  </si>
  <si>
    <t>Para este bimestre se dio inicio al proyecto de coperación internacional  "Lanzamiento Kick Off cooperación SDA-CCF Proyectos solares entidades públicas".</t>
  </si>
  <si>
    <t>para la vigencia se remite Seguimiento proceso gestión ambiental</t>
  </si>
  <si>
    <t>mayo- agosto</t>
  </si>
  <si>
    <t xml:space="preserve">para esta vigencia no se se realizo esta actividad </t>
  </si>
  <si>
    <t>Se aporta como evidencia cuadro de control a los contratos de sertvicios y bienes  para la vigencia</t>
  </si>
  <si>
    <t>Se realiza la actualización del plan de trabajo para los instrumentos archivísticos (Programa de gestión Documental PGD y Tablas de Retención Documental TRD) Se deja como evidencia las TRD listas para aprobación del Comité Interno de Archivo y el cronograma del del PGD</t>
  </si>
  <si>
    <t>Se realiza Comité Interno de archivo en el mes de julio de 2022 para presentar los avances con corte a esa fecha, se adjunta la presentación y el acta suscrita del Comité Interno de Archivo</t>
  </si>
  <si>
    <t>El control de este riesgo no aplica toda vez que el plan de transferencias primarias solo se realiza al inicio de año y es aprobado por el Comité Interno de Archivo, a aprtir de su aprobación se da inicio a la puesta en marcha a través de las actas de transferencias primarias (evidencia del plan de acción)</t>
  </si>
  <si>
    <t xml:space="preserve">Se realiza reunión bimensual con el contratista y el supervisor de contrato con el fin de seguimiento al cumplimiento de las obligaciones generales y especificas  asumidas por el contratista de almacenamiento y custodia, así como del arrendamiento de la bodega con el objeto de dar cumplimiento al servicio convenido, dejando como evidencia los informes de supervisión </t>
  </si>
  <si>
    <t xml:space="preserve">Se realiza seguimiento a los casos atendidos por el soporte funcional dejando como evidencia los casos atendidos por los tres soportes funcionales </t>
  </si>
  <si>
    <t xml:space="preserve">Se realizan las transferencias documentales programadas en el Plan de Transferencias anual; Se dejan como evidencias las actas No 13,14 y 15 </t>
  </si>
  <si>
    <t>acta de la solictud de Arreglos y mejoras en las instalaciones de la Bodega 10 (Julio- 2022) contrato de
arrendamiento 2022-976 entre la Secretaria Distrital de Movilidad y la empresa Juresa SAS.</t>
  </si>
  <si>
    <t xml:space="preserve">Para los meses de Juli y Agosto, se expidieron los CRP No. 740 del servicio de energía, CRP No. 772 del servicio de aseo, CRP No. 782 del servicio de acueducto, CRP No. 783 del servicio de telefonóa móvil celular y CRP No. 799 del servicio de telefonía fija </t>
  </si>
  <si>
    <t>Para el mes de julio se realizó la programación del anteproyecto de presupuesto de 2023, con el fin de realizar la proyección del presupuesto requerido para amparar el pago de los servicios públicos en la vigencia 2023</t>
  </si>
  <si>
    <t>Se adjunta las inspecciones de verificación de requisitos ambientales realizadas al vehiculo de transporte de mercacias peligrosas</t>
  </si>
  <si>
    <t>Para este bimestre no se realiza seguimiento</t>
  </si>
  <si>
    <t>Este control ya se cumplio, ya se realizó la instalación del Dique.</t>
  </si>
  <si>
    <t>Esta acción ya se cumplio, el curso de sustacias se termino en el mes de mayo.</t>
  </si>
  <si>
    <t>Se adjunta las actas de reunión del comité de ayuda mutua. El 21 de septiembre se estima una nueva reunión ara tratar temas de emergencias ambientales.</t>
  </si>
  <si>
    <t>Esta actividad se realizara de acuerdo a lo programado para el último cuatrimestre de la vigencia</t>
  </si>
  <si>
    <t>En proceso</t>
  </si>
  <si>
    <t>Se adjuntan los estudios previos de los contratos que se le agregaron criterios ambientales</t>
  </si>
  <si>
    <t>Para este periodo se aporta como evidencia y e  adjunta la matriz de aspectos e impactos ambientales con las modificaciones</t>
  </si>
  <si>
    <t>Para este periodo se aporta como evidencia y se adjuntan las inspecciones realizadas a las difrentes sedes.</t>
  </si>
  <si>
    <t>Se tienen programados para el este periodo reuniones con los diferentes contratista para la revisión de las obligaciones y/o criterios ambientales</t>
  </si>
  <si>
    <t>Se adjunta los estudios previos que se vienen adelantando con contratación para contratar la asociación de recicladores, adicional se adjunta las aceptación de oferta de los contratos de residuos peligros e insumos ambientales.</t>
  </si>
  <si>
    <t xml:space="preserve">Se aporta como evidencia listas de chequeo de las inspecciones realizadas  en la sedes de la entidad </t>
  </si>
  <si>
    <t>Para este bimestre no se realizó divulgación.</t>
  </si>
  <si>
    <t>Se adjunta la matriz legal actualizada.</t>
  </si>
  <si>
    <t>Se adjunto el informe de evaluación de cumplimiento realizada por la aseguradora.</t>
  </si>
  <si>
    <t>Se adjunta el plan de mejoramiento que se realizó resultado de la auditoria interna de revisión de los requisitos legales</t>
  </si>
  <si>
    <t>Se adjunta la matriz de comunicaciones de las actulizaciones de publicación</t>
  </si>
  <si>
    <t>Para este preriodo no se realizó divulgación.</t>
  </si>
  <si>
    <t>Permanente durante los meses de mayo a agosto de 2022.</t>
  </si>
  <si>
    <t>Durante los meses de mayo a agosto de 2022 se presentaron y tramitaron 271 solicitudes de devolución por concepto de comparendos y acuerdos de pago y 43 solicitudes por concepto de retención en la fuente.</t>
  </si>
  <si>
    <t>A la fecha de corte del periodo reportado no se ha realizado la socialización de los procedimientos toda vez que los mismos se encuentran en proceso de revisión y ajuste ante la OAPI.</t>
  </si>
  <si>
    <t xml:space="preserve">Durante los meses de mayo a agosto de 2022 se radicaron para trámite 8.245 cuentas de pago a contratistas personas naturales y 710 cuentas de pago a personas jurídicas. Se realizó la devolución de 602 cuentas de pago a personas naturales y 113 cuentas de pago a personas jurídicas por inconsistencias en los documentos y duplicidad. </t>
  </si>
  <si>
    <t>Durante los meses de mayo a agosto de 2022 se realizó la causación contable de 7.643 cuentas de pago a contratistas personas naturales y 597 cuentas de pago a personas jurídicas.</t>
  </si>
  <si>
    <t>Durante los meses de mayo a agosto de 2022 se verificó que los documentos radicados por contratistas y proveedores cumplian con los requisitos de pago, por lo anterior se aprobaron 7.643 cuentas de pago a contratistas personas naturales y 597 cuentas de pago a personas jurídicas.</t>
  </si>
  <si>
    <t>Durante los meses de mayo a agosto de 2022 se expidieron 1.583 CDP`s.</t>
  </si>
  <si>
    <t>Durante los meses de mayo a agosto de 2022 se expidieron 1.568 CRP`s.</t>
  </si>
  <si>
    <t>A la fecha de seguimiento se han presentado y publicado en la página Web (https://www.movilidadbogota.gov.co/web/estados_financieros) los estados de resultados y situación financiera correspondiente a los meses de mayo a julio de 2022. Los informes correspondientes al mes de agosto de 2022 se encuentra en proceso de revisión y firma por parte del Secretario Distrital de Movilidad como Representante Legal de la Entidad.</t>
  </si>
  <si>
    <t>La Oficina de Tecnologías de la Información y las Comunicaciones en el segundo cuatrimestre de 2022 realizo seguimiento al cumplimiento de  las respuestas dada a las solicitudes y requerimientos que se atendieron en materia tecnológica con los registros en la Herramienta Aranda realizando seguimiento la aplicación de los Niveles de servicio (NS.)</t>
  </si>
  <si>
    <t>La Oficina de Tecnologías de la Información y las Comunicaciones en el segundo cuatrimestre de 2022 realizo seguimiento al cumplimiento a la solución que se le dio a las solicitudes y requerimientos que se atendieron en materia tecnológica direccionando al personal calificado para la solución de estas mismas, por medio de los registros en la Herramienta Aranda y la aplicación de los Niveles de servicio (NS) obtenidos en el periodo.</t>
  </si>
  <si>
    <t>La Oficina de Tecnologías de la Información y las Comunicaciones en el segundo cuatrimestre de 2022 realizo seguimiento a las Encuestas de satisfacción del personal que la respondió, por medio de los registros en la Herramienta Aranda.</t>
  </si>
  <si>
    <t>Se realiza Una (1) reunión de socialización al personal de la OTIC sobre el tema de gestión de la herramienta Aranda</t>
  </si>
  <si>
    <t>La Oficina de Tecnologías de la Información y las Comunicaciones en el segundo cuatrimestre de 2022 realizo seguimiento a las reuniones denominadas Comité de Cambios, donde en estas mismas aprobaron cambios en la infraestructura tecnológica de la entidad las cuales no afectaron la operación de la entidad.</t>
  </si>
  <si>
    <t xml:space="preserve">La Oficina de Tecnologías de la Información y las Comunicaciones en el segundo cuatrimestre de 2022 realizo seguimiento a las aprobaciones de los cambios en la infraestructura tecnológica de la entidad soportados con el documento PA04-PR04-F01 los cuales no afectaron la operación de la entidad.  </t>
  </si>
  <si>
    <t xml:space="preserve">Se tiene estimado realizar las socializaciones  en la fecha establecida. </t>
  </si>
  <si>
    <t>La Oficina de Tecnologías de la Información y las Comunicaciones en el segundo cuatrimestre de 2022 recibió (20) Conceptos técnicos en los cuales asesoro a la entidad en temas relacionados con Tecnologías de la Información.</t>
  </si>
  <si>
    <t>La Oficina de Tecnologías de la Información y las Comunicaciones en el segundo cuatrimestre de 2022 realizo seguimiento a los Intentos y a las solicitudes en relación descargas de Software y licencias que se solicitaron en este periodo.</t>
  </si>
  <si>
    <t>Se realiza Una (1) reunión de socialización al personal de la OTIC sobre el tema de la gestión de los Conceptos Técnicos emitidos por la Oficina</t>
  </si>
  <si>
    <t>La Oficina de Tecnologías de la Información y las Comunicaciones en el segundo cuatrimestre de 2022 realizo seguimiento a la ejecución de los mantenimientos preventivos a la infraestructura tecnológica de la entidad por medio de la programación del cronograma establecido.</t>
  </si>
  <si>
    <t>La Oficina de Tecnologías de la Información y las Comunicaciones en el segundo cuatrimestre de 2022 realizo seguimiento a la ejecución del cronograma de mantenimientos preventivos a la infraestructura TI de la entidad por medio de actas e informes de y verificaciones a los mantenimientos realizados.</t>
  </si>
  <si>
    <t>Se realiza Una (1) reunión de seguimineto de la OTIC sobre el tema de la gestión a los Mantenimientos Preventivos a la Infraestructura TI de la entidad</t>
  </si>
  <si>
    <t>La Oficina de Tecnologías de la Información y las Comunicaciones en el segundo cuatrimestre de 2022 realizo seguimiento a la gestión al uso de los servicios brindados por la herramienta Suite de Google y el manejo de información en el Drive por funcionarios de la entidad</t>
  </si>
  <si>
    <t>La Oficina de Tecnologías de la Información y las Comunicaciones en el segundo cuatrimestre de 2022 realizo seguimiento a la gestión y al uso de los servicios brindados por la herramienta VPN por funcionarios de la entidad</t>
  </si>
  <si>
    <t xml:space="preserve">La Oficina de Tecnologías de la Información y las Comunicaciones en el segundo cuatrimestre de 2022 realizo seguimiento a la gestión de las copias de seguridad según las políticas de backup autorizadas por la OTIC y de recuperación a petición de los funcionarios por medio de requerimientos a la mesa de servicio.   </t>
  </si>
  <si>
    <t>Se realiza Una (1) reunión de seguimineto de la OTIC sobre el tema  la gestión  de  los servicios de las Herramientas VPN, Suite Google y Custodia de Backup frente a los usuarios  la entidad.</t>
  </si>
  <si>
    <t>La Oficina de Tecnologías de la Información y las Comunicaciones en el segundo cuatrimestre de 2022 realizo seguimiento realizo el seguimiento a las bases de datos personales de la Entidad realizando reunión con el Oficial de seguridad donde se le socializaron las bases de datos personales de la entidad donde se planeó la gestión para 2023.</t>
  </si>
  <si>
    <t>ANUAL</t>
  </si>
  <si>
    <t>No Aplica para este reporte</t>
  </si>
  <si>
    <t>La Oficina de Tecnologías de la Información y las Comunicaciones en el segundo cuatrimestre de 2022 realizo seguimiento a las políticas de Seguridad de la Información de la entidad.</t>
  </si>
  <si>
    <t>La Oficina de Tecnologías de la Información y las Comunicaciones en el segundo cuatrimestre de 2022 realizo seguimiento a la gestión de cumplimiento al POA de Inversión de la OTIC de la meta 8 que es Implementar el 100% de la estrategia anual para la sostenibilidad del Subsistema de Gestión Seguridad de la Información en la Entidad que a la fecha se está cumpliendo satisfactoriamente con la programación establecida</t>
  </si>
  <si>
    <t>La Oficina de Tecnologías de la Información y las Comunicaciones en el segundo cuatrimestre de 2022 realizo seguimiento realizo seguimiento a la gestión de los controles establecidos frente a las vulnerabilidades que se han detectado y a la ejecución del plan de remediación que se está realizando por medio del Operador Tecnológico y de la Herramienta Global Suite.</t>
  </si>
  <si>
    <t>Se realiza Una (1) reunión de seguimineto de la OTIC sobre el tema de la gestión  vulnerabilidades informáticas encontradas y sus controles y plan de Trabajo establecido.</t>
  </si>
  <si>
    <t>Mayo, junio, julio y agosto</t>
  </si>
  <si>
    <t xml:space="preserve">Durante el presente cuatrenio se adelantó revisión y observaciones a los proyectos de actos administrativos por parte de la jefe del area, se aporta como evidencia una muestra de once (11) correos electronicos que dan cuenta de los comentarios realizados por la jefe del area quien constantemente adelanta seguimientos para que se cumplan con los requisitos y parametros establecidos en las normas aplicables para la expedición de actos administrativos. </t>
  </si>
  <si>
    <t>En lo corrido de los meses de mayo, junio, julio y agosto se publicaron diez (10) proyectos a través de la plataforma Legalbog participa, para que la ciudadanía  los conozca y realice sus observaciones.  Se adjunta como evidencia el pantallazo de la publicación en Legalbog.</t>
  </si>
  <si>
    <t xml:space="preserve">Durante los meses de mayo, junio, julio y agosto se continuo con el ajuste y correspondiente a la revisión y actualización del Instructivo Normativo por parte de los profesionales de la Dirección de Normatividad y Conceptos. A la fecha el Instructivo se encuentra pendiente para publicación en la intranet de la entidad.  Se adjunta correo electrónico que da cuenta de la revisión por parte de la Oficina de Planeación Institucional con el correspondiente ajuste por parte de la DNC teniendo en cuenta las observaciones señaladas. </t>
  </si>
  <si>
    <t>El día 15 de junio de los corrientes se llevó a cabo una mesa de trabajo, en la cual entre otros temas se acordó la creación de un Repositorio de Decretos expedidos con el fin de garantizar la memoria institucional que cuente con los insumos de cada acto administrativo expedido. Se adjunta pantallazo del acta correspondiente de la reunión del 15 de junio y pantallazo de citación para la reunión del 16 de septiembre de 2022.</t>
  </si>
  <si>
    <t xml:space="preserve">Se realizaron auditorias y reuniones mensuales de seguimiento a procesos judiciales, verificando la actualización y el registro de información tanto en las bases de datos de la entidad como de la plataforma Siproj Web. Así mismo, se realizó reunión de seguimiento en donde se determiaron aciertos y tareas.Se aporta como evidencia las bases de datos de actuaciones judiciales. </t>
  </si>
  <si>
    <t>En sesión No. 020 celebrada el 24 de agosto de 2022 se presentó al Comité de Conciliación el seguimiento  trimestral del plan de acción de las Política de Prevención del Daño Antijurídico de la Dirección de Cobro Coactivo, todo esto, evaluando el cumplimiento del plan de trabajo propuesto dentro de la Política.</t>
  </si>
  <si>
    <t xml:space="preserve">Se realizaron auditorias y reuniones mensuales de seguimiento a procesos judiciales, verificando la actualización y el registro de información tanto en las bases de datos de la entidad como de la plataforma Siproj Web. Así mismo, se realizó reunión de seguimiento de casos perdidos y ganados determinando las fortalezas y las debilidades del ejercicio de la defensa. Se aporta como evidencia los listados de asistencia y las actas de la reuniones efectaudas.  </t>
  </si>
  <si>
    <t xml:space="preserve">Para los  meses de mayo, junio, julio y agosto se realizo seguimiento a la contestación oportuna de las demandas, el registro y control de las contestaciones de los procesos judiciales verificando el cumplimiento de los términos dispuestos en la Ley reportados mensualmente en el registro SPI a la OAPI. Se anexa como evidencia la base de datos de control de contestaciones de demandas y  correos electronicos semanales en donde se remiten las alertas de los terminos a cumplirse. </t>
  </si>
  <si>
    <t>Los profesionales de la Dirección de Contratos efectuaron las revisiones correspondientes a los documentos precontractuales suministrados por las áreas solicitantes, teniendo en cuenta la modalidad contractual, la lista de chequeo y los requisitos habilitantes establecidos en el pliego de condiciones y demás documentos precontractuales indicados por norma. Se aporta como evidencia correos electrónicos remitidos a las áreas con observaciones generadas y documentos con observaciones realizadas por los profesionales de la Dirección.</t>
  </si>
  <si>
    <t>El profesional de la Dirección de Contratación con el rol de revisor, verificó de manera permanente la información registrada por el profesional asignado para el trámite precontractual. En el caso en que se encontraron inconsistencias, el revisor rechazó el trámite y, en el caso en que encontró conforme, aprobó el proceso.  Se aporta como evidencia documentos en PDF en los que se observan aprobaciones y rechazos en SECOP II.</t>
  </si>
  <si>
    <t xml:space="preserve">Los documentos que las áreas remitieron,  fueron revisados por los profesionales designados por la Dirección de Contratación, se remitieron las respectivas observaciones y, una vez subsanadas, los documentos fueron cargados en SECOP II.  
Así mismo, los profesionales de la Dirección de Contratación emplearon el SECOP II permanentemente para revisar los documentos contractuales allegados por los oferentes. Se aporta como evidencia documentos en PDF evidenciando el cargue de los estudios previos en la plataforma SECOP. </t>
  </si>
  <si>
    <t>Los profesionales designados por la Dirección de contratación para apoyar los diferentes procesos de selección, acompañaron permanentemente a las áreas propendiendo por obtener estudios previos, prepliegos y pliegos de condiciones que se ajusten a la normatividad vigente, siempre en concordancia con el Plan Anual de Adquisiciones. Se aporta como evidencia correos electrónicos con observaciones generadas en los que se corrobora el apoyo prestado por los profesionales de la Dirección de Contratación a las áreas que lo han requerido  y PDF en los que se evidencia el cargue de documentos precontractuales en SECOP II.</t>
  </si>
  <si>
    <t xml:space="preserve">La jefe de la Dirección de Contratación verificó en SECOP II la información registrada para los diferentes procesos de contratación. Cuando encontró inconsistencias, devolvió el proceso para subsanar las situaciones identificadas en la información, y cuando encontró la información en conformidad, aprobó el proceso para firma del ordenador del gasto. Se aporta como evidencia documentos en PDF evidenciando la aprobación o rechazo de los procesos por parte de la jefe de la Dirección en la plataforma SECOP. </t>
  </si>
  <si>
    <t xml:space="preserve">Durante el segundo cuatrimestre de 2022, se realizó seguimiento mediante mesas de trabajo con los profesionales de la Dirección de Contratación, con el fin de dar lineamientos acerca de los diferentes procesos en la etapa precontractual. Se aporta como evidencia las citaciones a las reuniones realizadas.  Así mismo, se adjuntan correos en los que se impartieron lineamientos acerca de diferentes procesos contractuales. 
Por otra parte, al observar que el control adicional se está ejecutando con una periodicidad más corta a la definida actualmente, se estableció la necesidad de ajustar la redacción del mismo, por lo cual se llevaron mesas de trabajo entre la SGJ y la OAPI. A la fecha está en proceso de actualización el mapa de riesgos de gestión del proceso de gestión jurídica. </t>
  </si>
  <si>
    <t xml:space="preserve">La Dirección de Contratación realizó seguimiento y verificación a los procesos que requieren liquidación por medio de la base de datos de la Dirección. Durante el segundo cuatrimestre se remitieron memorandos a los ordenadores del gasto generando una alerta de los contratos que terminaron su plazo de ejecución y requieren ser liquidados. Se aporta como evidencia base de datos y memorandos remitidos. </t>
  </si>
  <si>
    <t xml:space="preserve">El profesional designado por la Dirección de Contratación realizó seguimiento a los profesionales encargados del tema de liquidaciones a través de mesas de trabajo para realizar verificación de los procesos a cargo. Se remite como evidencia listados de asistencia y pantallazos de citación a reuniones (cuando fueron virtuales).  </t>
  </si>
  <si>
    <t xml:space="preserve">El profesional designado por la Dirección de Contratación realizó seguimiento durante el segundo y tercer bimestre del año a los enlaces de las cinco (5) subsecretarías mediante reuniones realizadas, en las cuales se revisó y apoyó a las áreas que lo requirieron. Se aporta como evidencia citación a reuniones y listados de asistencia. </t>
  </si>
  <si>
    <t xml:space="preserve">La Dirección de Contratación efectuó acompañamiento y apoyo a los ordenadores del gasto (a través de los profesionales designados por sus subsecretarías), realizando en conjunto la verificación a la documentación aportada para el inicio del proceso sancionatorio y a la correcta ejecución y aplicación del procedimiento sancionatorio por incumplimiento contractual; donde se remitieron correos electronicos retroalimentando las diferentes actuaciones procesales. Se remite como evidencia algunos correos remitidos a las áreas. </t>
  </si>
  <si>
    <t xml:space="preserve">Durante mayo, junio, julio y agosto no se realizaron socializaciones sobre los lineamientos del proceso sancionatorio (la socialización correspondiente al primer semestre se realizó el 8 de abril y se reportó en el seguimiento del primer cuatrimestre del año). Se tiene programado realizar la socialización correspondiente al segundo semestre del año en el último cuatrimestre. </t>
  </si>
  <si>
    <t xml:space="preserve">A través de la base de datos de las gestiones realizadas por los auxiliares administrativos se realizó la verificación de que las gestiónes esten dentro del marco del Manual de Cobro de la Secretaria Distrital de Movilidad PA05-M01 V.2.0, igualmente, a través de los revisores se realizó la verificación y la supervisión constante de los documentos normativos producidos en la Dirección de Gestión de Cobro. Se aporta como evidencia la base de datos de las gestiones adelantadas. </t>
  </si>
  <si>
    <t xml:space="preserve">El  03 de junio de 2022 y 23 de agosto se realizaron las reuniónes para hacer la verificación de la gestión persuasiva y coactiva. Estas reuniones fue entre la líder de impulso procesal, Director de Gestión de Cobro, Grupo de Migración de la Información y Calidad, con el fin de que que todas las gestiones se encuentran  bajo la norma y el Manual de Cobro de la Secretaria Distrital de Movilidad PA05-M01 V.2.0. Con el objetivo de dar un mayor impacto al presente control, el mismo se realizó de forma bimestral. Se aporta como evidencia las actas de reuniones efectuadas. </t>
  </si>
  <si>
    <t>Desde Gestión de la Calidad se realizó a los colaboradores de la Dirección de Gestión de Cobro socialización del Código de Integridad, servicio al ciudadano, Protocolos de Atención al Público y/o al Ciudadano, MIPG y Política Anti soborno.</t>
  </si>
  <si>
    <t>mayo-agosto</t>
  </si>
  <si>
    <t xml:space="preserve">Entre los meses de mayo y agosto del 2022, los profesionales de control interno realizaron reuniones mensualmente del seguimiento y autoevaluación del PAAI, en donde se verificó el nivel de ejecución de actividades del mes en curso, así mismo se validó las actividades programadas para el siguiente mes, se adjunta como evidencia del control las siguientes actas:
1. Acta PAAI mayo 18 de 2022
2. Acta PAAI junio 21 de 2022.
3. Acta PAAI julio 22 de 2022
4. Acta PAAI agosto 4 de 2022
</t>
  </si>
  <si>
    <t xml:space="preserve">De acuerdo con lo programado en el PAAI (Plan Anual de Auditorías Internas), los profesionales de la OCI comunicaron a los procesos,  el plan de trabajo para la elaboración de informes de Ley, dejando como evidencia el memorando de ORFEO, así: 
1. Informe sobre Derechos de Petición de entes de control (Vigencia II Semestre 2021). Se remitió Solicitud Matriz Derechos de Petición Entes Externos de fecha enero 01 al 31 de mayo de 2022 a la Directora Técnica de Atención al Ciudadano a través de los Memorandos 202217000129673 y 202217000136793 los días 3 y 10 de junio de 2022, respectivamente. &lt;&lt;Ver Documentos. 1. 1. 202217000129673_Solicitud Matriz Derechos de Petición Entes Externos y 1. 202217000136793_Reiteración memorando 202217000129673 - Solicitud Matriz Derechos de Petición Entes Externos&gt;&gt;
2. Informe de seguimiento al mapa de Riesgos de Soborno (Corte 30 de junio). Se remitió Solicitud de información para el Seguimiento de Riesgos de Soborno 1er semestre 2022 a través del Memorando 202217000200043 el día 16 de agosto de 2022 &lt;&lt;Ver Documento 2. 202217000200043 Solicitud de información para el Seguimiento de Riesgos de Soborno 1er semestre 2022&gt;&gt;
3. Informe de seguimiento y recomendaciones orientadas al cumplimiento de las metas del Plan de Desarrollo a cargo de la entidad (plan anual de adquisiciones PAA, ejecución presupuestal). Se remitió solicitud de información a la Subdirección Financiera a través del Memorando 202217000097563 el día 2 de marzo de 2022 &lt;&lt; 3. 202217000097563_Solicitud Información Ejecución Presupuestal, PAA y Metas PDD del I Trimestre 2022&gt;&gt;
4. Informe de seguimiento y recomendaciones orientadas al cumplimiento de las metas del Plan de Desarrollo a cargo de la entidad (plan anual de adquisiciones PAA, ejecución presupuestal). Se remitió solicitud de información a la Oficina de Planeación y Subdirección Financiera a través de los Memorandos 202217000167483 y 202217000167883 el día 13 de julio de 2022 &lt;&lt;Ver Documento 4. 202217000167483_Solicitud Información Ejecución Presupuestal, PAA y Metas PDD del II Trimestre 2022_OAPI&gt;&gt; y &lt;&lt;4. 202217000167883_Solicitud Información Ejecución Presupuestal, PAA y Metas PDD del II Trimestre 2022_SF&gt;&gt;
5. Evaluación Semestral Independiente del Sistema de Control Interno (SCI). Se remitió solicitud de información a través del Memorando 202217000118003 el día 26 de mayo de 2022 &lt;&lt; 5. 202217000118003 Informe de Evaluación Independiente del Estado del Sistema de Control Interno de la SDM – 1er semestre 2022 &gt;  
6. Informe de seguimiento al plan anticorrupción y de atención al ciudadano institucional (corte 30 abril). Se remitió solicitud de información a la Oficina Asesora de Planeación Institucional a través del Memorando 20221700087713 el día 25 de abril de 2022 &lt;&lt; 6. Solicitud de entrega de las Evidencias - Seguimiento PAAC&gt;&gt;
7. Seguimiento implementación sistema de información distrital de empleo y administración pública SIDEAP. Se remitió plan de trabajo y la solicitud de información a la Dirección de Talento Humano a través del Memorando 202217000188253 el día 2 de agosto de 2022 &lt;&lt;Ver Documento 7. 202217000188253 plan de trabajo_SIDEAP&gt;&gt;
8. Implementación del Plan Distrital de Seguridad Vial (Proceso de Seguridad Vial). Se remitió solicitud de información a la Oficina de Seguridad Vial a través del Memorando 202217000099383 el día 4 de mayo de 2022 &lt;&lt; 8. 202217000099383_Requerimiento Información Auditoría Implementación del PDSV &gt;&gt;  </t>
  </si>
  <si>
    <t>19/05/2022, 27/05/2022, 14/06/2022, 21/06/2022, 14/07/2022, 18/07/2022, 08/08/2022, 17/08/2022</t>
  </si>
  <si>
    <t>mensualmente la OCDI, realiza sensibilizaciones a las diferentes areas de la entidad,</t>
  </si>
  <si>
    <t xml:space="preserve">2/05/2022, 9/05/2022, 16/05/2022, 23/05/2022, 31/05/2022, 6/06/2022, 8/06/2022, 13/06/2022, 21/06/2022, 28/06/2022, 05/07/2022, 11/07/2022, 19/07/2022, 25/07/2022, 2/08/2022, 8/08/2022, 17/08/2022, 22/08/2022, 30/08/2022 </t>
  </si>
  <si>
    <t xml:space="preserve">Semanalmente, se raliza reparto de las quejas radicadas a la oficina para darle tramite por parte de cada uno de los abogados </t>
  </si>
  <si>
    <t xml:space="preserve">CONSTANTEMENTE </t>
  </si>
  <si>
    <t>los abogado de la OCDIa deben registrar las actuaciones en la base de datos con la que cuenta la Oficina,</t>
  </si>
  <si>
    <t>Trimestralmente</t>
  </si>
  <si>
    <t>Con fecha 28 de junioe de 2022 la jefe de la Oficina asesora de Planeación envio el correo soslicitando el avance de las acciones definidas para 2022,  con los respectivos avances https://mail.google.com/mail/u/2/?ogbl#advanced-search/from=jrojas%40movilidadbogota.gov.co&amp;subset=all&amp;has=Seguimiento+plan+de+adecuaci%C3%B3n&amp;within=1d&amp;sizeoperator=s_sl&amp;sizeunit=s_smb&amp;query=from%3A(jrojas%40movilidadbogota.gov.co)+Seguimiento+plan+de+adecuaci%C3%B3n/WhctKKXXMCCpRRjjmTQnFGzPdLNCBgNPfXFXCVWqkrcDggvNBMhzTvHZgbNgHTPshmzwpqb</t>
  </si>
  <si>
    <t>Se dispusó drive compartido para el cargue de las evidencias con acceso a los intergrates del equipo técnico https://drive.google.com/drive/folders/16dV5JFFbWeX_Bk699cfqREwAyZyII1eS?usp=sharing</t>
  </si>
  <si>
    <t>El seguimiento  es realizado y consolidado en la página web de la Enttidad  https://www.movilidadbogota.gov.co/web/modelo_integrado_de_planeacion_y_gestion</t>
  </si>
  <si>
    <t>Anualmente</t>
  </si>
  <si>
    <t>La jefe de la Oficina Asesora de Planeación Institucional realizó presenetación del estado de las acciones en el Plan de Adecuación y Sostenibilidad el 21/07/2022 elacta se encuentra disponible en la ruta https://www.movilidadbogota.gov.co/intranet/sites/default/files/2022-08-22/acta_cigd_21-7-2022_1.pdf</t>
  </si>
  <si>
    <t>El profesional de la DTH realizó seguimiento de las capacitaciones del contrato interadministrativo 2021- 2222 de las capacitaciones: 1) “Apropiación y uso de la tecnología habilidades tecnológicas manejo de herramientas tecnológicas manejo de sistemas de información” el cual se realizó del 22 de marzo al 19 de abril de 2022; 2) “Sistemas Integrados de Gestión normas ISO: 9001: 2015 14001:2015 45001:2015 3700” el cual se realizó del 4 de abril al 12 de mayo de 2022, realizadas con las reservas de 2021. De acuerdo con los informes reportados por la Universidad Nacional de Colombia de las capacitaciones realizadas, se obtiene 97% de satisfacción y de un aumento del conocimiento del 33% del total de las capacitaciones con corte al primer semestre 2022.</t>
  </si>
  <si>
    <r>
      <rPr>
        <b/>
        <sz val="11"/>
        <color theme="1"/>
        <rFont val="Arial Narrow"/>
        <family val="2"/>
      </rPr>
      <t>OAPI</t>
    </r>
    <r>
      <rPr>
        <sz val="11"/>
        <color theme="1"/>
        <rFont val="Arial Narrow"/>
        <family val="2"/>
      </rPr>
      <t xml:space="preserve">: La Oficina Asesora de Planeación Institucional, informó a la Oficina de Control Interno y al enlace, el reporte mensual del Seguimiento por Autocontrol de las acciones en el Plan de Mejoramiento por Procesos a cargo de la OAPI, mediante 4 correos electrónicos enviado desde la jefatura de la oficina desde mayo hasta el mes de agosto de 2022.
</t>
    </r>
    <r>
      <rPr>
        <b/>
        <sz val="11"/>
        <color theme="1"/>
        <rFont val="Arial Narrow"/>
        <family val="2"/>
      </rPr>
      <t>Inteligencia para la movilidad</t>
    </r>
    <r>
      <rPr>
        <sz val="11"/>
        <color theme="1"/>
        <rFont val="Arial Narrow"/>
        <family val="2"/>
      </rPr>
      <t xml:space="preserve">: se confirma que para el periodo del reporte, la Dirección de Inteligencia para la Movilidad no realizó seguimiento al riesgo transversal toda vez que no se tienen Planes de Mejoramiento vigentes; por lo anterior no se emitió el reporte por Autocontrol a la Oficina de Control Interno
</t>
    </r>
    <r>
      <rPr>
        <b/>
        <sz val="11"/>
        <color theme="1"/>
        <rFont val="Arial Narrow"/>
        <family val="2"/>
      </rPr>
      <t>Comunicaciones:</t>
    </r>
    <r>
      <rPr>
        <sz val="11"/>
        <color theme="1"/>
        <rFont val="Arial Narrow"/>
        <family val="2"/>
      </rPr>
      <t xml:space="preserve"> Durante el tercer trimestre de 2022, se remitieron correos a la OCI junto con las evidencias, informando los avances de las acciones relacionadas con la OACCM frente al  desarrollo del PMP. No soloamente fueron conrreos para el  seguimiento, sino también solicitando de manera oportuna el  cierre de los hallazgos.
</t>
    </r>
    <r>
      <rPr>
        <b/>
        <sz val="11"/>
        <color theme="1"/>
        <rFont val="Arial Narrow"/>
        <family val="2"/>
      </rPr>
      <t>Planeción del transporte</t>
    </r>
    <r>
      <rPr>
        <sz val="11"/>
        <color theme="1"/>
        <rFont val="Arial Narrow"/>
        <family val="2"/>
      </rPr>
      <t xml:space="preserve">: Desde la Subsecretaría de Política de Movilidad se realizó el seguimiento por autocontrol a los planes de mejoramiento vigentes, tanto institucionales como por procesos, incluyendo la revisión de los planes establecidos por las Direcciones y Subdirecciones de la SPM. En el cuatrimestre se realizaron 3 seguimientos en las fechas 10 de junio, 1 de agosto y 10 de agosto, los cuales fueron reportados a OCI. Las acciones se desarrollan conforme a lo planeado y no se han observado situaciones que afecten el cumplimiento.
</t>
    </r>
    <r>
      <rPr>
        <b/>
        <sz val="11"/>
        <color theme="1"/>
        <rFont val="Arial Narrow"/>
        <family val="2"/>
      </rPr>
      <t>Ingeniería de tránisto</t>
    </r>
    <r>
      <rPr>
        <sz val="11"/>
        <color theme="1"/>
        <rFont val="Arial Narrow"/>
        <family val="2"/>
      </rPr>
      <t xml:space="preserve">: Durante el periodo se realizarón los seguimientos periodicos por autocontrol a las acciones planteadas en los planes de mejoramiento asociados al proceso de Ingeniería de Transito, asegurandose que estan se cumplieran en los tiempos estipulados, para lo cual se presenta como evidencias los correos remitidos a la OCI de cumplimiento de las acciones y la documentación soporte de las mismas.
</t>
    </r>
    <r>
      <rPr>
        <b/>
        <sz val="11"/>
        <color theme="1"/>
        <rFont val="Arial Narrow"/>
        <family val="2"/>
      </rPr>
      <t>Gestión del tránisto y control de tránsito</t>
    </r>
    <r>
      <rPr>
        <sz val="11"/>
        <color theme="1"/>
        <rFont val="Arial Narrow"/>
        <family val="2"/>
      </rPr>
      <t xml:space="preserve">: Para el cuatrimestre (Mayo-Agosto de 2022), se han remitido mensualmente los planes de mejoramiento de los hallazgos de la SGV, SCTT y SEMA. Estos correos se remiten al enlace de la SGM quien a su vez los remite al auditor de la OCI. A la fecha se ha logrado el cierre de cinco hallazgos. Se adjuntan los correos enviados en el mes de Mayo, Junio, Julio y Agosto de 2022. Se adjuntan las carpetas denominadas PMI, PMP y PMI CGR, en las cuales se encuentran las evidencias enviadas en los meses descritos. 
</t>
    </r>
    <r>
      <rPr>
        <b/>
        <sz val="11"/>
        <color theme="1"/>
        <rFont val="Arial Narrow"/>
        <family val="2"/>
      </rPr>
      <t>Gestión social</t>
    </r>
    <r>
      <rPr>
        <sz val="11"/>
        <color theme="1"/>
        <rFont val="Arial Narrow"/>
        <family val="2"/>
      </rPr>
      <t xml:space="preserve">: La Oficina de Gestión Socia, para esta vigencia NO cuenta con plan de mejoramiento 
Plan anual de trabajo equipo calidad Oficina de Gestión Social
</t>
    </r>
    <r>
      <rPr>
        <b/>
        <sz val="11"/>
        <color theme="1"/>
        <rFont val="Arial Narrow"/>
        <family val="2"/>
      </rPr>
      <t>Seguridad vial</t>
    </r>
    <r>
      <rPr>
        <sz val="11"/>
        <color theme="1"/>
        <rFont val="Arial Narrow"/>
        <family val="2"/>
      </rPr>
      <t xml:space="preserve">: se informa que la oficina de Seguridad Vial no tiene Plan de mejoramiento a corte de 30 agosto 2022
</t>
    </r>
    <r>
      <rPr>
        <b/>
        <sz val="11"/>
        <color theme="1"/>
        <rFont val="Arial Narrow"/>
        <family val="2"/>
      </rPr>
      <t>Trámites y servicios</t>
    </r>
    <r>
      <rPr>
        <sz val="11"/>
        <color theme="1"/>
        <rFont val="Arial Narrow"/>
        <family val="2"/>
      </rPr>
      <t xml:space="preserve"> : Gestión de trámites y servicios a la ciudadania: Durante este período, se realizaron mesas de trabajo con los equipos transversales de la DAC, con el fin de verificar la eficacia de las evidencias de cada una de las acciones dispuestas en los planes de mejoramiento por procesos e institucional.  Se anexan:
* Actas de seguimiento a los planes de mejora por procesos e institucional: Corte agosto 2022
* Reportes a la OCI del avance del cumplimiento de las acciones - Mayo a Agosto 2022
</t>
    </r>
    <r>
      <rPr>
        <b/>
        <sz val="11"/>
        <color theme="1"/>
        <rFont val="Arial Narrow"/>
        <family val="2"/>
      </rPr>
      <t xml:space="preserve">Subdireccion Admoinistrativa : </t>
    </r>
    <r>
      <rPr>
        <sz val="11"/>
        <color theme="1"/>
        <rFont val="Arial Narrow"/>
        <family val="2"/>
      </rPr>
      <t xml:space="preserve">se aporta como evidencia actas de seguimiento a los PMP y PMI con corte al mes de agosto y soporte de correos envoados a la OCI de los respectivos treportes 
</t>
    </r>
    <r>
      <rPr>
        <b/>
        <sz val="11"/>
        <color theme="1"/>
        <rFont val="Arial Narrow"/>
        <family val="2"/>
      </rPr>
      <t>Judirica</t>
    </r>
    <r>
      <rPr>
        <sz val="11"/>
        <color theme="1"/>
        <rFont val="Arial Narrow"/>
        <family val="2"/>
      </rPr>
      <t xml:space="preserve">: Se realizó seguimiento de forma mensual a las acciones suscritas en los planes de mejoramiento por procesos e institucionales de la Subsecretaria de Gestión Juridica, los reportes de los avances de dichas acciones fueron remitidos a la Oficina de Control Interno a traves de correos electronicos. 
</t>
    </r>
    <r>
      <rPr>
        <b/>
        <sz val="11"/>
        <color theme="1"/>
        <rFont val="Arial Narrow"/>
        <family val="2"/>
      </rPr>
      <t>Contravencional:</t>
    </r>
    <r>
      <rPr>
        <sz val="11"/>
        <color theme="1"/>
        <rFont val="Arial Narrow"/>
        <family val="2"/>
      </rPr>
      <t xml:space="preserve"> Por parte de la Dirección de Investigaciones Administrativas al Tránsito y Transporte-DIATT- y sobre el Plan de Mejoramiento con la Contraloría General de la República, hallazgo 1 "Pago de Intereses moratorios SICON", Acción de Mejora "Realizar seguimiento bimestral al cumplimiento de los requerimientos a través de un tablero de control", se creó el tablero de Control, se han realizado 6 seguimientos, dos de ellos en los bimestres Abril mayo  y Junio Julio de 2022, Por lo anterior y dando cumplimiento al Plan de mejoramiento establecido se solicitó a la oficina de control interno el cierre del actual plan de mejoramiento satisfactoriamente. En relación con el hallazgo 3 de este Plan de Mejoramiento,  Acción de Mejora "Establecer controles que permitan garantizar los parámetros y aplicación de los requerimientos realizados al contratista" en el Tablero de Control creado se realizarton 6 seguimientos. Los seguimientos bimestrales fueron efectivos teniendo en cuenta que el 98% de los requerimientos realizados con la puesta en marcha del tablero de control se cerraron y recibieron a conformidad por parte de la Secretaria Distrital de Movilidad. Se cargan como evidencias los documentos: "Justificación hallazgo 1", Justificación Hallazgo 3", "Informe tablero de Control Requerimientos". En relación con el Plan de Mejoramiento de la Contraloría Distrital, este contempla las siguientes acciones de mejora: Acción de Mejora Hallazgo 3.2.2.7.3 "Solicitar a la interventoría la actualización del formato de solicitud de requerimientos utilizado por la ETB, el cual debe ser aprobado por la SDM; Acción de Mejora Hallazgo 3.2.2.7.4 "Solicitar a la Dirección de contratación y a la Subdirección Administrativa, socialización sobre la publicación de documentos de la Gestión Contractual  y hasta el cierre de la totalidad del proceso de contratación en Secop I y II para las dependencias involucradas". Se envío el Memorando de fecha septiembre 1 de 2022, con radicado No. 202242008288861, dirigido a Henry Ivan Castro Rincon, por parte de la doctora Ana María Corredor Yunis, Directora de Investigaciones Administrativas al Transito y Transporte, mediante el cual se solicitó “… la actualización del formato de requerimientos, en el sentido de adicionar una casilla que permita evidenciar el tiempo en horas que se requiere para dar respuesta a cada requerimiento, de igual forma, eliminar algunas casillas que no se utilizan, en consecuencia, si lo consideran necesario, se programará mesa de trabajo con el fin de tratar el tema de manera conjunta.". Se carga como evidencia este Memorando
</t>
    </r>
    <r>
      <rPr>
        <b/>
        <sz val="11"/>
        <color theme="1"/>
        <rFont val="Arial Narrow"/>
        <family val="2"/>
      </rPr>
      <t>Talento huamano</t>
    </r>
    <r>
      <rPr>
        <sz val="11"/>
        <color theme="1"/>
        <rFont val="Arial Narrow"/>
        <family val="2"/>
      </rPr>
      <t xml:space="preserve">: Se reporto a la OCI el seguimiento con corte a 31 de julio de las acciones de los PMP de responsabilidad de la DTH. 
</t>
    </r>
    <r>
      <rPr>
        <b/>
        <sz val="11"/>
        <color theme="1"/>
        <rFont val="Arial Narrow"/>
        <family val="2"/>
      </rPr>
      <t>Financiera:</t>
    </r>
    <r>
      <rPr>
        <sz val="11"/>
        <color theme="1"/>
        <rFont val="Arial Narrow"/>
        <family val="2"/>
      </rPr>
      <t xml:space="preserve"> periódicamente realizan mesas de trabajo con los líderes de los procesos en las cuales se verifica las acciones que vencen en el mes así como las que cierran en el último trimestre para determinar su avance y garantizar su efectividad. Se ha venido trabajando y dando cumplimiento a la programación propuesta, entregando a la Oficina de Control Interno los avances sobre las acciones en ejecución y atendiendo sus recomendaciones.
Se cargó en el Drive las actas de las reuniones realizadas de mayo a agosto de 2022 y los oficios remitidos a la OCI informando el seguimiento</t>
    </r>
  </si>
  <si>
    <t>SEGUIIENTO 3a LINEA</t>
  </si>
  <si>
    <t>RECOMENDACIÓN</t>
  </si>
  <si>
    <t xml:space="preserve">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  y/o informes </t>
  </si>
  <si>
    <t>Ya se ejecutó el control y la accion</t>
  </si>
  <si>
    <t xml:space="preserve">El jefe de la OACCM de acuerdo a las necesidades y directrices internas o de la Alcaldía Mayor ha socializado con el equipo loa lineamientos sobre temas, campañas o estrategias que todos en el equipo debemos conocer, esto se hace en las reuniones mensuales del equipo o a través de una comunicación formal a través de correo electrónico para el mes de agosto se socializó el lineamiento de la Cartilla de recomendaciones "Mujeres reveladas", para prevenir la discriminación en los medios hacia las mujeres en sus diferencias y diversidad.
</t>
  </si>
  <si>
    <t>Para demostrar la ejecución del control los responsables adjuntaron muestra de las respuesta a: estudios de Transito 202222404514371 del 5/05/22 concepto favorable, 202222407596531 del 25/07/22 con observaciones, 202222407916901 del 11/08/22 con observaciones, 202222408125361 del 25/08/22 cooncepto favorable, de otra parte para los Planes Estratégicos de Seguridad Vial (PESV) se tomo como muestra 202222004978471 17/05/22, el plan presentado SI cuenta con el cumplimento de la normatividad vigente, 202222007479501 del 17/07/22 PESV CUMPLE, 202222007786401 del 4/08/22 radicación, NO SE AJUSTA al cumplimiento de la normatividad vigente.
Con respecto a Planes Integrales de Movilidad Sostenible (PIMS) se allegó oficios 202222204907871 del 11/05/22 aprobado, 202222204479461 del 3/05/22 rechazado, 202222206171541 del 30/06/22 aprobado, 202222207495071 del 18/07/22 aprobado, 202222208012251 del 19/08/22 no aprobado.
Asi las cosas, se aplicaron  los requisitos contenidos en los procedimientos e instructivos PM01-PR08, PM01-PR02, PM01-PR03, PM01-PR04, observandose que los controles fueron efectivos;  lo que permite una adecuada mitigación del riesgo.
Para la accion adicional se llevo a cabo Socialización Procedimiento e Instructivo PESV, el 26/03/22 con la asistencia de 6 colaboradores de la DPM, la cual fue efectiva contribuyendo a mitigar el riesgo</t>
  </si>
  <si>
    <t xml:space="preserve">Para demostrar la ejecución del control los responsables adjuntaron el formato Registro de inasistencias Equipo Ciempiés Código: PM02-PR14-F07,  en el cual se registró al equipo cienpies, control que permitió verificar la sistencia a las caravanas, y de acuerdo con las novedades de ausencias o retrasos por parte de los monitores, tomar las medidas inmediatas para no afectar la operación. Por lo descrito el control se ejecuta conforme su diseño contribuyendo a la mitigación del riesgo.
En cumplimiento de la acción adicional se llevaron a cabo sensibilizaciones al personal del proyecto Ciempies, relacionadas con: 12/05/2022 Taller mujer y transporte (43 asistentes), 18/05/2022 Manejo Defensivo Bicicleta (51 asistentes), 06/07/2022 Programa para la prevención y control del riesgo público (51 asistentes), 07/07/2022  Seguridad a nivel territorial (51 asistentes),  27/07/2022 Higiene Postural ( aistentes), 10/08/2022 Capacitación instructivo Elaboración KMZ (44 asistentes), las cuales  fortalecieron los conocimeintos de los colaboradores, ademas de contribuir a mitigar el riesgo.. </t>
  </si>
  <si>
    <t>El proceso ejecutó el control conforme a su diseño, para lo cual remitió como evidencias correos electrónicos correspondientes a los meses de mayo, junio, julio y agosto de 2022, relacionados con la atención de solicitudes para priorizar el personal disponible en las actividades de gestión en vía, con lo anterior, los apoyos del Grupo Operativo de Gestión en Vía contribuyen a minimizar los accidentes de tránsito, socializando el uso adecuado de la infraestructura vial y el respeto por las normas de tránsito, así las cosas, los soportes entregados permiten una adecuada gestión del riesgo identificado.
Para la acción adicional relacionada con el diligenciamiento del formato de empalme General Gogv den el cual se identifican las acciones y personal necesarias para la priorización y desarrollo de actividades de gestión en vía, ha permitido que se tenga un control de los cumplimientos de las solicitudes, de manera organizada y diligente, minimizando errores y desgaste del personal, por falta de programación, acciones que contribuyen a  minimizar el riesgo identidicado.</t>
  </si>
  <si>
    <t>El control se viene ejecutando tal y como se diseñó, para lo  cual se adjuntó el Reporte Consolidado de Obras de Infraestructura (COI) y el Reporte Consolidado de Obras de Infraestructura de Servicios Públicos (COOS), en los cuales se corrobora el cumplimiento de los requisitos establecidos en los procedimientos, con el propósito de mitigar el impacto generado a las condiciones de movilidad por la ejecución de obras. Por lo descrito y verificado el control contribuye a mitigar el riesgo.</t>
  </si>
  <si>
    <t xml:space="preserve">Se hace la salvedad, que no fue posible verificar la efectividad del control, debido a que no remitieron la totalidad de los soportes respectivos.
Recomendaciones:
• Fortalecer la documentación y entrega de evidencias, las suministradas no cumplen con la periodicidad establecida para la ejecución de los controles asociados.
• Evaluar periódicamente la eficacia de los controles definidos en la matriz de riesgos del proceso
</t>
  </si>
  <si>
    <t>Remitieron como evidencia de la gestión realizada en el cuatrimestre el formato PM02-PR11-F01 CONTROL DE INFORMACIÓN REMITIDA A CORRESPONDENCIA  para los meses de mayo, junio y julio en los cuales se relacionan la cantidad de comparendos  enviados a correspondencia para la notificación. No obstante, no se remitio el reporte de envios correspondiente al mes de agosto.
Para la acción adicional se remitio Acta de Revisión en la cuales se menciona que no se ha generado normatividad aplicable con el Sistema Inteligente de Transporte, contribuyendo a mantener controlado el riesgo identificado</t>
  </si>
  <si>
    <t>Para el presente cuatrimestre se han monitoreado 57.399 incidentes en vía. El principal logro es haber establecido las acciones para lograr las actuaciones inmediatas que permitan optimizar la movilidad de los ciudadanos, mitigando la congestión generada por eventos e incidentes, para mejorar las condiciones de tránsito en la malla vial de la ciudad. Se anexan las bitácoras de Mayo, Junio, Julio y Agosto de 2022.</t>
  </si>
  <si>
    <t>Los responsables allegaron como avance de la ejecución del control, formato "PM03-PR05-F05 Seguimiento a solicitudes de informacion geográfica" de la información geográfica en las bases de datos y planos sin novedad, a partir de las solicitudes recibidas correspondiente a los meses de mayo (106), junio (114), julio (74) y agosto (132), obervandose un adecuado seguimiento y control a la atención de solicitudes de información geográfica, situación que contribuye a una adecuada mitigación del riesgo.
Para la acción adicional e llevo a cabo Capacitación Procedimiento PM03-PR05 Revisión de georreferenciación y vinculación a la base de datos de proyectos de Señalización el dia 2/06/2022 con la asistencia de 17 colaboradores, la cual  fortaleció las competencias de los profesionales, ademas de contribuir a mitigar el riesgo.</t>
  </si>
  <si>
    <t>Con relación a la ejecución del control se evidencióarchivos excel de a  Bitácora CGT 2022, en la cual se registra diariamente el seguimiento a la implementación de los procedimientos y protocolos por parte del personal que gestiona los incidentes y eventos en via , permitiendo establecer las acciones inmediatas que permitan optimizar la movilidad de los ciudadanos, ademas de mitigar la congestión generada por eventos e incidentes. 
La acción se ejecutó con la socialización y taller de apropiacion del procedimiento PM02-PR04, el protocolo PM02-PR04-PT01 y anexos , llevada a cabo el 6/06/2022 y la participacion de 26 servidores de CGT, la cual  fortaleció las competencias de los colaboradores, ademas de contribuir a mitigar el riesgo.</t>
  </si>
  <si>
    <t>Continuar con la ejecución del control y la acciones conforme a su diseño, lo cual demuestra su efectividad,  contribuyendo a mitigar el riesgo  identificado .
Sin embargo, se recomenda fortalecer el cargue de la la documentación que soporta la ejecucion del control , ya que copias de los correos  de verificación de los requerimientos allegados al proceso se subieron a la carpeta de la acción.</t>
  </si>
  <si>
    <t xml:space="preserve">Para la ejecución del control el proceso aportó archivo en word con pantallazos de correos de MENSAJES PARA SEGUIMIENTO PQRSD DIATT MAYO A AGOSTO 2022, ademas de copias de correos en los cuales se generaron las alertas para la verificación de los requerimientos allegados.
Para soportar la ejecución de acción se remitió listado de asistencia capacitación "Lineamiento generales PQRSDF" del 16/09/22 a la cual asistieron 25 colaboradores,  la cual  fortaleció las competencias de los colaboradores, ademas de contribuir a mitigar el riesgo. Sin embargo es necesario hacer el reporte para el iii cuatrimestre que corresponde la ejecución de la acción. </t>
  </si>
  <si>
    <t>Para demostrar la ejecución del control los responsables adjuntaron 15  Actas de reparto para sustanciación y revisión Código: PM05-PR07-F02 de los meses de mayo, junio, julio y agosto, asi como, archivo excel del Seguimiento en Base de Datos  DIATT mayo agosto 2022 en los cuales e lleva el control para dar cumplimiento a los términos legales.
La acción adicional se ejecutó a través de reuniones del 26/05/22 y del 5/08/2022 en las cuales se observa el seguimiento de las actividades de notificacion del grupo de trabajode la DIATT, contribuyendo a mitigar el riesgo .</t>
  </si>
  <si>
    <t>Las evidencias aportadas para verificar el control, corresponde a planillas de Entrega de expedientes salidas y audiencias PM05-PR02-F01 de cuatrimestre, asi como archivo excel Cargue Sanciones RUNT MAYO-AGOSTO, por medio  los cuales se valida que la sanción se haya subido al RUNT 
La acción se tiene previsto reportar para el mes de septiembre de 2022</t>
  </si>
  <si>
    <t>Continuar con la ejecución del control y la acciones conforme a su diseño, lo cual demuestra su efectividad,  contribuyendo a mitigar el riesgo  identificado .</t>
  </si>
  <si>
    <t>Para la ejecución del control se pudo verificarInforme de Resultados del Monitoreo del Manual de Servicio a la Ciudadanía Código: PM04-M01-MD01 Versión: 2.0 correspondiente al II trimestre 2022 en el cual se concluyó que el nivel de cumplimiento del Manual de Servicio a la Ciudadanía en el Canal presencial para este periodo alcanzó el 94,59%. Por lo anterior, con las evidencias aportadas se observó la efectividad del control; contribuyendo a la adecuada mitigación del riesgo  toda vez que el control es efectivo conforme al diseño.  
La acción adicional se llevo a cabo a través de las capacitación: Ciclo 1. Hablemos de lo público en el servicio – Módulo 3. Introducción a las Políticas Públicas. del 11 y 12 de mayo de 2022, con la asistencia de 109 personas de 224 convocados.  (49% asistencia), la cual  fortaleció las competencias de los colaboradores, ademas de contribuir a mitigar el riesgo</t>
  </si>
  <si>
    <t>Los responsables suministraron como evidencia  "Matriz Seguimiento Resolución 20203040011355" con el avance para  cada uno de los numerales de la norma;  y acta de reunión del 23/08/2022 de seguimiento a la Resolución 20203040011355-2do semestre 2022 en la cual se realizó la verificación del cumplimiento de las acciones en la matriz de seguimiento dispuesta por la OAPI. 
Para la acción adicional, se remitió listado de asistencia de Socialización Cursos Pedagógicos- Toma de conciencia  para la realización de los cursos pedagógicos por infracción a las normas de tránsito, con el fin de orientar su desarrollo y dar cumplimiento a los requisitos normativos y funcionales, llevada a cabo el 4/06/22 con la asistencia de 49 colaboradores. Con la cual se fortaleció las competencias de los colaboradores, ademas de contribuir a mitigar el riesgo</t>
  </si>
  <si>
    <t xml:space="preserve">
Los soportes que dan cuenta de la ejecución del control corresponden a bases de datos "VEHICULOS SUCEPTIBLES APLICACION LEY 1730- 2022.xlsx" en las cuale se verificaron para mayo 48 vehículos, junio 107 vehículos, julio 133 vehículos y agosto 194 vehiculos susceptibles de aplicación Ley 1730 de 2014, se evidenció que el control se ejecuta con la periodicidad mensual lo que permite contribuir a mitigar el riesgo.
Los soportes para la acción corresponde a presentacion Declaratoria Administrativa de Abandono Ley 1730/14
y listado de asistencia del 2/06/2022 con la participacion de 103 servidores, con la cual se fortaleció las competencias de los colaboradores, ademas de contribuir a mitigar el riesgo</t>
  </si>
  <si>
    <t>Para demostrar la ejecución del control los responsables adjuntaron memorando 202241000172793 del 21/07/2022 relacionado con el seguimiento a la calidad de las respuesta II trimestre dirigido a todas las dependneicas de la SDM, en el cual se solicita el equipo técnico de la entidad realice la medición utilizando la “Matriz de evaluación de calidad de las respuestas emitidas a las peticiones ciudadanas”, PM04-M02-F03 y se apliquen los criterios requeridos. Igualmente , se remitió Informe de evaluación de calidad I trimestre 2022 SDM, Acta socialización calidad respuesta II trimestre 2022, que para el periodo evaluado el índice de cumplimiento alcanzó 95,23%, el cual se socializó mediante memorando 202241000211973 del 25/08/2022 a todas las dependencias.
La acción adicional, se tiene prevista adelantar para noviembre 2022</t>
  </si>
  <si>
    <t>Continuar con la ejecución del control conforme a su diseño, lo cual demuestra su efectividad,  contribuyendo a mitigar el riesgo  identificado .</t>
  </si>
  <si>
    <r>
      <t xml:space="preserve">De acuerdo a lo manifestado por los responsables el seguimiento a este control se realiza dos veces al año en el mes de abril y octubre
Para la acción se adjunto las carpetas 1) INFORME CONVERSATORIOS -Informe fase conversatorios_2022 y 2) INFORMES LOCALES RDC-informe preliminar RdC de 11 localidades, sin embargo la acción diseñada corresponde a </t>
    </r>
    <r>
      <rPr>
        <i/>
        <sz val="11"/>
        <color theme="1"/>
        <rFont val="Calibri"/>
        <family val="2"/>
        <scheme val="minor"/>
      </rPr>
      <t>"realizar  2 retroalimentación al equipo de trabajo los temas relacionados con el cuplimiento PIP</t>
    </r>
    <r>
      <rPr>
        <sz val="11"/>
        <color theme="1"/>
        <rFont val="Calibri"/>
        <family val="2"/>
        <scheme val="minor"/>
      </rPr>
      <t>", situación que impidió verificar la efectividad de la ación.</t>
    </r>
  </si>
  <si>
    <t xml:space="preserve">Continuar con la ejecución del control conforme a su diseño, lo cual demuestra su efectividad,  contribuyendo a mitigar el riesgo  identificado .
No obstante, se hace la salvedad, que no fue posible verificar la efectividad la acción adicional, debido a que no remitieron las evidencias correspondientes a las diseñadas en la acción asociado para mitigar el riesgo identificado.  
Recomendaciones:
• Aplicar la acción adecuadamente de acuerdo a su diseño para mitigar la materialización de eventos.
• Evaluar periódicamente la eficacia de los controles definidos en la matriz de riesgos del proceso.
</t>
  </si>
  <si>
    <t xml:space="preserve">los profesionales realizan el cronograma teniendo en cuenta que esta sea permanentemente durante todo el año a través de un archivo de excel, dejando este como registro </t>
  </si>
  <si>
    <t>Continuar con la ejecución del control y la acción conforme a su diseño, lo cual demuestra su efectividad,  contribuyendo a mitigar el riesgo  identificado .</t>
  </si>
  <si>
    <t>Para la ejecución del control el proceso aportó correos del mes de agosto relacionados con Inclusión de información Matriz de Cumplimiento Legal a la  Dirección de Normatividad y Conceptos para que se actualice la matriz legal de cumplimiento legal. El control fuen efectivo. 
Se adjunta  informe de la semana de la salud llevada a cabo del 1 al 9 de junio de 2022, relacionando el cronograma y las actividades desarrolladas.</t>
  </si>
  <si>
    <t xml:space="preserve">Continuar con la ejecución del control y la acción conforme a su diseño, lo cual demuestra su efectividad,  contribuyendo a mitigar el riesgo  identificado .
Sin embargo se recomienda reportar el mapa de riesgos ccon sus respectivas evidencias en los tiempos definidos por la segunda línea,  garantizando el cargue correspondiente de las evidencias. </t>
  </si>
  <si>
    <t>El proceso adjunto el Programa de Gestion Documental SIGA-Anexo 01 Versión: 5.0 del 14/07/2022, cronograma PGD y TRD de 9 dependencias. Por lo anterior, se puede evidenciar la efectividad del control, situación que contribuye a la mitigación del riesgo
Para a acción adicional, se adjuntó actas de transferencia No 12 de DAC 165 cajas del 27/07/2022, No 13 DAL-DC325 cajas del 2/08/2022, No 14 OCD 34 cajas del 10/08/2022. Por lo anterior, se demostró la efectividad de la acción; lo que permite una adecuada mitigación del riesgo.</t>
  </si>
  <si>
    <t>La acción se tiene previsto ejecutar durante el segundo semestre</t>
  </si>
  <si>
    <t xml:space="preserve">Los soportes corresponden a las inspecciones realizadas en el Almacen, calle 13, Paloquemao y Seccional de Transito, verificando en los cuartos de almacenamiento de sustancias quimicas, residuos peligrosos y plantas electricas los requisitos ambientales, las cuales se encuentran debidamente documentadas.
Para la accion no se adjuntaron soportes que den cuenta de la realización del simulacro el cual se tenia previsto realizar en el mes de agosto. </t>
  </si>
  <si>
    <t>Continuar con la ejecución del control conforme a su diseño, lo cual demuestra su efectividad,  contribuyendo a mitigar el riesgo  identificado .
Sin embargo, se hace la salvedad, que no fue posible verificar la efectividad de la acción debido a que no remitieron los soportes respectivos. 
Por lo anterior, se evidenció que la acción adicional no se están aplicando, incumpliendo los roles y responsabilidades establecidos en la Política de Administración del Riesgo V 1.0 febrero 2021.
Recomendaciones:
• Aplicar la acción adecuadamente y con la periodicidad establecida, para mitigar la materialización de eventos.
• Fortalecer la documentación y cargue de evidencias.
• Evaluar periódicamente la eficacia de los controles definidos en la matriz de riesgos del proceso.</t>
  </si>
  <si>
    <t>Con relación a la ejecución del control se adjunto el informe de auditoría de evaluación de requisitos legales de ambiente realizada por la aseguradora, cuyo objetivo fue: realizar la evaluación de cumplimiento legal en Gestión Ambiental para la Secretaria Distrital de Movilidad, conforme a la matriz de identificación de requisitos legales, la cual es específica para las actividades realizadas por la Organización, y una vez realizada se pudo evidenciar que cumplen con un 99.36% de los requisitos legales identificados.</t>
  </si>
  <si>
    <t>C 1 Se aporta como evidencia las bases de datos: 1 REPORTE SAP ZTRR_0048 MAYO 2022, 2 REPORTE SAP COMPARENDO MAYO 2022, 3 REPORTE SAP JUNIO 2022, 4 DEVOLUCIONES COMPARENDOS JUNIO 2022, 5 REPORTE SAP COMPARENDOS JULIO 2022, 6 REPORTE SAP JULIO 2022, 7 ZTR048 DEVOLUCIONES COMPARENDOS AGOSTO 2022 y 8 ZTR048 REPORTE SAP RETEFTE  AGOSTO 2022. soportes que cumplen con lo establecido en el diseño del control.
De otra parte, la acción adicional, los responsables manifestaron que no se ha realizado la socialización de los procedimientos toda vez que los mismos se encuentran en proceso de revisión y ajuste ante la OAPI.</t>
  </si>
  <si>
    <t xml:space="preserve">El proceso adjuntó como evidencia muestra aleatoria de COMPROBANTE DE DIARIO - CAUSACIÓN OP Y RA - Código:PA03-PR01-F03, de los meses de mayo, junio, julio y agosto de 2022. observandose que se realiza la causación de los pagos de contratitas y proveedores a través del aplicativo SICAPITAL, generando una plantilla de causación debidamente frirmada, demostrando la efectividad del control; lo que permite una adecuada mitigación del riesgo </t>
  </si>
  <si>
    <t>El profesional de la OTIC realiza el seguimiento constantemente el agendamiento del cronograma de mantenimientos preventivos a la infraestructura TI de la entidad por medio del anexo técnico al contrato Mesa de ayuda que obliga al operador a realizar el cronograma de mantenimientos preventivos a la infraestructura TI.</t>
  </si>
  <si>
    <t>La evidencia de la ejecución del control corresponde al informe mantenimientos preventivos de los meses de mayo, junio, julio y agosto de 2022 , llevados a cabo por el operador tecnologico y que incluye entre otros aspectos el seguimiento a la ejecución del cronograma de mantenimiento preventivos en las sedes de la SDM, por lo anterior se observa que se cumplió la ejecución de control teniendo en cuenta que los mantenimientos  son permanentes, lo que  contribuye a mitigar el riesgo identificado.
Para la acción adicional se socializó al personal de la OTIC el funcionamiento de la herramienta Aranda, y sobre el cual se genera la gestión de las solicitudes y respuesta de estas.</t>
  </si>
  <si>
    <r>
      <t xml:space="preserve">Adjuntaron como evidencias los informe mantenimientos preventivos de los meses de mayo, junio, julio y agosto de 2022 no obstante, el control estableció como evidencia: </t>
    </r>
    <r>
      <rPr>
        <i/>
        <sz val="11"/>
        <color theme="1"/>
        <rFont val="Calibri"/>
        <family val="2"/>
        <scheme val="minor"/>
      </rPr>
      <t xml:space="preserve"> actas y verificaciones a los mantenimientos ejecutados en el periodo establecid</t>
    </r>
    <r>
      <rPr>
        <sz val="11"/>
        <color theme="1"/>
        <rFont val="Calibri"/>
        <family val="2"/>
        <scheme val="minor"/>
      </rPr>
      <t xml:space="preserve">. </t>
    </r>
  </si>
  <si>
    <t xml:space="preserve">Se hace la salvedad, que no fue posible verificar la efectividad del control debido a que no remitieron los soportes respectivos. 
Por lo anterior, se evidenció que el control no se están aplicando, incumpliendo los roles y responsabilidades establecidos en la Política de Administración del Riesgo V 1.0 febrero 2021.
Recomendaciones:
• Aplicar los controles adecuadamente y con la periodicidad establecida, para mitigar la materialización de eventos.
• Fortalecer la documentación y  garantizar el cargue correspondiente de las evidencias. 
• Evaluar periódicamente la eficacia de los controles y las acciones definidas en la matriz de riesgos del proceso.
</t>
  </si>
  <si>
    <t>El control se viene ejecutando tal y como se diseñó, para lo  cual se adjuntaron los correos electrónicos de la jefe de DNC, en los cuales  se realizó la retroalimentación de los proyectos de actos administrativos elaborados por los profesionales del área con el propósito que se cumplan con los requisitos y parametros establecidos en las normas aplicables para la expedición de actos administrativos.  
Para la acción se remitió acta de seguimiento interno DNC del 15/06/2022, entro otros temas se trato Medida cautelar de suspensión del Decreto Distrital 555 de 2021 -POT, Revisiones a cargo de la DNC, Legalbog participa, por lo anterior la accion adicional ha contribuido a mitigar el riesgo.</t>
  </si>
  <si>
    <t>Continuar con la ejecución del control y la acción adicional conforme a su diseño, lo cual demuestra su efectividad,  contribuyendo a mitigar el riesgo  identificado .</t>
  </si>
  <si>
    <t xml:space="preserve">Los profesionales de la Dirección de Contratación emplearan permanentemente el sistema de información dispuesto por la entidad,  para efectuar la revisión de los documentos contractuales allegados por los enlaces de la entidad o de los oferentes recibidos por la plataforma SECOP, a fin, de reducir la posibilidad de error humano y elevar la productividad del proceso. Dejando como registro los estudios previos cargados en la plataforma SECOP.     </t>
  </si>
  <si>
    <t>Para la ejecución del control se pudo verificar correos electrónicos de ajuste, observaciones, subsanación de documentos entre otros realizados por los profesionales de la DC, a los documentos eniados por las areas con el fin de que xumplen con la normatividad y procedimentos establecidos.
La acción adicional se ejecutó una vez las areas subsanaron las observaciones de la DC para su posterior cargue en la plataforma SECOP.</t>
  </si>
  <si>
    <t>El control se viene aplicando acorde a su diseño, lo cual se pudo evidenciar a través de los memorando 202253000102573 del 9/05/2022 relacionado con alertas liquidaciones, memorando 202253000133473 del 7/06/2022 de alerta de liquidaciones dirigidos a  los ordenadores del gasto; asi como base de seguimiento para liquidar, por lo cual, el control se ejecutó conforme su diseño contribuyendo a una adecuad amitigación del riesgo.
La acción se llevo a cabo, mediante reuniones y apoyos a las Subsecretarias lo cual se evieinció en las listas de asistencia convocatorias a reuniones de seguimiento a liquidaciones.</t>
  </si>
  <si>
    <t>El proceso ejecutó el control conforme a su diseño, para lo cual remitió como evidencias pantallazos de correos de los profesionales a las areas, en los cuales se observo el acompañamiento con sus respectivas  recomendaciones y observaciones a los procesos sancionatorios,  que de acuerdo con la documentación aportada por los responsables cumplieran con la  aplicación del procedimiento sancionatorio por incumplimiento contractual, lo cual permitió verificar la adecuada aplicación del control, contribuyendo a mitigar el riesgo identificado. 
Para la acción el proceso manifestó qu durante mayo, junio, julio y agosto no se realizaron socializaciones sobre los lineamientos del proceso sancionatorio, se tiene prevista para el último cuatrimestre.</t>
  </si>
  <si>
    <r>
      <t xml:space="preserve">Las evidencias no corresponden a la diseñada para el control que es </t>
    </r>
    <r>
      <rPr>
        <i/>
        <sz val="11"/>
        <rFont val="Arial Narrow"/>
        <family val="2"/>
      </rPr>
      <t>dejando como registro los paz y salvos generados,</t>
    </r>
    <r>
      <rPr>
        <sz val="11"/>
        <rFont val="Arial Narrow"/>
        <family val="2"/>
      </rPr>
      <t>ya que se adjuntaron 7 comunicaciones de Resolución aceptando una renuncia.
La acción se tiene previsto ejecutar durante el segundo semestre.</t>
    </r>
  </si>
  <si>
    <t>Se hace la salvedad, que no fue posible verificar la efectividad del control debido a que no remitieron los soportes respectivos. 
Por lo anterior, se evidenció que el control no se está aplicando, incumpliendo los roles y responsabilidades establecidos en la Política de Administración del Riesgo V 1.0 febrero 2021.
Recomendaciones:
• Aplicar el control adecuadamente y con la periodicidad establecida, para mitigar la materialización de eventos.
• Fortalecer la documentación y garantizar el cargue correspondiente de las evidencias. 
• Evaluar periódicamente la eficacia de los controles definidos en la matriz de riesgos del proceso.</t>
  </si>
  <si>
    <t xml:space="preserve">Se remitió Informe de Gestión Mensual observandose que en el mes de mayo de el indicador fue del 100%, para junio 99,86%, para julio 99,88% y para agosto del 100%. Por lo anterior, se evidencia que el control se ejecutó demostrando su efectividad, lo cual contribuye a una adecuada mitigación del riesgo.
Con relación a la Acción adicional  en acta del 30/06/2022 se  socializó al personal de la OTC  la gestión de los servicios de las Herramientas VPN, fortalecendo las competencias de los colaboradores
</t>
  </si>
  <si>
    <r>
      <rPr>
        <sz val="11"/>
        <rFont val="Calibri"/>
        <family val="2"/>
        <scheme val="minor"/>
      </rPr>
      <t>Sumistraron como evidencia archivo excel de  AJUSTE FECHAS CRONOGRAMA RDC POR PARTE DE CLM el cual se encuentra publicado en el si|guiente link:</t>
    </r>
    <r>
      <rPr>
        <u/>
        <sz val="11"/>
        <color theme="10"/>
        <rFont val="Calibri"/>
        <family val="2"/>
        <scheme val="minor"/>
      </rPr>
      <t xml:space="preserve">
https://www.movilidadbogota.gov.co/web/rendicion_de_cuentas_locales, </t>
    </r>
    <r>
      <rPr>
        <sz val="11"/>
        <rFont val="Calibri"/>
        <family val="2"/>
        <scheme val="minor"/>
      </rPr>
      <t>el control se aplica de acuerdo con el diseño.
Para la ejecución de la acción se observó en el link https://www.movilidadbogota.gov.co/web/rendicion_de_cuentas_locales, la publicación de Informes Preliminares de Rendición de Cuentas, Invitaciones, Presentaciones RDC Conversatorios y Encuentros Feriales,y Seguimiento a solicitudes ciudadanía proceso de Rendición de Cuentas Locales por lo evidenciado la accion contribuye a mitigar el riesgo identificado por la oportuna publicación de los  informes de resultado y los documentos anexos.</t>
    </r>
  </si>
  <si>
    <t>Para la ejecución del control, los responsables, remitieron soportes de la revisión del diseño de metodologías de Cultura Ciudadana (actas del 25/05/2022, 26/05/2022), Seguimiento campañas de cultura ciudadana de los meses de mayo y junio, además de seguimiento a las campañas de pedagogía para el periodo reportado, de acuerdo con la trazabilidad realizada corresponde a lo establecido en el diseño del control.</t>
  </si>
  <si>
    <t>La acción adicional ya se ejecutó, y se evaluó en el reporte 1er cuatrimestre.</t>
  </si>
  <si>
    <t xml:space="preserve">La evidencia de la ejecución del control corresponde a pantallazos de correos entre otros de probación por whassapp noticiero interno, Aprobación pieza gráfica invitación despedida del Secretario, Correo informativo sobre uso de línea gráfica; diseño y aprobación de campaña, además de socialización a Directivos sobre lineamiento de publicación de información. Por lo anterior, se puede observar la efectividad del control situación que contribuye a la mitigación del evento potencia.
Con respecto de la acción, relacionada con realizar retroalimentación al equipo de profesionales de la Oficina, frente a los lineamientos de comunicación y cultura para la movilidad tanto internos (institucionales) y externos (Alcaldía Mayor), se tiene prevista llevar a cabo en diciembre de 2022
</t>
  </si>
  <si>
    <t xml:space="preserve">El control se ejecutó a través de la aprobación realizada por el Director de Contratación a los procesos, luego de que los responsables realicen la subsanación de inconsistencias, para luego pasar los procesos la para firma de los ordenadores del gasto.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</si>
</sst>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22" x14ac:knownFonts="1">
    <font>
      <sz val="11"/>
      <color theme="1"/>
      <name val="Calibri"/>
      <family val="2"/>
      <scheme val="minor"/>
    </font>
    <font>
      <sz val="11"/>
      <color theme="1"/>
      <name val="Calibri"/>
      <family val="2"/>
      <scheme val="minor"/>
    </font>
    <font>
      <sz val="11"/>
      <color theme="1"/>
      <name val="Arial Narrow"/>
      <family val="2"/>
    </font>
    <font>
      <sz val="11"/>
      <name val="Arial Narrow"/>
      <family val="2"/>
    </font>
    <font>
      <b/>
      <sz val="11"/>
      <color theme="1"/>
      <name val="Arial Narrow"/>
      <family val="2"/>
    </font>
    <font>
      <sz val="10"/>
      <color theme="1"/>
      <name val="Arial Narrow"/>
      <family val="2"/>
    </font>
    <font>
      <sz val="10.5"/>
      <color theme="1"/>
      <name val="Arial Narrow"/>
      <family val="2"/>
    </font>
    <font>
      <sz val="11"/>
      <name val="Arial"/>
      <family val="2"/>
    </font>
    <font>
      <sz val="9"/>
      <color theme="1"/>
      <name val="Arial Narrow"/>
      <family val="2"/>
    </font>
    <font>
      <sz val="9"/>
      <color theme="1"/>
      <name val="Calibri"/>
      <family val="2"/>
      <scheme val="minor"/>
    </font>
    <font>
      <sz val="9"/>
      <name val="Calibri"/>
      <family val="2"/>
      <scheme val="minor"/>
    </font>
    <font>
      <sz val="11"/>
      <name val="Calibri"/>
      <family val="2"/>
      <scheme val="minor"/>
    </font>
    <font>
      <sz val="11"/>
      <color rgb="FF000000"/>
      <name val="Arial Narrow"/>
      <family val="2"/>
    </font>
    <font>
      <sz val="12"/>
      <name val="Arial"/>
      <family val="2"/>
    </font>
    <font>
      <sz val="11"/>
      <name val="Calibri"/>
      <family val="2"/>
    </font>
    <font>
      <sz val="10"/>
      <name val="Arial Narrow"/>
      <family val="2"/>
    </font>
    <font>
      <sz val="10"/>
      <color theme="1"/>
      <name val="Calibri"/>
      <family val="2"/>
      <scheme val="minor"/>
    </font>
    <font>
      <i/>
      <sz val="11"/>
      <color theme="1"/>
      <name val="Calibri"/>
      <family val="2"/>
      <scheme val="minor"/>
    </font>
    <font>
      <u/>
      <sz val="11"/>
      <color theme="10"/>
      <name val="Calibri"/>
      <family val="2"/>
      <scheme val="minor"/>
    </font>
    <font>
      <i/>
      <sz val="11"/>
      <name val="Arial Narrow"/>
      <family val="2"/>
    </font>
    <font>
      <b/>
      <sz val="11"/>
      <color rgb="FFFF0000"/>
      <name val="Arial Narrow"/>
      <family val="2"/>
    </font>
    <font>
      <sz val="10"/>
      <color rgb="FF000000"/>
      <name val="Arial"/>
      <family val="2"/>
    </font>
  </fonts>
  <fills count="12">
    <fill>
      <patternFill patternType="none"/>
    </fill>
    <fill>
      <patternFill patternType="gray125"/>
    </fill>
    <fill>
      <patternFill patternType="solid">
        <fgColor rgb="FFFF00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7030A0"/>
        <bgColor indexed="64"/>
      </patternFill>
    </fill>
    <fill>
      <patternFill patternType="solid">
        <fgColor theme="7" tint="0.79998168889431442"/>
        <bgColor indexed="64"/>
      </patternFill>
    </fill>
  </fills>
  <borders count="6">
    <border>
      <left/>
      <right/>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191">
    <xf numFmtId="0" fontId="0" fillId="0" borderId="0" xfId="0"/>
    <xf numFmtId="0" fontId="2" fillId="0" borderId="4" xfId="0" applyFont="1" applyBorder="1" applyAlignment="1">
      <alignment horizontal="center" vertical="center"/>
    </xf>
    <xf numFmtId="0" fontId="5" fillId="0" borderId="4"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protection locked="0"/>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textRotation="90"/>
      <protection locked="0"/>
    </xf>
    <xf numFmtId="9" fontId="2" fillId="0" borderId="4" xfId="0" applyNumberFormat="1" applyFont="1" applyBorder="1" applyAlignment="1" applyProtection="1">
      <alignment horizontal="center" vertical="center"/>
      <protection hidden="1"/>
    </xf>
    <xf numFmtId="164" fontId="2" fillId="0" borderId="4" xfId="1" applyNumberFormat="1" applyFont="1" applyBorder="1" applyAlignment="1">
      <alignment horizontal="center" vertical="center"/>
    </xf>
    <xf numFmtId="164" fontId="2" fillId="2" borderId="4" xfId="1" applyNumberFormat="1" applyFont="1" applyFill="1" applyBorder="1" applyAlignment="1">
      <alignment horizontal="center" vertical="center"/>
    </xf>
    <xf numFmtId="0" fontId="4" fillId="0" borderId="4" xfId="0" applyFont="1" applyBorder="1" applyAlignment="1" applyProtection="1">
      <alignment horizontal="center" vertical="center" textRotation="90" wrapText="1"/>
      <protection hidden="1"/>
    </xf>
    <xf numFmtId="9" fontId="2" fillId="0" borderId="1"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2" fillId="0" borderId="1" xfId="0" applyFont="1" applyBorder="1" applyAlignment="1" applyProtection="1">
      <alignment horizontal="center" vertical="center" textRotation="90"/>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2" fillId="0" borderId="5" xfId="0" applyFont="1" applyBorder="1" applyAlignment="1">
      <alignment horizontal="justify" vertical="center" wrapText="1"/>
    </xf>
    <xf numFmtId="0" fontId="2" fillId="6" borderId="5" xfId="0" applyFont="1" applyFill="1" applyBorder="1" applyAlignment="1" applyProtection="1">
      <alignment horizontal="center" vertical="center" wrapText="1"/>
      <protection locked="0"/>
    </xf>
    <xf numFmtId="0" fontId="0" fillId="0" borderId="5" xfId="0" applyBorder="1" applyAlignment="1">
      <alignment vertical="center"/>
    </xf>
    <xf numFmtId="0" fontId="0" fillId="6" borderId="5" xfId="0" applyFill="1" applyBorder="1" applyAlignment="1">
      <alignment horizontal="center" vertical="center" wrapText="1"/>
    </xf>
    <xf numFmtId="0" fontId="5" fillId="6" borderId="5" xfId="0" applyFont="1" applyFill="1" applyBorder="1" applyAlignment="1" applyProtection="1">
      <alignment horizontal="justify" vertical="center" wrapText="1"/>
      <protection locked="0"/>
    </xf>
    <xf numFmtId="0" fontId="9" fillId="0" borderId="5" xfId="0" applyFont="1" applyBorder="1" applyAlignment="1">
      <alignment vertical="center" wrapText="1"/>
    </xf>
    <xf numFmtId="0" fontId="9" fillId="0" borderId="5" xfId="0" applyFont="1" applyBorder="1" applyAlignment="1">
      <alignment vertical="center"/>
    </xf>
    <xf numFmtId="0" fontId="9" fillId="0" borderId="5"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0" fillId="6" borderId="5" xfId="0" applyFill="1" applyBorder="1" applyAlignment="1">
      <alignment vertical="center" wrapText="1"/>
    </xf>
    <xf numFmtId="0" fontId="2" fillId="6" borderId="5" xfId="0" applyFont="1" applyFill="1" applyBorder="1" applyAlignment="1" applyProtection="1">
      <alignment horizontal="center" vertical="center" wrapText="1"/>
      <protection hidden="1"/>
    </xf>
    <xf numFmtId="0" fontId="5" fillId="6" borderId="5" xfId="0" applyFont="1" applyFill="1" applyBorder="1" applyAlignment="1" applyProtection="1">
      <alignment vertical="center"/>
      <protection locked="0"/>
    </xf>
    <xf numFmtId="0" fontId="16" fillId="6" borderId="5" xfId="0" applyFont="1" applyFill="1" applyBorder="1" applyAlignment="1">
      <alignment horizontal="center" vertical="center"/>
    </xf>
    <xf numFmtId="0" fontId="0" fillId="0" borderId="0" xfId="0" applyFont="1"/>
    <xf numFmtId="0" fontId="0" fillId="6" borderId="5" xfId="0" applyFont="1" applyFill="1" applyBorder="1" applyAlignment="1">
      <alignment horizontal="justify" vertical="center" wrapText="1"/>
    </xf>
    <xf numFmtId="0" fontId="0" fillId="0" borderId="5" xfId="0" applyFont="1" applyBorder="1" applyAlignment="1">
      <alignment horizontal="center" vertical="center"/>
    </xf>
    <xf numFmtId="0" fontId="0" fillId="6" borderId="5" xfId="0" applyFont="1" applyFill="1" applyBorder="1" applyAlignment="1">
      <alignment horizontal="center" vertical="center"/>
    </xf>
    <xf numFmtId="0" fontId="0" fillId="10" borderId="0" xfId="0" applyFont="1" applyFill="1"/>
    <xf numFmtId="0" fontId="0" fillId="0" borderId="0" xfId="0" applyFont="1" applyAlignment="1">
      <alignment horizontal="justify"/>
    </xf>
    <xf numFmtId="0" fontId="0" fillId="0" borderId="0" xfId="0" applyFont="1" applyAlignment="1">
      <alignment wrapText="1"/>
    </xf>
    <xf numFmtId="0" fontId="2" fillId="6" borderId="5" xfId="0" applyFont="1" applyFill="1" applyBorder="1" applyAlignment="1" applyProtection="1">
      <alignment horizontal="center" vertical="center"/>
      <protection locked="0"/>
    </xf>
    <xf numFmtId="0" fontId="0" fillId="0" borderId="0" xfId="0" applyFont="1" applyAlignment="1"/>
    <xf numFmtId="0" fontId="0" fillId="0" borderId="0" xfId="0" applyFont="1" applyAlignment="1">
      <alignment horizontal="justify" vertical="center"/>
    </xf>
    <xf numFmtId="0" fontId="0" fillId="11" borderId="5" xfId="0" applyFont="1" applyFill="1" applyBorder="1" applyAlignment="1">
      <alignment horizontal="justify" vertical="center"/>
    </xf>
    <xf numFmtId="0" fontId="11" fillId="0" borderId="5" xfId="0" applyFont="1" applyFill="1" applyBorder="1" applyAlignment="1">
      <alignment horizontal="justify" vertical="center"/>
    </xf>
    <xf numFmtId="0" fontId="0" fillId="0" borderId="5" xfId="0" applyFont="1" applyFill="1" applyBorder="1" applyAlignment="1">
      <alignment horizontal="justify" vertical="center"/>
    </xf>
    <xf numFmtId="0" fontId="0" fillId="0" borderId="5" xfId="0" applyFont="1" applyFill="1" applyBorder="1" applyAlignment="1">
      <alignment horizontal="justify" vertical="center" wrapText="1"/>
    </xf>
    <xf numFmtId="0" fontId="4"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9" fontId="2" fillId="0" borderId="1" xfId="0" applyNumberFormat="1" applyFont="1" applyBorder="1" applyAlignment="1" applyProtection="1">
      <alignment horizontal="center" vertical="center" wrapText="1"/>
      <protection hidden="1"/>
    </xf>
    <xf numFmtId="9" fontId="2" fillId="0" borderId="2" xfId="0" applyNumberFormat="1" applyFont="1" applyBorder="1" applyAlignment="1" applyProtection="1">
      <alignment horizontal="center" vertical="center" wrapText="1"/>
      <protection hidden="1"/>
    </xf>
    <xf numFmtId="9" fontId="2" fillId="0" borderId="3" xfId="0" applyNumberFormat="1"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9" fontId="2" fillId="0" borderId="1" xfId="0" applyNumberFormat="1" applyFont="1" applyBorder="1" applyAlignment="1" applyProtection="1">
      <alignment horizontal="center" vertical="center" wrapText="1"/>
      <protection locked="0"/>
    </xf>
    <xf numFmtId="9" fontId="2" fillId="0" borderId="2" xfId="0" applyNumberFormat="1" applyFont="1" applyBorder="1" applyAlignment="1" applyProtection="1">
      <alignment horizontal="center" vertical="center" wrapText="1"/>
      <protection locked="0"/>
    </xf>
    <xf numFmtId="9" fontId="2" fillId="0" borderId="3" xfId="0" applyNumberFormat="1" applyFont="1" applyBorder="1" applyAlignment="1" applyProtection="1">
      <alignment horizontal="center" vertical="center" wrapText="1"/>
      <protection locked="0"/>
    </xf>
    <xf numFmtId="0" fontId="2" fillId="5" borderId="5" xfId="0"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justify" vertical="center" wrapText="1"/>
      <protection locked="0"/>
    </xf>
    <xf numFmtId="0" fontId="2" fillId="0" borderId="5" xfId="0" applyFont="1" applyBorder="1" applyAlignment="1" applyProtection="1">
      <alignment horizontal="center" vertical="center"/>
      <protection locked="0"/>
    </xf>
    <xf numFmtId="0" fontId="4" fillId="5" borderId="5" xfId="0" applyFont="1" applyFill="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hidden="1"/>
    </xf>
    <xf numFmtId="0" fontId="4" fillId="9" borderId="5" xfId="0" applyFont="1" applyFill="1" applyBorder="1" applyAlignment="1" applyProtection="1">
      <alignment vertical="center"/>
      <protection hidden="1"/>
    </xf>
    <xf numFmtId="0" fontId="2" fillId="0" borderId="5" xfId="0" applyFont="1" applyBorder="1" applyAlignment="1">
      <alignment horizontal="center" vertical="center"/>
    </xf>
    <xf numFmtId="0" fontId="2" fillId="0" borderId="5" xfId="0" applyFont="1" applyBorder="1" applyAlignment="1" applyProtection="1">
      <alignment horizontal="justify" vertical="center" wrapText="1"/>
      <protection locked="0"/>
    </xf>
    <xf numFmtId="0" fontId="3" fillId="0" borderId="5" xfId="0" applyFont="1" applyBorder="1" applyAlignment="1" applyProtection="1">
      <alignment horizontal="center" vertical="center" wrapText="1"/>
      <protection locked="0"/>
    </xf>
    <xf numFmtId="0" fontId="2" fillId="0" borderId="5" xfId="0" applyFont="1" applyBorder="1" applyAlignment="1" applyProtection="1">
      <alignment horizontal="justify" vertical="center"/>
      <protection locked="0"/>
    </xf>
    <xf numFmtId="0" fontId="0" fillId="0" borderId="5" xfId="0" applyFont="1" applyBorder="1" applyAlignment="1">
      <alignment horizontal="justify" vertical="center" wrapText="1"/>
    </xf>
    <xf numFmtId="0" fontId="4" fillId="3" borderId="5" xfId="0" applyFont="1" applyFill="1" applyBorder="1" applyAlignment="1">
      <alignment horizontal="center" vertical="center"/>
    </xf>
    <xf numFmtId="0" fontId="4" fillId="3" borderId="5" xfId="0" applyFont="1" applyFill="1" applyBorder="1" applyAlignment="1">
      <alignment horizontal="justify" vertical="center"/>
    </xf>
    <xf numFmtId="0" fontId="4" fillId="4" borderId="5"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5" xfId="0" applyFont="1" applyFill="1" applyBorder="1" applyAlignment="1">
      <alignment horizontal="justify" vertical="center"/>
    </xf>
    <xf numFmtId="0" fontId="4" fillId="3" borderId="5" xfId="0" applyFont="1" applyFill="1" applyBorder="1" applyAlignment="1">
      <alignment horizontal="center" vertical="center" wrapText="1"/>
    </xf>
    <xf numFmtId="0" fontId="4" fillId="4" borderId="5" xfId="0" applyFont="1" applyFill="1" applyBorder="1" applyAlignment="1">
      <alignment horizontal="justify" vertical="center" wrapText="1"/>
    </xf>
    <xf numFmtId="0" fontId="4" fillId="3" borderId="5" xfId="0" applyFont="1" applyFill="1" applyBorder="1" applyAlignment="1">
      <alignment horizontal="center" vertical="center" textRotation="90"/>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textRotation="90" wrapText="1"/>
    </xf>
    <xf numFmtId="0" fontId="4" fillId="3" borderId="5" xfId="0" applyFont="1" applyFill="1" applyBorder="1" applyAlignment="1">
      <alignment horizontal="center" vertical="center" textRotation="90"/>
    </xf>
    <xf numFmtId="0" fontId="4" fillId="4" borderId="5" xfId="0" applyFont="1" applyFill="1" applyBorder="1" applyAlignment="1">
      <alignment horizontal="center" vertical="center" wrapText="1"/>
    </xf>
    <xf numFmtId="0" fontId="4" fillId="4" borderId="5" xfId="0" applyFont="1" applyFill="1" applyBorder="1" applyAlignment="1">
      <alignment horizontal="justify" vertical="center" wrapText="1"/>
    </xf>
    <xf numFmtId="0" fontId="2" fillId="0" borderId="5" xfId="0" applyFont="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5" xfId="0" applyFont="1" applyBorder="1" applyAlignment="1" applyProtection="1">
      <alignment horizontal="center" vertical="center" textRotation="90"/>
      <protection locked="0"/>
    </xf>
    <xf numFmtId="9" fontId="2" fillId="0" borderId="5" xfId="0" applyNumberFormat="1" applyFont="1" applyBorder="1" applyAlignment="1" applyProtection="1">
      <alignment horizontal="center" vertical="center"/>
      <protection hidden="1"/>
    </xf>
    <xf numFmtId="0" fontId="2" fillId="0" borderId="5" xfId="0" applyFont="1" applyBorder="1" applyAlignment="1" applyProtection="1">
      <alignment horizontal="center" vertical="center"/>
      <protection locked="0"/>
    </xf>
    <xf numFmtId="17" fontId="2" fillId="0" borderId="5" xfId="0" applyNumberFormat="1" applyFont="1" applyBorder="1" applyAlignment="1" applyProtection="1">
      <alignment horizontal="center" vertical="center"/>
      <protection hidden="1"/>
    </xf>
    <xf numFmtId="0" fontId="2" fillId="0" borderId="5" xfId="0" applyFont="1" applyBorder="1" applyAlignment="1" applyProtection="1">
      <alignment horizontal="left" vertical="center" wrapText="1"/>
      <protection locked="0"/>
    </xf>
    <xf numFmtId="164" fontId="2" fillId="0" borderId="5" xfId="1" applyNumberFormat="1" applyFont="1" applyBorder="1" applyAlignment="1">
      <alignment horizontal="center" vertical="center"/>
    </xf>
    <xf numFmtId="0" fontId="4" fillId="0" borderId="5"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protection hidden="1"/>
    </xf>
    <xf numFmtId="14" fontId="2" fillId="0" borderId="5" xfId="0" applyNumberFormat="1" applyFont="1" applyBorder="1" applyAlignment="1" applyProtection="1">
      <alignment horizontal="center" vertical="center" wrapText="1"/>
      <protection locked="0"/>
    </xf>
    <xf numFmtId="17" fontId="2" fillId="0" borderId="5" xfId="0" applyNumberFormat="1" applyFont="1" applyBorder="1" applyAlignment="1" applyProtection="1">
      <alignment horizontal="center" vertical="center" wrapText="1"/>
      <protection hidden="1"/>
    </xf>
    <xf numFmtId="0" fontId="20" fillId="0" borderId="5" xfId="0" applyFont="1" applyFill="1" applyBorder="1" applyAlignment="1">
      <alignment vertical="center" wrapText="1"/>
    </xf>
    <xf numFmtId="0" fontId="0" fillId="0" borderId="5" xfId="0" applyBorder="1"/>
    <xf numFmtId="14" fontId="2" fillId="0" borderId="5" xfId="0" applyNumberFormat="1" applyFont="1" applyBorder="1" applyAlignment="1" applyProtection="1">
      <alignment horizontal="center" vertical="center"/>
      <protection locked="0"/>
    </xf>
    <xf numFmtId="14" fontId="2" fillId="0" borderId="5" xfId="0" applyNumberFormat="1"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locked="0"/>
    </xf>
    <xf numFmtId="0" fontId="4" fillId="0" borderId="5" xfId="0" applyFont="1" applyBorder="1" applyAlignment="1" applyProtection="1">
      <alignment vertical="center"/>
      <protection hidden="1"/>
    </xf>
    <xf numFmtId="0" fontId="12" fillId="0" borderId="5" xfId="0" applyFont="1" applyBorder="1" applyAlignment="1">
      <alignment horizontal="justify" vertical="center" wrapText="1"/>
    </xf>
    <xf numFmtId="0" fontId="0" fillId="0" borderId="5" xfId="0" applyFont="1" applyBorder="1" applyAlignment="1">
      <alignment horizontal="justify" vertical="center"/>
    </xf>
    <xf numFmtId="164" fontId="2" fillId="2" borderId="5" xfId="1" applyNumberFormat="1" applyFont="1" applyFill="1" applyBorder="1" applyAlignment="1">
      <alignment horizontal="center" vertical="center"/>
    </xf>
    <xf numFmtId="0" fontId="2" fillId="5" borderId="5" xfId="0" applyFont="1" applyFill="1" applyBorder="1" applyAlignment="1" applyProtection="1">
      <alignment horizontal="center" vertical="center"/>
      <protection locked="0"/>
    </xf>
    <xf numFmtId="0" fontId="2" fillId="0" borderId="5" xfId="0" applyFont="1" applyBorder="1" applyAlignment="1" applyProtection="1">
      <alignment horizontal="left" vertical="top" wrapText="1"/>
      <protection locked="0"/>
    </xf>
    <xf numFmtId="14" fontId="2" fillId="0" borderId="5"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4" fontId="2" fillId="6" borderId="5" xfId="0" applyNumberFormat="1" applyFont="1" applyFill="1" applyBorder="1" applyAlignment="1">
      <alignment horizontal="center" vertical="center" wrapText="1"/>
    </xf>
    <xf numFmtId="0" fontId="21" fillId="0" borderId="5" xfId="0" applyFont="1" applyBorder="1" applyAlignment="1">
      <alignment horizontal="justify" vertical="center" wrapText="1"/>
    </xf>
    <xf numFmtId="0" fontId="21" fillId="0" borderId="5" xfId="0" applyFont="1" applyBorder="1" applyAlignment="1">
      <alignment horizontal="justify" vertical="center" wrapText="1"/>
    </xf>
    <xf numFmtId="0" fontId="8" fillId="0" borderId="5" xfId="0" applyFont="1" applyBorder="1" applyAlignment="1" applyProtection="1">
      <alignment horizontal="center" vertical="center"/>
      <protection locked="0"/>
    </xf>
    <xf numFmtId="0" fontId="0" fillId="0" borderId="5" xfId="0" applyFill="1" applyBorder="1"/>
    <xf numFmtId="0" fontId="5" fillId="0" borderId="5" xfId="0" applyFont="1" applyBorder="1" applyAlignment="1" applyProtection="1">
      <alignment horizontal="justify" vertical="center" wrapText="1"/>
      <protection locked="0"/>
    </xf>
    <xf numFmtId="0" fontId="2" fillId="6" borderId="5" xfId="0" applyFont="1" applyFill="1" applyBorder="1" applyAlignment="1" applyProtection="1">
      <alignment horizontal="justify" vertical="center" wrapText="1"/>
      <protection locked="0"/>
    </xf>
    <xf numFmtId="0" fontId="5" fillId="6" borderId="5" xfId="0" applyFont="1" applyFill="1" applyBorder="1" applyAlignment="1" applyProtection="1">
      <alignment horizontal="center" vertical="center" wrapText="1"/>
      <protection locked="0"/>
    </xf>
    <xf numFmtId="14" fontId="2" fillId="6" borderId="5" xfId="0" applyNumberFormat="1" applyFont="1" applyFill="1" applyBorder="1" applyAlignment="1" applyProtection="1">
      <alignment horizontal="center" vertical="center"/>
      <protection locked="0"/>
    </xf>
    <xf numFmtId="0" fontId="2" fillId="0" borderId="5" xfId="0" applyFont="1" applyBorder="1" applyAlignment="1" applyProtection="1">
      <alignment vertical="center" wrapText="1"/>
      <protection locked="0"/>
    </xf>
    <xf numFmtId="0" fontId="0" fillId="0" borderId="5" xfId="0" applyBorder="1" applyAlignment="1">
      <alignment horizontal="justify" vertical="center" wrapText="1"/>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justify" vertical="center" wrapText="1"/>
      <protection locked="0"/>
    </xf>
    <xf numFmtId="14"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justify" vertical="top" wrapText="1"/>
      <protection locked="0"/>
    </xf>
    <xf numFmtId="0" fontId="7" fillId="0" borderId="5" xfId="0" applyFont="1" applyBorder="1" applyAlignment="1">
      <alignment horizontal="justify" vertical="top" wrapText="1"/>
    </xf>
    <xf numFmtId="0" fontId="11" fillId="0" borderId="5" xfId="0" applyFont="1" applyBorder="1" applyAlignment="1">
      <alignment horizontal="left" vertical="top" wrapText="1"/>
    </xf>
    <xf numFmtId="0" fontId="13" fillId="0" borderId="5" xfId="0" applyFont="1" applyBorder="1" applyAlignment="1">
      <alignment horizontal="left" vertical="center" wrapText="1" indent="1"/>
    </xf>
    <xf numFmtId="0" fontId="6" fillId="0" borderId="5"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2" fillId="0" borderId="5" xfId="0" applyFont="1" applyBorder="1" applyAlignment="1" applyProtection="1">
      <alignment vertical="center" textRotation="90"/>
      <protection locked="0"/>
    </xf>
    <xf numFmtId="0" fontId="11" fillId="0" borderId="5" xfId="0" applyFont="1" applyBorder="1" applyAlignment="1">
      <alignment horizontal="justify" vertical="center"/>
    </xf>
    <xf numFmtId="0" fontId="11" fillId="0" borderId="5" xfId="0" applyFont="1" applyBorder="1" applyAlignment="1">
      <alignment horizontal="justify" vertical="center" wrapText="1"/>
    </xf>
    <xf numFmtId="0" fontId="2" fillId="5" borderId="5" xfId="0" applyFont="1" applyFill="1" applyBorder="1" applyAlignment="1">
      <alignment horizontal="center" vertical="center"/>
    </xf>
    <xf numFmtId="0" fontId="2" fillId="6" borderId="5" xfId="0" applyFont="1" applyFill="1" applyBorder="1" applyAlignment="1" applyProtection="1">
      <alignment horizontal="justify" vertical="center"/>
      <protection locked="0"/>
    </xf>
    <xf numFmtId="14" fontId="2" fillId="6" borderId="5" xfId="0" applyNumberFormat="1" applyFont="1" applyFill="1" applyBorder="1" applyAlignment="1" applyProtection="1">
      <alignment horizontal="center" vertical="center" wrapText="1"/>
      <protection locked="0"/>
    </xf>
    <xf numFmtId="0" fontId="18" fillId="0" borderId="5" xfId="2" applyBorder="1" applyAlignment="1">
      <alignment horizontal="justify" vertical="center" wrapText="1"/>
    </xf>
    <xf numFmtId="14" fontId="2" fillId="0" borderId="5" xfId="0" applyNumberFormat="1" applyFont="1" applyBorder="1" applyAlignment="1" applyProtection="1">
      <alignment horizontal="justify" vertical="center"/>
      <protection locked="0"/>
    </xf>
    <xf numFmtId="9" fontId="3" fillId="0" borderId="5" xfId="0" applyNumberFormat="1" applyFont="1" applyBorder="1" applyAlignment="1" applyProtection="1">
      <alignment horizontal="center" vertical="center" wrapText="1"/>
      <protection locked="0"/>
    </xf>
    <xf numFmtId="14" fontId="2" fillId="8" borderId="5" xfId="0" applyNumberFormat="1"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wrapText="1"/>
      <protection locked="0"/>
    </xf>
    <xf numFmtId="0" fontId="2" fillId="8" borderId="5" xfId="0" applyFont="1" applyFill="1" applyBorder="1" applyAlignment="1" applyProtection="1">
      <alignment horizontal="center" vertical="center"/>
      <protection locked="0"/>
    </xf>
    <xf numFmtId="0" fontId="0" fillId="0" borderId="5" xfId="0" applyFill="1" applyBorder="1" applyAlignment="1">
      <alignment vertical="center" wrapText="1"/>
    </xf>
    <xf numFmtId="0" fontId="0" fillId="0" borderId="5" xfId="0" applyBorder="1" applyAlignment="1">
      <alignment horizontal="center" vertical="center" wrapText="1"/>
    </xf>
    <xf numFmtId="0" fontId="2" fillId="0" borderId="5" xfId="0" applyFont="1" applyBorder="1" applyAlignment="1" applyProtection="1">
      <alignment vertical="center"/>
      <protection locked="0"/>
    </xf>
    <xf numFmtId="0" fontId="2" fillId="0" borderId="5" xfId="0" applyFont="1" applyBorder="1" applyAlignment="1" applyProtection="1">
      <alignment horizontal="justify" vertical="center" wrapText="1"/>
      <protection locked="0"/>
    </xf>
    <xf numFmtId="0" fontId="0" fillId="6" borderId="5" xfId="0" applyFill="1" applyBorder="1" applyAlignment="1">
      <alignment horizontal="center" vertical="center" wrapText="1"/>
    </xf>
    <xf numFmtId="0" fontId="0" fillId="0" borderId="5" xfId="0" applyBorder="1" applyAlignment="1">
      <alignment vertical="center" wrapText="1"/>
    </xf>
    <xf numFmtId="14" fontId="2" fillId="0" borderId="5" xfId="0" applyNumberFormat="1" applyFont="1" applyBorder="1" applyAlignment="1" applyProtection="1">
      <alignment vertical="center"/>
      <protection locked="0"/>
    </xf>
    <xf numFmtId="0" fontId="4" fillId="7" borderId="5" xfId="0" applyFont="1" applyFill="1" applyBorder="1" applyAlignment="1" applyProtection="1">
      <alignment horizontal="center" vertical="center" wrapText="1"/>
      <protection hidden="1"/>
    </xf>
    <xf numFmtId="0" fontId="4" fillId="7" borderId="5" xfId="0" applyFont="1" applyFill="1" applyBorder="1" applyAlignment="1" applyProtection="1">
      <alignment horizontal="center" vertical="center" wrapText="1"/>
      <protection hidden="1"/>
    </xf>
    <xf numFmtId="0" fontId="4" fillId="9" borderId="5" xfId="0" applyFont="1" applyFill="1" applyBorder="1" applyAlignment="1" applyProtection="1">
      <alignment horizontal="center" vertical="center"/>
      <protection hidden="1"/>
    </xf>
    <xf numFmtId="0" fontId="2" fillId="6" borderId="5" xfId="0" applyFont="1" applyFill="1" applyBorder="1" applyAlignment="1">
      <alignment horizontal="justify" vertical="center" wrapText="1"/>
    </xf>
    <xf numFmtId="0" fontId="0" fillId="0" borderId="5" xfId="0" applyBorder="1" applyAlignment="1">
      <alignment wrapText="1"/>
    </xf>
    <xf numFmtId="0" fontId="0" fillId="0" borderId="5" xfId="0" applyFill="1" applyBorder="1" applyAlignment="1">
      <alignment wrapText="1"/>
    </xf>
    <xf numFmtId="0" fontId="5" fillId="6" borderId="5" xfId="0" applyFont="1" applyFill="1" applyBorder="1" applyAlignment="1" applyProtection="1">
      <alignment horizontal="left" vertical="center" wrapText="1"/>
      <protection locked="0"/>
    </xf>
    <xf numFmtId="0" fontId="3" fillId="6" borderId="5" xfId="0" applyFont="1" applyFill="1" applyBorder="1" applyAlignment="1" applyProtection="1">
      <alignment horizontal="justify" vertical="center" wrapText="1"/>
      <protection locked="0"/>
    </xf>
    <xf numFmtId="0" fontId="5" fillId="6" borderId="5" xfId="0" applyFont="1" applyFill="1" applyBorder="1" applyAlignment="1" applyProtection="1">
      <alignment horizontal="center" vertical="center"/>
      <protection locked="0"/>
    </xf>
    <xf numFmtId="0" fontId="15" fillId="6" borderId="5" xfId="0" applyFont="1" applyFill="1" applyBorder="1" applyAlignment="1" applyProtection="1">
      <alignment horizontal="left" vertical="center" wrapText="1"/>
      <protection locked="0"/>
    </xf>
    <xf numFmtId="0" fontId="5" fillId="6" borderId="5" xfId="0" applyFont="1" applyFill="1" applyBorder="1" applyAlignment="1" applyProtection="1">
      <alignment vertical="center" wrapText="1"/>
      <protection locked="0"/>
    </xf>
    <xf numFmtId="0" fontId="2" fillId="0" borderId="5" xfId="0" applyFont="1" applyBorder="1" applyAlignment="1" applyProtection="1">
      <alignment horizontal="left" wrapText="1"/>
      <protection locked="0"/>
    </xf>
    <xf numFmtId="0" fontId="2" fillId="0" borderId="5" xfId="0" applyFont="1" applyBorder="1" applyProtection="1">
      <protection locked="0"/>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4" fillId="0" borderId="5" xfId="0" applyFont="1" applyBorder="1" applyAlignment="1">
      <alignment horizontal="center" vertical="center" wrapText="1"/>
    </xf>
    <xf numFmtId="9" fontId="2" fillId="0" borderId="5" xfId="0" applyNumberFormat="1" applyFont="1" applyBorder="1" applyAlignment="1">
      <alignment horizontal="center" vertical="center" wrapText="1"/>
    </xf>
    <xf numFmtId="0" fontId="4" fillId="0" borderId="5" xfId="0" applyFont="1" applyBorder="1" applyAlignment="1">
      <alignment horizontal="center" vertical="center"/>
    </xf>
    <xf numFmtId="0" fontId="2" fillId="0" borderId="5" xfId="0" applyFont="1" applyBorder="1" applyAlignment="1">
      <alignment horizontal="center" vertical="center" textRotation="90"/>
    </xf>
    <xf numFmtId="9" fontId="2" fillId="0" borderId="5" xfId="0" applyNumberFormat="1" applyFont="1" applyBorder="1" applyAlignment="1">
      <alignment horizontal="center" vertical="center"/>
    </xf>
    <xf numFmtId="1" fontId="2"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xf>
    <xf numFmtId="0" fontId="4" fillId="0" borderId="5" xfId="0" applyFont="1" applyBorder="1" applyAlignment="1">
      <alignment horizontal="center" vertical="center" textRotation="90"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xf>
    <xf numFmtId="0" fontId="7" fillId="5" borderId="5" xfId="0" applyFont="1" applyFill="1" applyBorder="1" applyAlignment="1">
      <alignment wrapText="1"/>
    </xf>
    <xf numFmtId="0" fontId="7" fillId="0" borderId="5" xfId="0" applyFont="1" applyBorder="1"/>
    <xf numFmtId="0" fontId="2" fillId="0" borderId="5" xfId="0" applyFont="1" applyBorder="1" applyAlignment="1">
      <alignment horizontal="center" vertical="center" indent="1"/>
    </xf>
  </cellXfs>
  <cellStyles count="3">
    <cellStyle name="Hipervínculo" xfId="2" builtinId="8"/>
    <cellStyle name="Normal" xfId="0" builtinId="0"/>
    <cellStyle name="Porcentaje" xfId="1" builtinId="5"/>
  </cellStyles>
  <dxfs count="1934">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yste\Desktop\Mapas%20de%20riesgos%20de%20gesti&#243;n%202022\Mapa%20de%20riesgos%20de%20gestion%20Control%20Disciplinario%20V%201.0%20del%2025.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cardenas\Downloads\mapa_de_riesgos_de_gestion_administrativa_v_2.0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Control de cambios"/>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Control de cambios"/>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vilidadbogota.gov.co/web/rendicion_de_cuentas_loc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J33"/>
  <sheetViews>
    <sheetView zoomScale="40" zoomScaleNormal="40" workbookViewId="0">
      <selection activeCell="A3" sqref="A3"/>
    </sheetView>
  </sheetViews>
  <sheetFormatPr baseColWidth="10" defaultRowHeight="15" x14ac:dyDescent="0.25"/>
  <cols>
    <col min="31" max="31" width="29.28515625" customWidth="1"/>
    <col min="32" max="32" width="31.140625" customWidth="1"/>
    <col min="33" max="33" width="23.5703125" customWidth="1"/>
  </cols>
  <sheetData>
    <row r="4" spans="1:36" ht="409.5" x14ac:dyDescent="0.25">
      <c r="A4" s="46">
        <v>1</v>
      </c>
      <c r="B4" s="49" t="s">
        <v>0</v>
      </c>
      <c r="C4" s="49" t="s">
        <v>1</v>
      </c>
      <c r="D4" s="49" t="s">
        <v>2</v>
      </c>
      <c r="E4" s="52" t="s">
        <v>3</v>
      </c>
      <c r="F4" s="49" t="s">
        <v>4</v>
      </c>
      <c r="G4" s="61">
        <v>16</v>
      </c>
      <c r="H4" s="43" t="s">
        <v>5</v>
      </c>
      <c r="I4" s="58">
        <v>0.4</v>
      </c>
      <c r="J4" s="64" t="s">
        <v>6</v>
      </c>
      <c r="K4" s="58" t="s">
        <v>6</v>
      </c>
      <c r="L4" s="43" t="s">
        <v>7</v>
      </c>
      <c r="M4" s="58">
        <v>0.6</v>
      </c>
      <c r="N4" s="55" t="s">
        <v>7</v>
      </c>
      <c r="O4" s="1">
        <v>1</v>
      </c>
      <c r="P4" s="2" t="s">
        <v>8</v>
      </c>
      <c r="Q4" s="4" t="s">
        <v>9</v>
      </c>
      <c r="R4" s="5" t="s">
        <v>10</v>
      </c>
      <c r="S4" s="5" t="s">
        <v>11</v>
      </c>
      <c r="T4" s="6" t="s">
        <v>12</v>
      </c>
      <c r="U4" s="5" t="s">
        <v>13</v>
      </c>
      <c r="V4" s="5" t="s">
        <v>14</v>
      </c>
      <c r="W4" s="5" t="s">
        <v>15</v>
      </c>
      <c r="X4" s="7">
        <f>IFERROR(IF(Q4="Probabilidad",(I4-(+I4*T4)),IF(Q4="Impacto",I4,"")),"")</f>
        <v>0.24</v>
      </c>
      <c r="Y4" s="9" t="s">
        <v>5</v>
      </c>
      <c r="Z4" s="10">
        <v>0.24</v>
      </c>
      <c r="AA4" s="9" t="s">
        <v>7</v>
      </c>
      <c r="AB4" s="10">
        <v>0.6</v>
      </c>
      <c r="AC4" s="11" t="s">
        <v>7</v>
      </c>
      <c r="AD4" s="12" t="s">
        <v>16</v>
      </c>
      <c r="AE4" s="13" t="s">
        <v>17</v>
      </c>
      <c r="AF4" s="14" t="s">
        <v>18</v>
      </c>
      <c r="AG4" s="15" t="s">
        <v>19</v>
      </c>
      <c r="AH4" s="15"/>
      <c r="AI4" s="13"/>
      <c r="AJ4" s="14"/>
    </row>
    <row r="5" spans="1:36" ht="409.5" x14ac:dyDescent="0.25">
      <c r="A5" s="47"/>
      <c r="B5" s="50"/>
      <c r="C5" s="50"/>
      <c r="D5" s="50"/>
      <c r="E5" s="53"/>
      <c r="F5" s="50"/>
      <c r="G5" s="62"/>
      <c r="H5" s="44"/>
      <c r="I5" s="59"/>
      <c r="J5" s="65"/>
      <c r="K5" s="59">
        <v>0</v>
      </c>
      <c r="L5" s="44"/>
      <c r="M5" s="59"/>
      <c r="N5" s="56"/>
      <c r="O5" s="1">
        <v>2</v>
      </c>
      <c r="P5" s="2" t="s">
        <v>20</v>
      </c>
      <c r="Q5" s="4" t="s">
        <v>9</v>
      </c>
      <c r="R5" s="5" t="s">
        <v>10</v>
      </c>
      <c r="S5" s="5" t="s">
        <v>11</v>
      </c>
      <c r="T5" s="6" t="s">
        <v>12</v>
      </c>
      <c r="U5" s="5" t="s">
        <v>13</v>
      </c>
      <c r="V5" s="5" t="s">
        <v>14</v>
      </c>
      <c r="W5" s="5" t="s">
        <v>15</v>
      </c>
      <c r="X5" s="7">
        <f>IFERROR(IF(AND(Q4="Probabilidad",Q5="Probabilidad"),(Z4-(+Z4*T5)),IF(Q5="Probabilidad",(I4-(+I4*T5)),IF(Q5="Impacto",Z4,""))),"")</f>
        <v>0.14399999999999999</v>
      </c>
      <c r="Y5" s="9" t="s">
        <v>21</v>
      </c>
      <c r="Z5" s="10">
        <v>0.14399999999999999</v>
      </c>
      <c r="AA5" s="9" t="s">
        <v>7</v>
      </c>
      <c r="AB5" s="10">
        <v>0.6</v>
      </c>
      <c r="AC5" s="11" t="s">
        <v>7</v>
      </c>
      <c r="AD5" s="12"/>
      <c r="AE5" s="13"/>
      <c r="AF5" s="14"/>
      <c r="AG5" s="15"/>
      <c r="AH5" s="15"/>
      <c r="AI5" s="13"/>
      <c r="AJ5" s="14"/>
    </row>
    <row r="6" spans="1:36" ht="409.5" x14ac:dyDescent="0.25">
      <c r="A6" s="47"/>
      <c r="B6" s="50"/>
      <c r="C6" s="50"/>
      <c r="D6" s="50"/>
      <c r="E6" s="53"/>
      <c r="F6" s="50"/>
      <c r="G6" s="62"/>
      <c r="H6" s="44"/>
      <c r="I6" s="59"/>
      <c r="J6" s="65"/>
      <c r="K6" s="59">
        <v>0</v>
      </c>
      <c r="L6" s="44"/>
      <c r="M6" s="59"/>
      <c r="N6" s="56"/>
      <c r="O6" s="1">
        <v>3</v>
      </c>
      <c r="P6" s="2" t="s">
        <v>22</v>
      </c>
      <c r="Q6" s="4" t="s">
        <v>9</v>
      </c>
      <c r="R6" s="5" t="s">
        <v>23</v>
      </c>
      <c r="S6" s="5" t="s">
        <v>11</v>
      </c>
      <c r="T6" s="6" t="s">
        <v>24</v>
      </c>
      <c r="U6" s="5" t="s">
        <v>13</v>
      </c>
      <c r="V6" s="5" t="s">
        <v>14</v>
      </c>
      <c r="W6" s="5"/>
      <c r="X6" s="7">
        <f>IFERROR(IF(AND(Q5="Probabilidad",Q6="Probabilidad"),(Z5-(+Z5*T6)),IF(AND(Q5="Impacto",Q6="Probabilidad"),(Z4-(+Z4*T6)),IF(Q6="Impacto",Z5,""))),"")</f>
        <v>0.1008</v>
      </c>
      <c r="Y6" s="9" t="s">
        <v>21</v>
      </c>
      <c r="Z6" s="10">
        <v>0.1008</v>
      </c>
      <c r="AA6" s="9" t="s">
        <v>7</v>
      </c>
      <c r="AB6" s="10">
        <v>0.6</v>
      </c>
      <c r="AC6" s="11" t="s">
        <v>7</v>
      </c>
      <c r="AD6" s="12"/>
      <c r="AE6" s="13"/>
      <c r="AF6" s="14"/>
      <c r="AG6" s="15"/>
      <c r="AH6" s="15"/>
      <c r="AI6" s="13"/>
      <c r="AJ6" s="14"/>
    </row>
    <row r="7" spans="1:36" ht="318.75" x14ac:dyDescent="0.25">
      <c r="A7" s="47"/>
      <c r="B7" s="50"/>
      <c r="C7" s="50"/>
      <c r="D7" s="50"/>
      <c r="E7" s="53"/>
      <c r="F7" s="50"/>
      <c r="G7" s="62"/>
      <c r="H7" s="44"/>
      <c r="I7" s="59"/>
      <c r="J7" s="65"/>
      <c r="K7" s="59">
        <v>0</v>
      </c>
      <c r="L7" s="44"/>
      <c r="M7" s="59"/>
      <c r="N7" s="56"/>
      <c r="O7" s="1">
        <v>4</v>
      </c>
      <c r="P7" s="2" t="s">
        <v>25</v>
      </c>
      <c r="Q7" s="4" t="s">
        <v>26</v>
      </c>
      <c r="R7" s="5" t="s">
        <v>27</v>
      </c>
      <c r="S7" s="5" t="s">
        <v>11</v>
      </c>
      <c r="T7" s="6" t="s">
        <v>28</v>
      </c>
      <c r="U7" s="5" t="s">
        <v>13</v>
      </c>
      <c r="V7" s="5"/>
      <c r="W7" s="5"/>
      <c r="X7" s="7">
        <f t="shared" ref="X7:X9" si="0">IFERROR(IF(AND(Q6="Probabilidad",Q7="Probabilidad"),(Z6-(+Z6*T7)),IF(AND(Q6="Impacto",Q7="Probabilidad"),(Z5-(+Z5*T7)),IF(Q7="Impacto",Z6,""))),"")</f>
        <v>0.1008</v>
      </c>
      <c r="Y7" s="9" t="s">
        <v>21</v>
      </c>
      <c r="Z7" s="10">
        <v>0.1008</v>
      </c>
      <c r="AA7" s="9" t="s">
        <v>7</v>
      </c>
      <c r="AB7" s="10">
        <v>0.44999999999999996</v>
      </c>
      <c r="AC7" s="11" t="s">
        <v>7</v>
      </c>
      <c r="AD7" s="12"/>
      <c r="AE7" s="13"/>
      <c r="AF7" s="14"/>
      <c r="AG7" s="15"/>
      <c r="AH7" s="15"/>
      <c r="AI7" s="13"/>
      <c r="AJ7" s="14"/>
    </row>
    <row r="8" spans="1:36" ht="382.5" x14ac:dyDescent="0.25">
      <c r="A8" s="47"/>
      <c r="B8" s="50"/>
      <c r="C8" s="50"/>
      <c r="D8" s="50"/>
      <c r="E8" s="53"/>
      <c r="F8" s="50"/>
      <c r="G8" s="62"/>
      <c r="H8" s="44"/>
      <c r="I8" s="59"/>
      <c r="J8" s="65"/>
      <c r="K8" s="59">
        <v>0</v>
      </c>
      <c r="L8" s="44"/>
      <c r="M8" s="59"/>
      <c r="N8" s="56"/>
      <c r="O8" s="1">
        <v>5</v>
      </c>
      <c r="P8" s="2" t="s">
        <v>29</v>
      </c>
      <c r="Q8" s="4" t="s">
        <v>9</v>
      </c>
      <c r="R8" s="5" t="s">
        <v>10</v>
      </c>
      <c r="S8" s="5" t="s">
        <v>11</v>
      </c>
      <c r="T8" s="6" t="s">
        <v>12</v>
      </c>
      <c r="U8" s="5" t="s">
        <v>13</v>
      </c>
      <c r="V8" s="5"/>
      <c r="W8" s="5"/>
      <c r="X8" s="7">
        <f t="shared" si="0"/>
        <v>6.0479999999999999E-2</v>
      </c>
      <c r="Y8" s="9" t="s">
        <v>21</v>
      </c>
      <c r="Z8" s="10">
        <v>6.0479999999999999E-2</v>
      </c>
      <c r="AA8" s="9" t="s">
        <v>7</v>
      </c>
      <c r="AB8" s="10">
        <v>0.44999999999999996</v>
      </c>
      <c r="AC8" s="11" t="s">
        <v>7</v>
      </c>
      <c r="AD8" s="12"/>
      <c r="AE8" s="13"/>
      <c r="AF8" s="14"/>
      <c r="AG8" s="15"/>
      <c r="AH8" s="15"/>
      <c r="AI8" s="13"/>
      <c r="AJ8" s="14"/>
    </row>
    <row r="9" spans="1:36" ht="369.75" x14ac:dyDescent="0.25">
      <c r="A9" s="48"/>
      <c r="B9" s="51"/>
      <c r="C9" s="51"/>
      <c r="D9" s="51"/>
      <c r="E9" s="54"/>
      <c r="F9" s="51"/>
      <c r="G9" s="63"/>
      <c r="H9" s="45"/>
      <c r="I9" s="60"/>
      <c r="J9" s="66"/>
      <c r="K9" s="60">
        <v>0</v>
      </c>
      <c r="L9" s="45"/>
      <c r="M9" s="60"/>
      <c r="N9" s="57"/>
      <c r="O9" s="1">
        <v>6</v>
      </c>
      <c r="P9" s="2" t="s">
        <v>30</v>
      </c>
      <c r="Q9" s="4" t="s">
        <v>9</v>
      </c>
      <c r="R9" s="5" t="s">
        <v>10</v>
      </c>
      <c r="S9" s="5" t="s">
        <v>11</v>
      </c>
      <c r="T9" s="6" t="s">
        <v>12</v>
      </c>
      <c r="U9" s="5" t="s">
        <v>13</v>
      </c>
      <c r="V9" s="5"/>
      <c r="W9" s="5"/>
      <c r="X9" s="7">
        <f t="shared" si="0"/>
        <v>3.6288000000000001E-2</v>
      </c>
      <c r="Y9" s="9" t="s">
        <v>21</v>
      </c>
      <c r="Z9" s="10">
        <v>3.6288000000000001E-2</v>
      </c>
      <c r="AA9" s="9" t="s">
        <v>7</v>
      </c>
      <c r="AB9" s="10">
        <v>0.44999999999999996</v>
      </c>
      <c r="AC9" s="11" t="s">
        <v>7</v>
      </c>
      <c r="AD9" s="12"/>
      <c r="AE9" s="13"/>
      <c r="AF9" s="14"/>
      <c r="AG9" s="15"/>
      <c r="AH9" s="15"/>
      <c r="AI9" s="13"/>
      <c r="AJ9" s="14"/>
    </row>
    <row r="10" spans="1:36" ht="382.5" x14ac:dyDescent="0.25">
      <c r="A10" s="46">
        <v>2</v>
      </c>
      <c r="B10" s="49"/>
      <c r="C10" s="49" t="s">
        <v>31</v>
      </c>
      <c r="D10" s="49" t="s">
        <v>32</v>
      </c>
      <c r="E10" s="52" t="s">
        <v>33</v>
      </c>
      <c r="F10" s="49" t="s">
        <v>4</v>
      </c>
      <c r="G10" s="61">
        <v>52</v>
      </c>
      <c r="H10" s="43" t="s">
        <v>34</v>
      </c>
      <c r="I10" s="58">
        <v>0.6</v>
      </c>
      <c r="J10" s="64" t="s">
        <v>6</v>
      </c>
      <c r="K10" s="58" t="s">
        <v>6</v>
      </c>
      <c r="L10" s="43" t="s">
        <v>7</v>
      </c>
      <c r="M10" s="58">
        <v>0.6</v>
      </c>
      <c r="N10" s="55" t="s">
        <v>7</v>
      </c>
      <c r="O10" s="1">
        <v>1</v>
      </c>
      <c r="P10" s="2" t="s">
        <v>35</v>
      </c>
      <c r="Q10" s="4" t="s">
        <v>9</v>
      </c>
      <c r="R10" s="5" t="s">
        <v>10</v>
      </c>
      <c r="S10" s="5" t="s">
        <v>11</v>
      </c>
      <c r="T10" s="6" t="s">
        <v>12</v>
      </c>
      <c r="U10" s="5" t="s">
        <v>13</v>
      </c>
      <c r="V10" s="5" t="s">
        <v>14</v>
      </c>
      <c r="W10" s="5" t="s">
        <v>15</v>
      </c>
      <c r="X10" s="7">
        <f>IFERROR(IF(Q10="Probabilidad",(I10-(+I10*T10)),IF(Q10="Impacto",I10,"")),"")</f>
        <v>0.36</v>
      </c>
      <c r="Y10" s="9" t="s">
        <v>5</v>
      </c>
      <c r="Z10" s="10">
        <v>0.36</v>
      </c>
      <c r="AA10" s="9" t="s">
        <v>7</v>
      </c>
      <c r="AB10" s="10">
        <v>0.6</v>
      </c>
      <c r="AC10" s="11" t="s">
        <v>7</v>
      </c>
      <c r="AD10" s="12" t="s">
        <v>16</v>
      </c>
      <c r="AE10" s="13" t="s">
        <v>36</v>
      </c>
      <c r="AF10" s="14" t="s">
        <v>37</v>
      </c>
      <c r="AG10" s="15" t="s">
        <v>38</v>
      </c>
      <c r="AH10" s="15"/>
      <c r="AI10" s="13"/>
      <c r="AJ10" s="14"/>
    </row>
    <row r="11" spans="1:36" ht="409.5" x14ac:dyDescent="0.25">
      <c r="A11" s="47"/>
      <c r="B11" s="50"/>
      <c r="C11" s="50"/>
      <c r="D11" s="50"/>
      <c r="E11" s="53"/>
      <c r="F11" s="50"/>
      <c r="G11" s="62"/>
      <c r="H11" s="44"/>
      <c r="I11" s="59"/>
      <c r="J11" s="65"/>
      <c r="K11" s="59">
        <v>0</v>
      </c>
      <c r="L11" s="44"/>
      <c r="M11" s="59"/>
      <c r="N11" s="56"/>
      <c r="O11" s="1">
        <v>2</v>
      </c>
      <c r="P11" s="2" t="s">
        <v>39</v>
      </c>
      <c r="Q11" s="4" t="s">
        <v>9</v>
      </c>
      <c r="R11" s="5" t="s">
        <v>23</v>
      </c>
      <c r="S11" s="5" t="s">
        <v>11</v>
      </c>
      <c r="T11" s="6" t="s">
        <v>24</v>
      </c>
      <c r="U11" s="5" t="s">
        <v>13</v>
      </c>
      <c r="V11" s="5" t="s">
        <v>14</v>
      </c>
      <c r="W11" s="5" t="s">
        <v>15</v>
      </c>
      <c r="X11" s="7">
        <f>IFERROR(IF(AND(Q10="Probabilidad",Q11="Probabilidad"),(Z10-(+Z10*T11)),IF(Q11="Probabilidad",(I10-(+I10*T11)),IF(Q11="Impacto",Z10,""))),"")</f>
        <v>0.252</v>
      </c>
      <c r="Y11" s="9" t="s">
        <v>5</v>
      </c>
      <c r="Z11" s="10">
        <v>0.252</v>
      </c>
      <c r="AA11" s="9" t="s">
        <v>7</v>
      </c>
      <c r="AB11" s="10">
        <v>0.6</v>
      </c>
      <c r="AC11" s="11" t="s">
        <v>7</v>
      </c>
      <c r="AD11" s="12"/>
      <c r="AE11" s="13"/>
      <c r="AF11" s="14"/>
      <c r="AG11" s="15"/>
      <c r="AH11" s="15"/>
      <c r="AI11" s="13"/>
      <c r="AJ11" s="14"/>
    </row>
    <row r="12" spans="1:36" ht="409.5" x14ac:dyDescent="0.25">
      <c r="A12" s="47"/>
      <c r="B12" s="50"/>
      <c r="C12" s="50"/>
      <c r="D12" s="50"/>
      <c r="E12" s="53"/>
      <c r="F12" s="50"/>
      <c r="G12" s="62"/>
      <c r="H12" s="44"/>
      <c r="I12" s="59"/>
      <c r="J12" s="65"/>
      <c r="K12" s="59">
        <v>0</v>
      </c>
      <c r="L12" s="44"/>
      <c r="M12" s="59"/>
      <c r="N12" s="56"/>
      <c r="O12" s="1">
        <v>3</v>
      </c>
      <c r="P12" s="3" t="s">
        <v>40</v>
      </c>
      <c r="Q12" s="4" t="s">
        <v>9</v>
      </c>
      <c r="R12" s="5" t="s">
        <v>23</v>
      </c>
      <c r="S12" s="5" t="s">
        <v>11</v>
      </c>
      <c r="T12" s="6" t="s">
        <v>24</v>
      </c>
      <c r="U12" s="5" t="s">
        <v>13</v>
      </c>
      <c r="V12" s="5" t="s">
        <v>14</v>
      </c>
      <c r="W12" s="5" t="s">
        <v>15</v>
      </c>
      <c r="X12" s="7">
        <f>IFERROR(IF(AND(Q11="Probabilidad",Q12="Probabilidad"),(Z11-(+Z11*T12)),IF(AND(Q11="Impacto",Q12="Probabilidad"),(Z10-(+Z10*T12)),IF(Q12="Impacto",Z11,""))),"")</f>
        <v>0.1764</v>
      </c>
      <c r="Y12" s="9" t="s">
        <v>21</v>
      </c>
      <c r="Z12" s="10">
        <v>0.1764</v>
      </c>
      <c r="AA12" s="9" t="s">
        <v>7</v>
      </c>
      <c r="AB12" s="10">
        <v>0.6</v>
      </c>
      <c r="AC12" s="11" t="s">
        <v>7</v>
      </c>
      <c r="AD12" s="12"/>
      <c r="AE12" s="13"/>
      <c r="AF12" s="14"/>
      <c r="AG12" s="15"/>
      <c r="AH12" s="15"/>
      <c r="AI12" s="13"/>
      <c r="AJ12" s="14"/>
    </row>
    <row r="13" spans="1:36" ht="409.5" x14ac:dyDescent="0.25">
      <c r="A13" s="47"/>
      <c r="B13" s="50"/>
      <c r="C13" s="50"/>
      <c r="D13" s="50"/>
      <c r="E13" s="53"/>
      <c r="F13" s="50"/>
      <c r="G13" s="62"/>
      <c r="H13" s="44"/>
      <c r="I13" s="59"/>
      <c r="J13" s="65"/>
      <c r="K13" s="59">
        <v>0</v>
      </c>
      <c r="L13" s="44"/>
      <c r="M13" s="59"/>
      <c r="N13" s="56"/>
      <c r="O13" s="1">
        <v>4</v>
      </c>
      <c r="P13" s="3" t="s">
        <v>41</v>
      </c>
      <c r="Q13" s="4" t="s">
        <v>9</v>
      </c>
      <c r="R13" s="5" t="s">
        <v>23</v>
      </c>
      <c r="S13" s="5" t="s">
        <v>11</v>
      </c>
      <c r="T13" s="6" t="s">
        <v>24</v>
      </c>
      <c r="U13" s="5" t="s">
        <v>13</v>
      </c>
      <c r="V13" s="5" t="s">
        <v>14</v>
      </c>
      <c r="W13" s="5" t="s">
        <v>15</v>
      </c>
      <c r="X13" s="7">
        <f t="shared" ref="X13:X15" si="1">IFERROR(IF(AND(Q12="Probabilidad",Q13="Probabilidad"),(Z12-(+Z12*T13)),IF(AND(Q12="Impacto",Q13="Probabilidad"),(Z11-(+Z11*T13)),IF(Q13="Impacto",Z12,""))),"")</f>
        <v>0.12348000000000001</v>
      </c>
      <c r="Y13" s="9" t="s">
        <v>21</v>
      </c>
      <c r="Z13" s="10">
        <v>0.12348000000000001</v>
      </c>
      <c r="AA13" s="9" t="s">
        <v>7</v>
      </c>
      <c r="AB13" s="10">
        <v>0.6</v>
      </c>
      <c r="AC13" s="11" t="s">
        <v>7</v>
      </c>
      <c r="AD13" s="12"/>
      <c r="AE13" s="13"/>
      <c r="AF13" s="14"/>
      <c r="AG13" s="15"/>
      <c r="AH13" s="15"/>
      <c r="AI13" s="13"/>
      <c r="AJ13" s="14"/>
    </row>
    <row r="14" spans="1:36" ht="16.5" x14ac:dyDescent="0.25">
      <c r="A14" s="47"/>
      <c r="B14" s="50"/>
      <c r="C14" s="50"/>
      <c r="D14" s="50"/>
      <c r="E14" s="53"/>
      <c r="F14" s="50"/>
      <c r="G14" s="62"/>
      <c r="H14" s="44"/>
      <c r="I14" s="59"/>
      <c r="J14" s="65"/>
      <c r="K14" s="59">
        <v>0</v>
      </c>
      <c r="L14" s="44"/>
      <c r="M14" s="59"/>
      <c r="N14" s="56"/>
      <c r="O14" s="1">
        <v>5</v>
      </c>
      <c r="P14" s="2"/>
      <c r="Q14" s="4" t="s">
        <v>42</v>
      </c>
      <c r="R14" s="5"/>
      <c r="S14" s="5"/>
      <c r="T14" s="6" t="s">
        <v>42</v>
      </c>
      <c r="U14" s="5"/>
      <c r="V14" s="5"/>
      <c r="W14" s="5"/>
      <c r="X14" s="7" t="str">
        <f t="shared" si="1"/>
        <v/>
      </c>
      <c r="Y14" s="9" t="s">
        <v>42</v>
      </c>
      <c r="Z14" s="10" t="s">
        <v>42</v>
      </c>
      <c r="AA14" s="9" t="s">
        <v>42</v>
      </c>
      <c r="AB14" s="10" t="s">
        <v>42</v>
      </c>
      <c r="AC14" s="11" t="s">
        <v>42</v>
      </c>
      <c r="AD14" s="12"/>
      <c r="AE14" s="13"/>
      <c r="AF14" s="14"/>
      <c r="AG14" s="15"/>
      <c r="AH14" s="15"/>
      <c r="AI14" s="13"/>
      <c r="AJ14" s="14"/>
    </row>
    <row r="15" spans="1:36" ht="16.5" x14ac:dyDescent="0.25">
      <c r="A15" s="48"/>
      <c r="B15" s="51"/>
      <c r="C15" s="51"/>
      <c r="D15" s="51"/>
      <c r="E15" s="54"/>
      <c r="F15" s="51"/>
      <c r="G15" s="63"/>
      <c r="H15" s="45"/>
      <c r="I15" s="60"/>
      <c r="J15" s="66"/>
      <c r="K15" s="60">
        <v>0</v>
      </c>
      <c r="L15" s="45"/>
      <c r="M15" s="60"/>
      <c r="N15" s="57"/>
      <c r="O15" s="1">
        <v>6</v>
      </c>
      <c r="P15" s="2"/>
      <c r="Q15" s="4" t="s">
        <v>42</v>
      </c>
      <c r="R15" s="5"/>
      <c r="S15" s="5"/>
      <c r="T15" s="6" t="s">
        <v>42</v>
      </c>
      <c r="U15" s="5"/>
      <c r="V15" s="5"/>
      <c r="W15" s="5"/>
      <c r="X15" s="7" t="str">
        <f t="shared" si="1"/>
        <v/>
      </c>
      <c r="Y15" s="9" t="s">
        <v>42</v>
      </c>
      <c r="Z15" s="10" t="s">
        <v>42</v>
      </c>
      <c r="AA15" s="9" t="s">
        <v>42</v>
      </c>
      <c r="AB15" s="10" t="s">
        <v>42</v>
      </c>
      <c r="AC15" s="11" t="s">
        <v>42</v>
      </c>
      <c r="AD15" s="12"/>
      <c r="AE15" s="13"/>
      <c r="AF15" s="14"/>
      <c r="AG15" s="15"/>
      <c r="AH15" s="15"/>
      <c r="AI15" s="13"/>
      <c r="AJ15" s="14"/>
    </row>
    <row r="16" spans="1:36" ht="293.25" x14ac:dyDescent="0.25">
      <c r="A16" s="46">
        <v>3</v>
      </c>
      <c r="B16" s="49"/>
      <c r="C16" s="49" t="s">
        <v>43</v>
      </c>
      <c r="D16" s="49" t="s">
        <v>44</v>
      </c>
      <c r="E16" s="52" t="s">
        <v>45</v>
      </c>
      <c r="F16" s="49" t="s">
        <v>46</v>
      </c>
      <c r="G16" s="61">
        <v>11</v>
      </c>
      <c r="H16" s="43" t="s">
        <v>5</v>
      </c>
      <c r="I16" s="58">
        <v>0.4</v>
      </c>
      <c r="J16" s="64" t="s">
        <v>47</v>
      </c>
      <c r="K16" s="58" t="s">
        <v>47</v>
      </c>
      <c r="L16" s="43" t="s">
        <v>48</v>
      </c>
      <c r="M16" s="58">
        <v>0.8</v>
      </c>
      <c r="N16" s="55" t="s">
        <v>49</v>
      </c>
      <c r="O16" s="1">
        <v>1</v>
      </c>
      <c r="P16" s="2" t="s">
        <v>50</v>
      </c>
      <c r="Q16" s="4" t="s">
        <v>9</v>
      </c>
      <c r="R16" s="5" t="s">
        <v>10</v>
      </c>
      <c r="S16" s="5" t="s">
        <v>11</v>
      </c>
      <c r="T16" s="6" t="s">
        <v>12</v>
      </c>
      <c r="U16" s="5" t="s">
        <v>13</v>
      </c>
      <c r="V16" s="5" t="s">
        <v>14</v>
      </c>
      <c r="W16" s="5" t="s">
        <v>15</v>
      </c>
      <c r="X16" s="7">
        <f>IFERROR(IF(Q16="Probabilidad",(I16-(+I16*T16)),IF(Q16="Impacto",I16,"")),"")</f>
        <v>0.24</v>
      </c>
      <c r="Y16" s="9" t="s">
        <v>5</v>
      </c>
      <c r="Z16" s="10">
        <v>0.24</v>
      </c>
      <c r="AA16" s="9" t="s">
        <v>48</v>
      </c>
      <c r="AB16" s="10">
        <v>0.8</v>
      </c>
      <c r="AC16" s="11" t="s">
        <v>49</v>
      </c>
      <c r="AD16" s="12" t="s">
        <v>16</v>
      </c>
      <c r="AE16" s="13" t="s">
        <v>51</v>
      </c>
      <c r="AF16" s="14" t="s">
        <v>37</v>
      </c>
      <c r="AG16" s="15" t="s">
        <v>52</v>
      </c>
      <c r="AH16" s="15"/>
      <c r="AI16" s="13"/>
      <c r="AJ16" s="14"/>
    </row>
    <row r="17" spans="1:36" ht="409.5" x14ac:dyDescent="0.25">
      <c r="A17" s="47"/>
      <c r="B17" s="50"/>
      <c r="C17" s="50"/>
      <c r="D17" s="50"/>
      <c r="E17" s="53"/>
      <c r="F17" s="50"/>
      <c r="G17" s="62"/>
      <c r="H17" s="44"/>
      <c r="I17" s="59"/>
      <c r="J17" s="65"/>
      <c r="K17" s="59">
        <v>0</v>
      </c>
      <c r="L17" s="44"/>
      <c r="M17" s="59"/>
      <c r="N17" s="56"/>
      <c r="O17" s="1">
        <v>2</v>
      </c>
      <c r="P17" s="2" t="s">
        <v>53</v>
      </c>
      <c r="Q17" s="4" t="s">
        <v>9</v>
      </c>
      <c r="R17" s="5" t="s">
        <v>10</v>
      </c>
      <c r="S17" s="5" t="s">
        <v>11</v>
      </c>
      <c r="T17" s="6" t="s">
        <v>12</v>
      </c>
      <c r="U17" s="5" t="s">
        <v>13</v>
      </c>
      <c r="V17" s="5" t="s">
        <v>14</v>
      </c>
      <c r="W17" s="5" t="s">
        <v>15</v>
      </c>
      <c r="X17" s="8">
        <f>IFERROR(IF(AND(Q16="Probabilidad",Q17="Probabilidad"),(Z16-(+Z16*T17)),IF(Q17="Probabilidad",(I16-(+I16*T17)),IF(Q17="Impacto",Z16,""))),"")</f>
        <v>0.14399999999999999</v>
      </c>
      <c r="Y17" s="9" t="s">
        <v>21</v>
      </c>
      <c r="Z17" s="10">
        <v>0.14399999999999999</v>
      </c>
      <c r="AA17" s="9" t="s">
        <v>7</v>
      </c>
      <c r="AB17" s="10">
        <v>0.6</v>
      </c>
      <c r="AC17" s="11" t="s">
        <v>7</v>
      </c>
      <c r="AD17" s="12"/>
      <c r="AE17" s="13"/>
      <c r="AF17" s="14"/>
      <c r="AG17" s="15"/>
      <c r="AH17" s="15"/>
      <c r="AI17" s="13"/>
      <c r="AJ17" s="14"/>
    </row>
    <row r="18" spans="1:36" ht="409.5" x14ac:dyDescent="0.25">
      <c r="A18" s="47"/>
      <c r="B18" s="50"/>
      <c r="C18" s="50"/>
      <c r="D18" s="50"/>
      <c r="E18" s="53"/>
      <c r="F18" s="50"/>
      <c r="G18" s="62"/>
      <c r="H18" s="44"/>
      <c r="I18" s="59"/>
      <c r="J18" s="65"/>
      <c r="K18" s="59">
        <v>0</v>
      </c>
      <c r="L18" s="44"/>
      <c r="M18" s="59"/>
      <c r="N18" s="56"/>
      <c r="O18" s="1">
        <v>3</v>
      </c>
      <c r="P18" s="3" t="s">
        <v>54</v>
      </c>
      <c r="Q18" s="4" t="s">
        <v>9</v>
      </c>
      <c r="R18" s="5" t="s">
        <v>23</v>
      </c>
      <c r="S18" s="5" t="s">
        <v>11</v>
      </c>
      <c r="T18" s="6" t="s">
        <v>24</v>
      </c>
      <c r="U18" s="5" t="s">
        <v>13</v>
      </c>
      <c r="V18" s="5" t="s">
        <v>14</v>
      </c>
      <c r="W18" s="5" t="s">
        <v>15</v>
      </c>
      <c r="X18" s="7">
        <f>IFERROR(IF(AND(Q17="Probabilidad",Q18="Probabilidad"),(Z17-(+Z17*T18)),IF(AND(Q17="Impacto",Q18="Probabilidad"),(Z16-(+Z16*T18)),IF(Q18="Impacto",Z17,""))),"")</f>
        <v>0.1008</v>
      </c>
      <c r="Y18" s="9" t="s">
        <v>21</v>
      </c>
      <c r="Z18" s="10">
        <v>0.1008</v>
      </c>
      <c r="AA18" s="9" t="s">
        <v>7</v>
      </c>
      <c r="AB18" s="10">
        <v>0.6</v>
      </c>
      <c r="AC18" s="11" t="s">
        <v>7</v>
      </c>
      <c r="AD18" s="12"/>
      <c r="AE18" s="13"/>
      <c r="AF18" s="14"/>
      <c r="AG18" s="15"/>
      <c r="AH18" s="15"/>
      <c r="AI18" s="13"/>
      <c r="AJ18" s="14"/>
    </row>
    <row r="19" spans="1:36" ht="178.5" x14ac:dyDescent="0.25">
      <c r="A19" s="47"/>
      <c r="B19" s="50"/>
      <c r="C19" s="50"/>
      <c r="D19" s="50"/>
      <c r="E19" s="53"/>
      <c r="F19" s="50"/>
      <c r="G19" s="62"/>
      <c r="H19" s="44"/>
      <c r="I19" s="59"/>
      <c r="J19" s="65"/>
      <c r="K19" s="59">
        <v>0</v>
      </c>
      <c r="L19" s="44"/>
      <c r="M19" s="59"/>
      <c r="N19" s="56"/>
      <c r="O19" s="1">
        <v>4</v>
      </c>
      <c r="P19" s="2" t="s">
        <v>55</v>
      </c>
      <c r="Q19" s="4" t="s">
        <v>9</v>
      </c>
      <c r="R19" s="5" t="s">
        <v>23</v>
      </c>
      <c r="S19" s="5" t="s">
        <v>11</v>
      </c>
      <c r="T19" s="6" t="s">
        <v>24</v>
      </c>
      <c r="U19" s="5" t="s">
        <v>13</v>
      </c>
      <c r="V19" s="5" t="s">
        <v>14</v>
      </c>
      <c r="W19" s="5" t="s">
        <v>15</v>
      </c>
      <c r="X19" s="7">
        <f t="shared" ref="X19:X21" si="2">IFERROR(IF(AND(Q18="Probabilidad",Q19="Probabilidad"),(Z18-(+Z18*T19)),IF(AND(Q18="Impacto",Q19="Probabilidad"),(Z17-(+Z17*T19)),IF(Q19="Impacto",Z18,""))),"")</f>
        <v>7.0559999999999998E-2</v>
      </c>
      <c r="Y19" s="9" t="s">
        <v>21</v>
      </c>
      <c r="Z19" s="10">
        <v>7.0559999999999998E-2</v>
      </c>
      <c r="AA19" s="9" t="s">
        <v>7</v>
      </c>
      <c r="AB19" s="10">
        <v>0.6</v>
      </c>
      <c r="AC19" s="11" t="s">
        <v>7</v>
      </c>
      <c r="AD19" s="12"/>
      <c r="AE19" s="13"/>
      <c r="AF19" s="14"/>
      <c r="AG19" s="15"/>
      <c r="AH19" s="15"/>
      <c r="AI19" s="13"/>
      <c r="AJ19" s="14"/>
    </row>
    <row r="20" spans="1:36" ht="16.5" x14ac:dyDescent="0.25">
      <c r="A20" s="47"/>
      <c r="B20" s="50"/>
      <c r="C20" s="50"/>
      <c r="D20" s="50"/>
      <c r="E20" s="53"/>
      <c r="F20" s="50"/>
      <c r="G20" s="62"/>
      <c r="H20" s="44"/>
      <c r="I20" s="59"/>
      <c r="J20" s="65"/>
      <c r="K20" s="59">
        <v>0</v>
      </c>
      <c r="L20" s="44"/>
      <c r="M20" s="59"/>
      <c r="N20" s="56"/>
      <c r="O20" s="1">
        <v>5</v>
      </c>
      <c r="P20" s="2"/>
      <c r="Q20" s="4" t="s">
        <v>42</v>
      </c>
      <c r="R20" s="5"/>
      <c r="S20" s="5"/>
      <c r="T20" s="6" t="s">
        <v>42</v>
      </c>
      <c r="U20" s="5"/>
      <c r="V20" s="5"/>
      <c r="W20" s="5"/>
      <c r="X20" s="7" t="str">
        <f t="shared" si="2"/>
        <v/>
      </c>
      <c r="Y20" s="9" t="s">
        <v>42</v>
      </c>
      <c r="Z20" s="10" t="s">
        <v>42</v>
      </c>
      <c r="AA20" s="9" t="s">
        <v>42</v>
      </c>
      <c r="AB20" s="10" t="s">
        <v>42</v>
      </c>
      <c r="AC20" s="11" t="s">
        <v>42</v>
      </c>
      <c r="AD20" s="12"/>
      <c r="AE20" s="13"/>
      <c r="AF20" s="14"/>
      <c r="AG20" s="15"/>
      <c r="AH20" s="15"/>
      <c r="AI20" s="13"/>
      <c r="AJ20" s="14"/>
    </row>
    <row r="21" spans="1:36" ht="16.5" x14ac:dyDescent="0.25">
      <c r="A21" s="48"/>
      <c r="B21" s="51"/>
      <c r="C21" s="51"/>
      <c r="D21" s="51"/>
      <c r="E21" s="54"/>
      <c r="F21" s="51"/>
      <c r="G21" s="63"/>
      <c r="H21" s="45"/>
      <c r="I21" s="60"/>
      <c r="J21" s="66"/>
      <c r="K21" s="60">
        <v>0</v>
      </c>
      <c r="L21" s="45"/>
      <c r="M21" s="60"/>
      <c r="N21" s="57"/>
      <c r="O21" s="1">
        <v>6</v>
      </c>
      <c r="P21" s="2"/>
      <c r="Q21" s="4" t="s">
        <v>42</v>
      </c>
      <c r="R21" s="5"/>
      <c r="S21" s="5"/>
      <c r="T21" s="6" t="s">
        <v>42</v>
      </c>
      <c r="U21" s="5"/>
      <c r="V21" s="5"/>
      <c r="W21" s="5"/>
      <c r="X21" s="7" t="str">
        <f t="shared" si="2"/>
        <v/>
      </c>
      <c r="Y21" s="9" t="s">
        <v>42</v>
      </c>
      <c r="Z21" s="10" t="s">
        <v>42</v>
      </c>
      <c r="AA21" s="9" t="s">
        <v>42</v>
      </c>
      <c r="AB21" s="10" t="s">
        <v>42</v>
      </c>
      <c r="AC21" s="11" t="s">
        <v>42</v>
      </c>
      <c r="AD21" s="12"/>
      <c r="AE21" s="13"/>
      <c r="AF21" s="14"/>
      <c r="AG21" s="15"/>
      <c r="AH21" s="15"/>
      <c r="AI21" s="13"/>
      <c r="AJ21" s="14"/>
    </row>
    <row r="22" spans="1:36" ht="280.5" x14ac:dyDescent="0.25">
      <c r="A22" s="46">
        <v>4</v>
      </c>
      <c r="B22" s="49"/>
      <c r="C22" s="49"/>
      <c r="D22" s="49"/>
      <c r="E22" s="52" t="s">
        <v>56</v>
      </c>
      <c r="F22" s="49" t="s">
        <v>4</v>
      </c>
      <c r="G22" s="61">
        <v>365</v>
      </c>
      <c r="H22" s="43" t="s">
        <v>34</v>
      </c>
      <c r="I22" s="58">
        <v>0.6</v>
      </c>
      <c r="J22" s="64" t="s">
        <v>57</v>
      </c>
      <c r="K22" s="58" t="s">
        <v>57</v>
      </c>
      <c r="L22" s="43" t="s">
        <v>58</v>
      </c>
      <c r="M22" s="58">
        <v>0.2</v>
      </c>
      <c r="N22" s="55" t="s">
        <v>7</v>
      </c>
      <c r="O22" s="1">
        <v>1</v>
      </c>
      <c r="P22" s="2" t="s">
        <v>59</v>
      </c>
      <c r="Q22" s="4" t="s">
        <v>9</v>
      </c>
      <c r="R22" s="5" t="s">
        <v>10</v>
      </c>
      <c r="S22" s="5" t="s">
        <v>11</v>
      </c>
      <c r="T22" s="6" t="s">
        <v>12</v>
      </c>
      <c r="U22" s="5" t="s">
        <v>13</v>
      </c>
      <c r="V22" s="5" t="s">
        <v>14</v>
      </c>
      <c r="W22" s="5" t="s">
        <v>15</v>
      </c>
      <c r="X22" s="7">
        <f>IFERROR(IF(Q22="Probabilidad",(I22-(+I22*T22)),IF(Q22="Impacto",I22,"")),"")</f>
        <v>0.36</v>
      </c>
      <c r="Y22" s="9" t="s">
        <v>5</v>
      </c>
      <c r="Z22" s="10">
        <v>0.36</v>
      </c>
      <c r="AA22" s="9" t="s">
        <v>58</v>
      </c>
      <c r="AB22" s="10">
        <v>0.2</v>
      </c>
      <c r="AC22" s="11" t="s">
        <v>60</v>
      </c>
      <c r="AD22" s="12" t="s">
        <v>61</v>
      </c>
      <c r="AE22" s="13"/>
      <c r="AF22" s="14"/>
      <c r="AG22" s="15"/>
      <c r="AH22" s="15"/>
      <c r="AI22" s="13"/>
      <c r="AJ22" s="14"/>
    </row>
    <row r="23" spans="1:36" ht="369.75" x14ac:dyDescent="0.25">
      <c r="A23" s="47"/>
      <c r="B23" s="50"/>
      <c r="C23" s="50"/>
      <c r="D23" s="50"/>
      <c r="E23" s="53"/>
      <c r="F23" s="50"/>
      <c r="G23" s="62"/>
      <c r="H23" s="44"/>
      <c r="I23" s="59"/>
      <c r="J23" s="65"/>
      <c r="K23" s="59">
        <v>0</v>
      </c>
      <c r="L23" s="44"/>
      <c r="M23" s="59"/>
      <c r="N23" s="56"/>
      <c r="O23" s="1">
        <v>2</v>
      </c>
      <c r="P23" s="2" t="s">
        <v>62</v>
      </c>
      <c r="Q23" s="4" t="s">
        <v>9</v>
      </c>
      <c r="R23" s="5" t="s">
        <v>23</v>
      </c>
      <c r="S23" s="5" t="s">
        <v>11</v>
      </c>
      <c r="T23" s="6" t="s">
        <v>24</v>
      </c>
      <c r="U23" s="5" t="s">
        <v>13</v>
      </c>
      <c r="V23" s="5" t="s">
        <v>14</v>
      </c>
      <c r="W23" s="5" t="s">
        <v>15</v>
      </c>
      <c r="X23" s="7">
        <f>IFERROR(IF(AND(Q22="Probabilidad",Q23="Probabilidad"),(Z22-(+Z22*T23)),IF(Q23="Probabilidad",(I22-(+I22*T23)),IF(Q23="Impacto",Z22,""))),"")</f>
        <v>0.252</v>
      </c>
      <c r="Y23" s="9" t="s">
        <v>5</v>
      </c>
      <c r="Z23" s="10">
        <v>0.252</v>
      </c>
      <c r="AA23" s="9" t="s">
        <v>48</v>
      </c>
      <c r="AB23" s="10">
        <v>0.8</v>
      </c>
      <c r="AC23" s="11" t="s">
        <v>49</v>
      </c>
      <c r="AD23" s="12"/>
      <c r="AE23" s="13"/>
      <c r="AF23" s="14"/>
      <c r="AG23" s="15"/>
      <c r="AH23" s="15"/>
      <c r="AI23" s="13"/>
      <c r="AJ23" s="14"/>
    </row>
    <row r="24" spans="1:36" ht="409.5" x14ac:dyDescent="0.25">
      <c r="A24" s="47"/>
      <c r="B24" s="50"/>
      <c r="C24" s="50"/>
      <c r="D24" s="50"/>
      <c r="E24" s="53"/>
      <c r="F24" s="50"/>
      <c r="G24" s="62"/>
      <c r="H24" s="44"/>
      <c r="I24" s="59"/>
      <c r="J24" s="65"/>
      <c r="K24" s="59">
        <v>0</v>
      </c>
      <c r="L24" s="44"/>
      <c r="M24" s="59"/>
      <c r="N24" s="56"/>
      <c r="O24" s="1">
        <v>3</v>
      </c>
      <c r="P24" s="3" t="s">
        <v>63</v>
      </c>
      <c r="Q24" s="4" t="s">
        <v>9</v>
      </c>
      <c r="R24" s="5" t="s">
        <v>23</v>
      </c>
      <c r="S24" s="5" t="s">
        <v>11</v>
      </c>
      <c r="T24" s="6" t="s">
        <v>24</v>
      </c>
      <c r="U24" s="5" t="s">
        <v>13</v>
      </c>
      <c r="V24" s="5" t="s">
        <v>14</v>
      </c>
      <c r="W24" s="5" t="s">
        <v>15</v>
      </c>
      <c r="X24" s="7">
        <f>IFERROR(IF(AND(Q23="Probabilidad",Q24="Probabilidad"),(Z23-(+Z23*T24)),IF(AND(Q23="Impacto",Q24="Probabilidad"),(Z22-(+Z22*T24)),IF(Q24="Impacto",Z23,""))),"")</f>
        <v>0.1764</v>
      </c>
      <c r="Y24" s="9" t="s">
        <v>21</v>
      </c>
      <c r="Z24" s="10">
        <v>0.1764</v>
      </c>
      <c r="AA24" s="9" t="s">
        <v>48</v>
      </c>
      <c r="AB24" s="10">
        <v>0.8</v>
      </c>
      <c r="AC24" s="11" t="s">
        <v>49</v>
      </c>
      <c r="AD24" s="12"/>
      <c r="AE24" s="13"/>
      <c r="AF24" s="14"/>
      <c r="AG24" s="15"/>
      <c r="AH24" s="15"/>
      <c r="AI24" s="13"/>
      <c r="AJ24" s="14"/>
    </row>
    <row r="25" spans="1:36" ht="16.5" x14ac:dyDescent="0.25">
      <c r="A25" s="47"/>
      <c r="B25" s="50"/>
      <c r="C25" s="50"/>
      <c r="D25" s="50"/>
      <c r="E25" s="53"/>
      <c r="F25" s="50"/>
      <c r="G25" s="62"/>
      <c r="H25" s="44"/>
      <c r="I25" s="59"/>
      <c r="J25" s="65"/>
      <c r="K25" s="59">
        <v>0</v>
      </c>
      <c r="L25" s="44"/>
      <c r="M25" s="59"/>
      <c r="N25" s="56"/>
      <c r="O25" s="1">
        <v>4</v>
      </c>
      <c r="P25" s="2"/>
      <c r="Q25" s="4" t="s">
        <v>42</v>
      </c>
      <c r="R25" s="5"/>
      <c r="S25" s="5"/>
      <c r="T25" s="6" t="s">
        <v>42</v>
      </c>
      <c r="U25" s="5"/>
      <c r="V25" s="5"/>
      <c r="W25" s="5"/>
      <c r="X25" s="7" t="str">
        <f t="shared" ref="X25:X27" si="3">IFERROR(IF(AND(Q24="Probabilidad",Q25="Probabilidad"),(Z24-(+Z24*T25)),IF(AND(Q24="Impacto",Q25="Probabilidad"),(Z23-(+Z23*T25)),IF(Q25="Impacto",Z24,""))),"")</f>
        <v/>
      </c>
      <c r="Y25" s="9" t="s">
        <v>42</v>
      </c>
      <c r="Z25" s="10" t="s">
        <v>42</v>
      </c>
      <c r="AA25" s="9" t="s">
        <v>42</v>
      </c>
      <c r="AB25" s="10" t="s">
        <v>42</v>
      </c>
      <c r="AC25" s="11" t="s">
        <v>42</v>
      </c>
      <c r="AD25" s="12"/>
      <c r="AE25" s="13"/>
      <c r="AF25" s="14"/>
      <c r="AG25" s="15"/>
      <c r="AH25" s="15"/>
      <c r="AI25" s="13"/>
      <c r="AJ25" s="14"/>
    </row>
    <row r="26" spans="1:36" ht="16.5" x14ac:dyDescent="0.25">
      <c r="A26" s="47"/>
      <c r="B26" s="50"/>
      <c r="C26" s="50"/>
      <c r="D26" s="50"/>
      <c r="E26" s="53"/>
      <c r="F26" s="50"/>
      <c r="G26" s="62"/>
      <c r="H26" s="44"/>
      <c r="I26" s="59"/>
      <c r="J26" s="65"/>
      <c r="K26" s="59">
        <v>0</v>
      </c>
      <c r="L26" s="44"/>
      <c r="M26" s="59"/>
      <c r="N26" s="56"/>
      <c r="O26" s="1">
        <v>5</v>
      </c>
      <c r="P26" s="2"/>
      <c r="Q26" s="4" t="s">
        <v>42</v>
      </c>
      <c r="R26" s="5"/>
      <c r="S26" s="5"/>
      <c r="T26" s="6" t="s">
        <v>42</v>
      </c>
      <c r="U26" s="5"/>
      <c r="V26" s="5"/>
      <c r="W26" s="5"/>
      <c r="X26" s="8" t="str">
        <f t="shared" si="3"/>
        <v/>
      </c>
      <c r="Y26" s="9" t="s">
        <v>42</v>
      </c>
      <c r="Z26" s="10" t="s">
        <v>42</v>
      </c>
      <c r="AA26" s="9" t="s">
        <v>42</v>
      </c>
      <c r="AB26" s="10" t="s">
        <v>42</v>
      </c>
      <c r="AC26" s="11" t="s">
        <v>42</v>
      </c>
      <c r="AD26" s="12"/>
      <c r="AE26" s="13"/>
      <c r="AF26" s="14"/>
      <c r="AG26" s="15"/>
      <c r="AH26" s="15"/>
      <c r="AI26" s="13"/>
      <c r="AJ26" s="14"/>
    </row>
    <row r="27" spans="1:36" ht="16.5" x14ac:dyDescent="0.25">
      <c r="A27" s="48"/>
      <c r="B27" s="51"/>
      <c r="C27" s="51"/>
      <c r="D27" s="51"/>
      <c r="E27" s="54"/>
      <c r="F27" s="51"/>
      <c r="G27" s="63"/>
      <c r="H27" s="45"/>
      <c r="I27" s="60"/>
      <c r="J27" s="66"/>
      <c r="K27" s="60">
        <v>0</v>
      </c>
      <c r="L27" s="45"/>
      <c r="M27" s="60"/>
      <c r="N27" s="57"/>
      <c r="O27" s="1">
        <v>6</v>
      </c>
      <c r="P27" s="2"/>
      <c r="Q27" s="4" t="s">
        <v>42</v>
      </c>
      <c r="R27" s="5"/>
      <c r="S27" s="5"/>
      <c r="T27" s="6" t="s">
        <v>42</v>
      </c>
      <c r="U27" s="5"/>
      <c r="V27" s="5"/>
      <c r="W27" s="5"/>
      <c r="X27" s="7" t="str">
        <f t="shared" si="3"/>
        <v/>
      </c>
      <c r="Y27" s="9" t="s">
        <v>42</v>
      </c>
      <c r="Z27" s="10" t="s">
        <v>42</v>
      </c>
      <c r="AA27" s="9" t="s">
        <v>42</v>
      </c>
      <c r="AB27" s="10" t="s">
        <v>42</v>
      </c>
      <c r="AC27" s="11" t="s">
        <v>42</v>
      </c>
      <c r="AD27" s="12"/>
      <c r="AE27" s="13"/>
      <c r="AF27" s="14"/>
      <c r="AG27" s="15"/>
      <c r="AH27" s="15"/>
      <c r="AI27" s="13"/>
      <c r="AJ27" s="14"/>
    </row>
    <row r="28" spans="1:36" ht="255" x14ac:dyDescent="0.25">
      <c r="A28" s="46">
        <v>5</v>
      </c>
      <c r="B28" s="49" t="s">
        <v>0</v>
      </c>
      <c r="C28" s="49" t="s">
        <v>64</v>
      </c>
      <c r="D28" s="49" t="s">
        <v>65</v>
      </c>
      <c r="E28" s="52" t="s">
        <v>66</v>
      </c>
      <c r="F28" s="49" t="s">
        <v>4</v>
      </c>
      <c r="G28" s="61">
        <v>4</v>
      </c>
      <c r="H28" s="43" t="s">
        <v>5</v>
      </c>
      <c r="I28" s="58">
        <v>0.4</v>
      </c>
      <c r="J28" s="64" t="s">
        <v>6</v>
      </c>
      <c r="K28" s="58" t="s">
        <v>6</v>
      </c>
      <c r="L28" s="43" t="s">
        <v>7</v>
      </c>
      <c r="M28" s="58">
        <v>0.6</v>
      </c>
      <c r="N28" s="55" t="s">
        <v>7</v>
      </c>
      <c r="O28" s="1">
        <v>1</v>
      </c>
      <c r="P28" s="2" t="s">
        <v>67</v>
      </c>
      <c r="Q28" s="4" t="s">
        <v>9</v>
      </c>
      <c r="R28" s="5" t="s">
        <v>10</v>
      </c>
      <c r="S28" s="5" t="s">
        <v>11</v>
      </c>
      <c r="T28" s="6" t="s">
        <v>12</v>
      </c>
      <c r="U28" s="5" t="s">
        <v>13</v>
      </c>
      <c r="V28" s="5" t="s">
        <v>14</v>
      </c>
      <c r="W28" s="5" t="s">
        <v>15</v>
      </c>
      <c r="X28" s="7">
        <f>IFERROR(IF(Q28="Probabilidad",(I28-(+I28*T28)),IF(Q28="Impacto",I28,"")),"")</f>
        <v>0.24</v>
      </c>
      <c r="Y28" s="9" t="s">
        <v>5</v>
      </c>
      <c r="Z28" s="10">
        <v>0.24</v>
      </c>
      <c r="AA28" s="9" t="s">
        <v>7</v>
      </c>
      <c r="AB28" s="10">
        <v>0.6</v>
      </c>
      <c r="AC28" s="11" t="s">
        <v>7</v>
      </c>
      <c r="AD28" s="12" t="s">
        <v>16</v>
      </c>
      <c r="AE28" s="13" t="s">
        <v>68</v>
      </c>
      <c r="AF28" s="14" t="s">
        <v>69</v>
      </c>
      <c r="AG28" s="15" t="s">
        <v>70</v>
      </c>
      <c r="AH28" s="15"/>
      <c r="AI28" s="13"/>
      <c r="AJ28" s="14"/>
    </row>
    <row r="29" spans="1:36" ht="293.25" x14ac:dyDescent="0.25">
      <c r="A29" s="47"/>
      <c r="B29" s="50"/>
      <c r="C29" s="50"/>
      <c r="D29" s="50"/>
      <c r="E29" s="53"/>
      <c r="F29" s="50"/>
      <c r="G29" s="62"/>
      <c r="H29" s="44"/>
      <c r="I29" s="59"/>
      <c r="J29" s="65"/>
      <c r="K29" s="59">
        <v>0</v>
      </c>
      <c r="L29" s="44"/>
      <c r="M29" s="59"/>
      <c r="N29" s="56"/>
      <c r="O29" s="1">
        <v>2</v>
      </c>
      <c r="P29" s="2" t="s">
        <v>71</v>
      </c>
      <c r="Q29" s="4" t="s">
        <v>9</v>
      </c>
      <c r="R29" s="5" t="s">
        <v>23</v>
      </c>
      <c r="S29" s="5" t="s">
        <v>11</v>
      </c>
      <c r="T29" s="6" t="s">
        <v>24</v>
      </c>
      <c r="U29" s="5" t="s">
        <v>13</v>
      </c>
      <c r="V29" s="5" t="s">
        <v>14</v>
      </c>
      <c r="W29" s="5" t="s">
        <v>15</v>
      </c>
      <c r="X29" s="7">
        <f>IFERROR(IF(AND(Q28="Probabilidad",Q29="Probabilidad"),(Z28-(+Z28*T29)),IF(Q29="Probabilidad",(I28-(+I28*T29)),IF(Q29="Impacto",Z28,""))),"")</f>
        <v>0.16799999999999998</v>
      </c>
      <c r="Y29" s="9" t="s">
        <v>21</v>
      </c>
      <c r="Z29" s="10">
        <v>0.16799999999999998</v>
      </c>
      <c r="AA29" s="9" t="s">
        <v>58</v>
      </c>
      <c r="AB29" s="10">
        <v>0.2</v>
      </c>
      <c r="AC29" s="11" t="s">
        <v>60</v>
      </c>
      <c r="AD29" s="12"/>
      <c r="AE29" s="13"/>
      <c r="AF29" s="14"/>
      <c r="AG29" s="15"/>
      <c r="AH29" s="15"/>
      <c r="AI29" s="13"/>
      <c r="AJ29" s="14"/>
    </row>
    <row r="30" spans="1:36" ht="280.5" x14ac:dyDescent="0.25">
      <c r="A30" s="47"/>
      <c r="B30" s="50"/>
      <c r="C30" s="50"/>
      <c r="D30" s="50"/>
      <c r="E30" s="53"/>
      <c r="F30" s="50"/>
      <c r="G30" s="62"/>
      <c r="H30" s="44"/>
      <c r="I30" s="59"/>
      <c r="J30" s="65"/>
      <c r="K30" s="59">
        <v>0</v>
      </c>
      <c r="L30" s="44"/>
      <c r="M30" s="59"/>
      <c r="N30" s="56"/>
      <c r="O30" s="1">
        <v>3</v>
      </c>
      <c r="P30" s="2" t="s">
        <v>72</v>
      </c>
      <c r="Q30" s="4" t="s">
        <v>9</v>
      </c>
      <c r="R30" s="5" t="s">
        <v>23</v>
      </c>
      <c r="S30" s="5" t="s">
        <v>11</v>
      </c>
      <c r="T30" s="6" t="s">
        <v>24</v>
      </c>
      <c r="U30" s="5" t="s">
        <v>13</v>
      </c>
      <c r="V30" s="5" t="s">
        <v>14</v>
      </c>
      <c r="W30" s="5" t="s">
        <v>15</v>
      </c>
      <c r="X30" s="7">
        <f>IFERROR(IF(AND(Q29="Probabilidad",Q30="Probabilidad"),(Z29-(+Z29*T30)),IF(AND(Q29="Impacto",Q30="Probabilidad"),(Z28-(+Z28*T30)),IF(Q30="Impacto",Z29,""))),"")</f>
        <v>0.11759999999999998</v>
      </c>
      <c r="Y30" s="9" t="s">
        <v>21</v>
      </c>
      <c r="Z30" s="10">
        <v>0.11759999999999998</v>
      </c>
      <c r="AA30" s="9" t="s">
        <v>58</v>
      </c>
      <c r="AB30" s="10">
        <v>0.2</v>
      </c>
      <c r="AC30" s="11" t="s">
        <v>60</v>
      </c>
      <c r="AD30" s="12"/>
      <c r="AE30" s="13"/>
      <c r="AF30" s="14"/>
      <c r="AG30" s="15"/>
      <c r="AH30" s="15"/>
      <c r="AI30" s="13"/>
      <c r="AJ30" s="14"/>
    </row>
    <row r="31" spans="1:36" ht="267.75" x14ac:dyDescent="0.25">
      <c r="A31" s="47"/>
      <c r="B31" s="50"/>
      <c r="C31" s="50"/>
      <c r="D31" s="50"/>
      <c r="E31" s="53"/>
      <c r="F31" s="50"/>
      <c r="G31" s="62"/>
      <c r="H31" s="44"/>
      <c r="I31" s="59"/>
      <c r="J31" s="65"/>
      <c r="K31" s="59">
        <v>0</v>
      </c>
      <c r="L31" s="44"/>
      <c r="M31" s="59"/>
      <c r="N31" s="56"/>
      <c r="O31" s="1">
        <v>4</v>
      </c>
      <c r="P31" s="2" t="s">
        <v>73</v>
      </c>
      <c r="Q31" s="4" t="s">
        <v>9</v>
      </c>
      <c r="R31" s="5" t="s">
        <v>10</v>
      </c>
      <c r="S31" s="5" t="s">
        <v>11</v>
      </c>
      <c r="T31" s="6" t="s">
        <v>12</v>
      </c>
      <c r="U31" s="5" t="s">
        <v>13</v>
      </c>
      <c r="V31" s="5" t="s">
        <v>14</v>
      </c>
      <c r="W31" s="5" t="s">
        <v>15</v>
      </c>
      <c r="X31" s="7">
        <f t="shared" ref="X31:X33" si="4">IFERROR(IF(AND(Q30="Probabilidad",Q31="Probabilidad"),(Z30-(+Z30*T31)),IF(AND(Q30="Impacto",Q31="Probabilidad"),(Z29-(+Z29*T31)),IF(Q31="Impacto",Z30,""))),"")</f>
        <v>7.0559999999999984E-2</v>
      </c>
      <c r="Y31" s="9" t="s">
        <v>21</v>
      </c>
      <c r="Z31" s="10">
        <v>7.0559999999999984E-2</v>
      </c>
      <c r="AA31" s="9" t="s">
        <v>58</v>
      </c>
      <c r="AB31" s="10">
        <v>0.2</v>
      </c>
      <c r="AC31" s="11" t="s">
        <v>60</v>
      </c>
      <c r="AD31" s="12"/>
      <c r="AE31" s="13"/>
      <c r="AF31" s="14"/>
      <c r="AG31" s="15"/>
      <c r="AH31" s="15"/>
      <c r="AI31" s="13"/>
      <c r="AJ31" s="14"/>
    </row>
    <row r="32" spans="1:36" ht="280.5" x14ac:dyDescent="0.25">
      <c r="A32" s="47"/>
      <c r="B32" s="50"/>
      <c r="C32" s="50"/>
      <c r="D32" s="50"/>
      <c r="E32" s="53"/>
      <c r="F32" s="50"/>
      <c r="G32" s="62"/>
      <c r="H32" s="44"/>
      <c r="I32" s="59"/>
      <c r="J32" s="65"/>
      <c r="K32" s="59">
        <v>0</v>
      </c>
      <c r="L32" s="44"/>
      <c r="M32" s="59"/>
      <c r="N32" s="56"/>
      <c r="O32" s="1">
        <v>5</v>
      </c>
      <c r="P32" s="2" t="s">
        <v>74</v>
      </c>
      <c r="Q32" s="4" t="s">
        <v>9</v>
      </c>
      <c r="R32" s="5" t="s">
        <v>23</v>
      </c>
      <c r="S32" s="5" t="s">
        <v>11</v>
      </c>
      <c r="T32" s="6" t="s">
        <v>24</v>
      </c>
      <c r="U32" s="5" t="s">
        <v>13</v>
      </c>
      <c r="V32" s="5" t="s">
        <v>14</v>
      </c>
      <c r="W32" s="5" t="s">
        <v>15</v>
      </c>
      <c r="X32" s="7">
        <f t="shared" si="4"/>
        <v>4.9391999999999991E-2</v>
      </c>
      <c r="Y32" s="9" t="s">
        <v>21</v>
      </c>
      <c r="Z32" s="10">
        <v>4.9391999999999991E-2</v>
      </c>
      <c r="AA32" s="9" t="s">
        <v>58</v>
      </c>
      <c r="AB32" s="10">
        <v>0.2</v>
      </c>
      <c r="AC32" s="11" t="s">
        <v>60</v>
      </c>
      <c r="AD32" s="12"/>
      <c r="AE32" s="13"/>
      <c r="AF32" s="14"/>
      <c r="AG32" s="15"/>
      <c r="AH32" s="15"/>
      <c r="AI32" s="13"/>
      <c r="AJ32" s="14"/>
    </row>
    <row r="33" spans="1:36" ht="16.5" x14ac:dyDescent="0.25">
      <c r="A33" s="48"/>
      <c r="B33" s="51"/>
      <c r="C33" s="51"/>
      <c r="D33" s="51"/>
      <c r="E33" s="54"/>
      <c r="F33" s="51"/>
      <c r="G33" s="63"/>
      <c r="H33" s="45"/>
      <c r="I33" s="60"/>
      <c r="J33" s="66"/>
      <c r="K33" s="60">
        <v>0</v>
      </c>
      <c r="L33" s="45"/>
      <c r="M33" s="60"/>
      <c r="N33" s="57"/>
      <c r="O33" s="1">
        <v>6</v>
      </c>
      <c r="P33" s="2"/>
      <c r="Q33" s="4" t="s">
        <v>42</v>
      </c>
      <c r="R33" s="5"/>
      <c r="S33" s="5"/>
      <c r="T33" s="6" t="s">
        <v>42</v>
      </c>
      <c r="U33" s="5"/>
      <c r="V33" s="5"/>
      <c r="W33" s="5"/>
      <c r="X33" s="7" t="str">
        <f t="shared" si="4"/>
        <v/>
      </c>
      <c r="Y33" s="9" t="s">
        <v>42</v>
      </c>
      <c r="Z33" s="10" t="s">
        <v>42</v>
      </c>
      <c r="AA33" s="9" t="s">
        <v>42</v>
      </c>
      <c r="AB33" s="10" t="s">
        <v>42</v>
      </c>
      <c r="AC33" s="11" t="s">
        <v>42</v>
      </c>
      <c r="AD33" s="12"/>
      <c r="AE33" s="13"/>
      <c r="AF33" s="14"/>
      <c r="AG33" s="15"/>
      <c r="AH33" s="15"/>
      <c r="AI33" s="13"/>
      <c r="AJ33" s="14"/>
    </row>
  </sheetData>
  <mergeCells count="70">
    <mergeCell ref="M28:M33"/>
    <mergeCell ref="N28:N33"/>
    <mergeCell ref="G28:G33"/>
    <mergeCell ref="H28:H33"/>
    <mergeCell ref="I28:I33"/>
    <mergeCell ref="J28:J33"/>
    <mergeCell ref="K28:K33"/>
    <mergeCell ref="L28:L33"/>
    <mergeCell ref="A28:A33"/>
    <mergeCell ref="B28:B33"/>
    <mergeCell ref="C28:C33"/>
    <mergeCell ref="D28:D33"/>
    <mergeCell ref="E28:E33"/>
    <mergeCell ref="F28:F33"/>
    <mergeCell ref="I22:I27"/>
    <mergeCell ref="J22:J27"/>
    <mergeCell ref="K22:K27"/>
    <mergeCell ref="L22:L27"/>
    <mergeCell ref="M22:M27"/>
    <mergeCell ref="N22:N27"/>
    <mergeCell ref="M16:M21"/>
    <mergeCell ref="N16:N21"/>
    <mergeCell ref="A22:A27"/>
    <mergeCell ref="B22:B27"/>
    <mergeCell ref="C22:C27"/>
    <mergeCell ref="D22:D27"/>
    <mergeCell ref="E22:E27"/>
    <mergeCell ref="F22:F27"/>
    <mergeCell ref="G22:G27"/>
    <mergeCell ref="H22:H27"/>
    <mergeCell ref="G16:G21"/>
    <mergeCell ref="H16:H21"/>
    <mergeCell ref="I16:I21"/>
    <mergeCell ref="J16:J21"/>
    <mergeCell ref="K16:K21"/>
    <mergeCell ref="L16:L21"/>
    <mergeCell ref="A16:A21"/>
    <mergeCell ref="B16:B21"/>
    <mergeCell ref="C16:C21"/>
    <mergeCell ref="D16:D21"/>
    <mergeCell ref="E16:E21"/>
    <mergeCell ref="F16:F21"/>
    <mergeCell ref="I10:I15"/>
    <mergeCell ref="J10:J15"/>
    <mergeCell ref="K10:K15"/>
    <mergeCell ref="L10:L15"/>
    <mergeCell ref="M10:M15"/>
    <mergeCell ref="N10:N15"/>
    <mergeCell ref="M4:M9"/>
    <mergeCell ref="N4:N9"/>
    <mergeCell ref="A10:A15"/>
    <mergeCell ref="B10:B15"/>
    <mergeCell ref="C10:C15"/>
    <mergeCell ref="D10:D15"/>
    <mergeCell ref="E10:E15"/>
    <mergeCell ref="F10:F15"/>
    <mergeCell ref="G10:G15"/>
    <mergeCell ref="H10:H15"/>
    <mergeCell ref="G4:G9"/>
    <mergeCell ref="H4:H9"/>
    <mergeCell ref="I4:I9"/>
    <mergeCell ref="J4:J9"/>
    <mergeCell ref="K4:K9"/>
    <mergeCell ref="L4:L9"/>
    <mergeCell ref="A4:A9"/>
    <mergeCell ref="B4:B9"/>
    <mergeCell ref="C4:C9"/>
    <mergeCell ref="D4:D9"/>
    <mergeCell ref="E4:E9"/>
    <mergeCell ref="F4:F9"/>
  </mergeCells>
  <conditionalFormatting sqref="H4 H10">
    <cfRule type="cellIs" dxfId="1933" priority="112" operator="equal">
      <formula>"Muy Alta"</formula>
    </cfRule>
    <cfRule type="cellIs" dxfId="1932" priority="113" operator="equal">
      <formula>"Alta"</formula>
    </cfRule>
    <cfRule type="cellIs" dxfId="1931" priority="114" operator="equal">
      <formula>"Media"</formula>
    </cfRule>
    <cfRule type="cellIs" dxfId="1930" priority="115" operator="equal">
      <formula>"Baja"</formula>
    </cfRule>
    <cfRule type="cellIs" dxfId="1929" priority="116" operator="equal">
      <formula>"Muy Baja"</formula>
    </cfRule>
  </conditionalFormatting>
  <conditionalFormatting sqref="L4 L10 L16 L22 L28">
    <cfRule type="cellIs" dxfId="1928" priority="107" operator="equal">
      <formula>"Catastrófico"</formula>
    </cfRule>
    <cfRule type="cellIs" dxfId="1927" priority="108" operator="equal">
      <formula>"Mayor"</formula>
    </cfRule>
    <cfRule type="cellIs" dxfId="1926" priority="109" operator="equal">
      <formula>"Moderado"</formula>
    </cfRule>
    <cfRule type="cellIs" dxfId="1925" priority="110" operator="equal">
      <formula>"Menor"</formula>
    </cfRule>
    <cfRule type="cellIs" dxfId="1924" priority="111" operator="equal">
      <formula>"Leve"</formula>
    </cfRule>
  </conditionalFormatting>
  <conditionalFormatting sqref="N4">
    <cfRule type="cellIs" dxfId="1923" priority="103" operator="equal">
      <formula>"Extremo"</formula>
    </cfRule>
    <cfRule type="cellIs" dxfId="1922" priority="104" operator="equal">
      <formula>"Alto"</formula>
    </cfRule>
    <cfRule type="cellIs" dxfId="1921" priority="105" operator="equal">
      <formula>"Moderado"</formula>
    </cfRule>
    <cfRule type="cellIs" dxfId="1920" priority="106" operator="equal">
      <formula>"Bajo"</formula>
    </cfRule>
  </conditionalFormatting>
  <conditionalFormatting sqref="Y4:Y9">
    <cfRule type="cellIs" dxfId="1919" priority="98" operator="equal">
      <formula>"Muy Alta"</formula>
    </cfRule>
    <cfRule type="cellIs" dxfId="1918" priority="99" operator="equal">
      <formula>"Alta"</formula>
    </cfRule>
    <cfRule type="cellIs" dxfId="1917" priority="100" operator="equal">
      <formula>"Media"</formula>
    </cfRule>
    <cfRule type="cellIs" dxfId="1916" priority="101" operator="equal">
      <formula>"Baja"</formula>
    </cfRule>
    <cfRule type="cellIs" dxfId="1915" priority="102" operator="equal">
      <formula>"Muy Baja"</formula>
    </cfRule>
  </conditionalFormatting>
  <conditionalFormatting sqref="AA4:AA9">
    <cfRule type="cellIs" dxfId="1914" priority="93" operator="equal">
      <formula>"Catastrófico"</formula>
    </cfRule>
    <cfRule type="cellIs" dxfId="1913" priority="94" operator="equal">
      <formula>"Mayor"</formula>
    </cfRule>
    <cfRule type="cellIs" dxfId="1912" priority="95" operator="equal">
      <formula>"Moderado"</formula>
    </cfRule>
    <cfRule type="cellIs" dxfId="1911" priority="96" operator="equal">
      <formula>"Menor"</formula>
    </cfRule>
    <cfRule type="cellIs" dxfId="1910" priority="97" operator="equal">
      <formula>"Leve"</formula>
    </cfRule>
  </conditionalFormatting>
  <conditionalFormatting sqref="AC4:AC9">
    <cfRule type="cellIs" dxfId="1909" priority="89" operator="equal">
      <formula>"Extremo"</formula>
    </cfRule>
    <cfRule type="cellIs" dxfId="1908" priority="90" operator="equal">
      <formula>"Alto"</formula>
    </cfRule>
    <cfRule type="cellIs" dxfId="1907" priority="91" operator="equal">
      <formula>"Moderado"</formula>
    </cfRule>
    <cfRule type="cellIs" dxfId="1906" priority="92" operator="equal">
      <formula>"Bajo"</formula>
    </cfRule>
  </conditionalFormatting>
  <conditionalFormatting sqref="N10">
    <cfRule type="cellIs" dxfId="1905" priority="85" operator="equal">
      <formula>"Extremo"</formula>
    </cfRule>
    <cfRule type="cellIs" dxfId="1904" priority="86" operator="equal">
      <formula>"Alto"</formula>
    </cfRule>
    <cfRule type="cellIs" dxfId="1903" priority="87" operator="equal">
      <formula>"Moderado"</formula>
    </cfRule>
    <cfRule type="cellIs" dxfId="1902" priority="88" operator="equal">
      <formula>"Bajo"</formula>
    </cfRule>
  </conditionalFormatting>
  <conditionalFormatting sqref="Y10:Y15">
    <cfRule type="cellIs" dxfId="1901" priority="80" operator="equal">
      <formula>"Muy Alta"</formula>
    </cfRule>
    <cfRule type="cellIs" dxfId="1900" priority="81" operator="equal">
      <formula>"Alta"</formula>
    </cfRule>
    <cfRule type="cellIs" dxfId="1899" priority="82" operator="equal">
      <formula>"Media"</formula>
    </cfRule>
    <cfRule type="cellIs" dxfId="1898" priority="83" operator="equal">
      <formula>"Baja"</formula>
    </cfRule>
    <cfRule type="cellIs" dxfId="1897" priority="84" operator="equal">
      <formula>"Muy Baja"</formula>
    </cfRule>
  </conditionalFormatting>
  <conditionalFormatting sqref="AA10:AA15">
    <cfRule type="cellIs" dxfId="1896" priority="75" operator="equal">
      <formula>"Catastrófico"</formula>
    </cfRule>
    <cfRule type="cellIs" dxfId="1895" priority="76" operator="equal">
      <formula>"Mayor"</formula>
    </cfRule>
    <cfRule type="cellIs" dxfId="1894" priority="77" operator="equal">
      <formula>"Moderado"</formula>
    </cfRule>
    <cfRule type="cellIs" dxfId="1893" priority="78" operator="equal">
      <formula>"Menor"</formula>
    </cfRule>
    <cfRule type="cellIs" dxfId="1892" priority="79" operator="equal">
      <formula>"Leve"</formula>
    </cfRule>
  </conditionalFormatting>
  <conditionalFormatting sqref="AC10:AC15">
    <cfRule type="cellIs" dxfId="1891" priority="71" operator="equal">
      <formula>"Extremo"</formula>
    </cfRule>
    <cfRule type="cellIs" dxfId="1890" priority="72" operator="equal">
      <formula>"Alto"</formula>
    </cfRule>
    <cfRule type="cellIs" dxfId="1889" priority="73" operator="equal">
      <formula>"Moderado"</formula>
    </cfRule>
    <cfRule type="cellIs" dxfId="1888" priority="74" operator="equal">
      <formula>"Bajo"</formula>
    </cfRule>
  </conditionalFormatting>
  <conditionalFormatting sqref="H16">
    <cfRule type="cellIs" dxfId="1887" priority="66" operator="equal">
      <formula>"Muy Alta"</formula>
    </cfRule>
    <cfRule type="cellIs" dxfId="1886" priority="67" operator="equal">
      <formula>"Alta"</formula>
    </cfRule>
    <cfRule type="cellIs" dxfId="1885" priority="68" operator="equal">
      <formula>"Media"</formula>
    </cfRule>
    <cfRule type="cellIs" dxfId="1884" priority="69" operator="equal">
      <formula>"Baja"</formula>
    </cfRule>
    <cfRule type="cellIs" dxfId="1883" priority="70" operator="equal">
      <formula>"Muy Baja"</formula>
    </cfRule>
  </conditionalFormatting>
  <conditionalFormatting sqref="N16">
    <cfRule type="cellIs" dxfId="1882" priority="62" operator="equal">
      <formula>"Extremo"</formula>
    </cfRule>
    <cfRule type="cellIs" dxfId="1881" priority="63" operator="equal">
      <formula>"Alto"</formula>
    </cfRule>
    <cfRule type="cellIs" dxfId="1880" priority="64" operator="equal">
      <formula>"Moderado"</formula>
    </cfRule>
    <cfRule type="cellIs" dxfId="1879" priority="65" operator="equal">
      <formula>"Bajo"</formula>
    </cfRule>
  </conditionalFormatting>
  <conditionalFormatting sqref="Y16:Y21">
    <cfRule type="cellIs" dxfId="1878" priority="57" operator="equal">
      <formula>"Muy Alta"</formula>
    </cfRule>
    <cfRule type="cellIs" dxfId="1877" priority="58" operator="equal">
      <formula>"Alta"</formula>
    </cfRule>
    <cfRule type="cellIs" dxfId="1876" priority="59" operator="equal">
      <formula>"Media"</formula>
    </cfRule>
    <cfRule type="cellIs" dxfId="1875" priority="60" operator="equal">
      <formula>"Baja"</formula>
    </cfRule>
    <cfRule type="cellIs" dxfId="1874" priority="61" operator="equal">
      <formula>"Muy Baja"</formula>
    </cfRule>
  </conditionalFormatting>
  <conditionalFormatting sqref="AA16:AA21">
    <cfRule type="cellIs" dxfId="1873" priority="52" operator="equal">
      <formula>"Catastrófico"</formula>
    </cfRule>
    <cfRule type="cellIs" dxfId="1872" priority="53" operator="equal">
      <formula>"Mayor"</formula>
    </cfRule>
    <cfRule type="cellIs" dxfId="1871" priority="54" operator="equal">
      <formula>"Moderado"</formula>
    </cfRule>
    <cfRule type="cellIs" dxfId="1870" priority="55" operator="equal">
      <formula>"Menor"</formula>
    </cfRule>
    <cfRule type="cellIs" dxfId="1869" priority="56" operator="equal">
      <formula>"Leve"</formula>
    </cfRule>
  </conditionalFormatting>
  <conditionalFormatting sqref="AC16:AC21">
    <cfRule type="cellIs" dxfId="1868" priority="48" operator="equal">
      <formula>"Extremo"</formula>
    </cfRule>
    <cfRule type="cellIs" dxfId="1867" priority="49" operator="equal">
      <formula>"Alto"</formula>
    </cfRule>
    <cfRule type="cellIs" dxfId="1866" priority="50" operator="equal">
      <formula>"Moderado"</formula>
    </cfRule>
    <cfRule type="cellIs" dxfId="1865" priority="51" operator="equal">
      <formula>"Bajo"</formula>
    </cfRule>
  </conditionalFormatting>
  <conditionalFormatting sqref="H22">
    <cfRule type="cellIs" dxfId="1864" priority="43" operator="equal">
      <formula>"Muy Alta"</formula>
    </cfRule>
    <cfRule type="cellIs" dxfId="1863" priority="44" operator="equal">
      <formula>"Alta"</formula>
    </cfRule>
    <cfRule type="cellIs" dxfId="1862" priority="45" operator="equal">
      <formula>"Media"</formula>
    </cfRule>
    <cfRule type="cellIs" dxfId="1861" priority="46" operator="equal">
      <formula>"Baja"</formula>
    </cfRule>
    <cfRule type="cellIs" dxfId="1860" priority="47" operator="equal">
      <formula>"Muy Baja"</formula>
    </cfRule>
  </conditionalFormatting>
  <conditionalFormatting sqref="N22">
    <cfRule type="cellIs" dxfId="1859" priority="39" operator="equal">
      <formula>"Extremo"</formula>
    </cfRule>
    <cfRule type="cellIs" dxfId="1858" priority="40" operator="equal">
      <formula>"Alto"</formula>
    </cfRule>
    <cfRule type="cellIs" dxfId="1857" priority="41" operator="equal">
      <formula>"Moderado"</formula>
    </cfRule>
    <cfRule type="cellIs" dxfId="1856" priority="42" operator="equal">
      <formula>"Bajo"</formula>
    </cfRule>
  </conditionalFormatting>
  <conditionalFormatting sqref="Y22:Y27">
    <cfRule type="cellIs" dxfId="1855" priority="34" operator="equal">
      <formula>"Muy Alta"</formula>
    </cfRule>
    <cfRule type="cellIs" dxfId="1854" priority="35" operator="equal">
      <formula>"Alta"</formula>
    </cfRule>
    <cfRule type="cellIs" dxfId="1853" priority="36" operator="equal">
      <formula>"Media"</formula>
    </cfRule>
    <cfRule type="cellIs" dxfId="1852" priority="37" operator="equal">
      <formula>"Baja"</formula>
    </cfRule>
    <cfRule type="cellIs" dxfId="1851" priority="38" operator="equal">
      <formula>"Muy Baja"</formula>
    </cfRule>
  </conditionalFormatting>
  <conditionalFormatting sqref="AA22:AA27">
    <cfRule type="cellIs" dxfId="1850" priority="29" operator="equal">
      <formula>"Catastrófico"</formula>
    </cfRule>
    <cfRule type="cellIs" dxfId="1849" priority="30" operator="equal">
      <formula>"Mayor"</formula>
    </cfRule>
    <cfRule type="cellIs" dxfId="1848" priority="31" operator="equal">
      <formula>"Moderado"</formula>
    </cfRule>
    <cfRule type="cellIs" dxfId="1847" priority="32" operator="equal">
      <formula>"Menor"</formula>
    </cfRule>
    <cfRule type="cellIs" dxfId="1846" priority="33" operator="equal">
      <formula>"Leve"</formula>
    </cfRule>
  </conditionalFormatting>
  <conditionalFormatting sqref="AC22:AC27">
    <cfRule type="cellIs" dxfId="1845" priority="25" operator="equal">
      <formula>"Extremo"</formula>
    </cfRule>
    <cfRule type="cellIs" dxfId="1844" priority="26" operator="equal">
      <formula>"Alto"</formula>
    </cfRule>
    <cfRule type="cellIs" dxfId="1843" priority="27" operator="equal">
      <formula>"Moderado"</formula>
    </cfRule>
    <cfRule type="cellIs" dxfId="1842" priority="28" operator="equal">
      <formula>"Bajo"</formula>
    </cfRule>
  </conditionalFormatting>
  <conditionalFormatting sqref="H28">
    <cfRule type="cellIs" dxfId="1841" priority="20" operator="equal">
      <formula>"Muy Alta"</formula>
    </cfRule>
    <cfRule type="cellIs" dxfId="1840" priority="21" operator="equal">
      <formula>"Alta"</formula>
    </cfRule>
    <cfRule type="cellIs" dxfId="1839" priority="22" operator="equal">
      <formula>"Media"</formula>
    </cfRule>
    <cfRule type="cellIs" dxfId="1838" priority="23" operator="equal">
      <formula>"Baja"</formula>
    </cfRule>
    <cfRule type="cellIs" dxfId="1837" priority="24" operator="equal">
      <formula>"Muy Baja"</formula>
    </cfRule>
  </conditionalFormatting>
  <conditionalFormatting sqref="N28">
    <cfRule type="cellIs" dxfId="1836" priority="16" operator="equal">
      <formula>"Extremo"</formula>
    </cfRule>
    <cfRule type="cellIs" dxfId="1835" priority="17" operator="equal">
      <formula>"Alto"</formula>
    </cfRule>
    <cfRule type="cellIs" dxfId="1834" priority="18" operator="equal">
      <formula>"Moderado"</formula>
    </cfRule>
    <cfRule type="cellIs" dxfId="1833" priority="19" operator="equal">
      <formula>"Bajo"</formula>
    </cfRule>
  </conditionalFormatting>
  <conditionalFormatting sqref="Y28:Y33">
    <cfRule type="cellIs" dxfId="1832" priority="11" operator="equal">
      <formula>"Muy Alta"</formula>
    </cfRule>
    <cfRule type="cellIs" dxfId="1831" priority="12" operator="equal">
      <formula>"Alta"</formula>
    </cfRule>
    <cfRule type="cellIs" dxfId="1830" priority="13" operator="equal">
      <formula>"Media"</formula>
    </cfRule>
    <cfRule type="cellIs" dxfId="1829" priority="14" operator="equal">
      <formula>"Baja"</formula>
    </cfRule>
    <cfRule type="cellIs" dxfId="1828" priority="15" operator="equal">
      <formula>"Muy Baja"</formula>
    </cfRule>
  </conditionalFormatting>
  <conditionalFormatting sqref="AA28:AA33">
    <cfRule type="cellIs" dxfId="1827" priority="6" operator="equal">
      <formula>"Catastrófico"</formula>
    </cfRule>
    <cfRule type="cellIs" dxfId="1826" priority="7" operator="equal">
      <formula>"Mayor"</formula>
    </cfRule>
    <cfRule type="cellIs" dxfId="1825" priority="8" operator="equal">
      <formula>"Moderado"</formula>
    </cfRule>
    <cfRule type="cellIs" dxfId="1824" priority="9" operator="equal">
      <formula>"Menor"</formula>
    </cfRule>
    <cfRule type="cellIs" dxfId="1823" priority="10" operator="equal">
      <formula>"Leve"</formula>
    </cfRule>
  </conditionalFormatting>
  <conditionalFormatting sqref="AC28:AC33">
    <cfRule type="cellIs" dxfId="1822" priority="2" operator="equal">
      <formula>"Extremo"</formula>
    </cfRule>
    <cfRule type="cellIs" dxfId="1821" priority="3" operator="equal">
      <formula>"Alto"</formula>
    </cfRule>
    <cfRule type="cellIs" dxfId="1820" priority="4" operator="equal">
      <formula>"Moderado"</formula>
    </cfRule>
    <cfRule type="cellIs" dxfId="1819" priority="5" operator="equal">
      <formula>"Bajo"</formula>
    </cfRule>
  </conditionalFormatting>
  <conditionalFormatting sqref="K4:K33">
    <cfRule type="containsText" dxfId="1818" priority="1" operator="containsText" text="❌">
      <formula>NOT(ISERROR(SEARCH("❌",K4)))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447"/>
  <sheetViews>
    <sheetView tabSelected="1" topLeftCell="A454" zoomScale="60" zoomScaleNormal="60" workbookViewId="0">
      <selection activeCell="AH4" sqref="AH1:AH1048576"/>
    </sheetView>
  </sheetViews>
  <sheetFormatPr baseColWidth="10" defaultRowHeight="15" x14ac:dyDescent="0.25"/>
  <cols>
    <col min="1" max="1" width="14.42578125" style="29" customWidth="1"/>
    <col min="2" max="2" width="19.140625" hidden="1" customWidth="1"/>
    <col min="3" max="3" width="25.85546875" hidden="1" customWidth="1"/>
    <col min="4" max="4" width="21.85546875" hidden="1" customWidth="1"/>
    <col min="5" max="5" width="7" style="33" customWidth="1"/>
    <col min="6" max="6" width="54.85546875" style="34" customWidth="1"/>
    <col min="7" max="7" width="20.42578125" hidden="1" customWidth="1"/>
    <col min="8" max="8" width="13.5703125" hidden="1" customWidth="1"/>
    <col min="9" max="9" width="15.42578125" hidden="1" customWidth="1"/>
    <col min="10" max="10" width="12.140625" hidden="1" customWidth="1"/>
    <col min="11" max="11" width="22.85546875" hidden="1" customWidth="1"/>
    <col min="12" max="12" width="21.7109375" hidden="1" customWidth="1"/>
    <col min="13" max="13" width="18.5703125" hidden="1" customWidth="1"/>
    <col min="14" max="14" width="11.42578125" hidden="1" customWidth="1"/>
    <col min="15" max="15" width="14" style="29" customWidth="1"/>
    <col min="16" max="16" width="13.140625" style="29" customWidth="1"/>
    <col min="17" max="17" width="46.42578125" style="29" customWidth="1"/>
    <col min="18" max="18" width="21.140625" hidden="1" customWidth="1"/>
    <col min="19" max="19" width="16.140625" hidden="1" customWidth="1"/>
    <col min="20" max="24" width="11.42578125" hidden="1" customWidth="1"/>
    <col min="25" max="25" width="18.28515625" style="29" customWidth="1"/>
    <col min="26" max="26" width="20.42578125" style="35" customWidth="1"/>
    <col min="27" max="27" width="81.7109375" style="34" customWidth="1"/>
    <col min="28" max="30" width="11.42578125" hidden="1" customWidth="1"/>
    <col min="31" max="31" width="9.140625" hidden="1" customWidth="1"/>
    <col min="32" max="32" width="6.28515625" hidden="1" customWidth="1"/>
    <col min="33" max="33" width="18.5703125" customWidth="1"/>
    <col min="34" max="34" width="19" hidden="1" customWidth="1"/>
    <col min="35" max="35" width="27.5703125" style="29" customWidth="1"/>
    <col min="36" max="36" width="21.85546875" style="35" customWidth="1"/>
    <col min="37" max="37" width="22.5703125" style="29" customWidth="1"/>
    <col min="38" max="38" width="23.5703125" style="37" customWidth="1"/>
    <col min="39" max="39" width="58.7109375" style="34" customWidth="1"/>
    <col min="40" max="40" width="17.85546875" style="29" customWidth="1"/>
    <col min="41" max="41" width="70.5703125" style="38" customWidth="1"/>
    <col min="42" max="42" width="55.140625" style="38" customWidth="1"/>
    <col min="43" max="16384" width="11.42578125" style="29"/>
  </cols>
  <sheetData>
    <row r="1" spans="1:75" ht="16.5" x14ac:dyDescent="0.25">
      <c r="A1" s="82" t="s">
        <v>75</v>
      </c>
      <c r="B1" s="82"/>
      <c r="C1" s="82"/>
      <c r="D1" s="82"/>
      <c r="E1" s="82"/>
      <c r="F1" s="83"/>
      <c r="G1" s="82"/>
      <c r="H1" s="82"/>
      <c r="I1" s="82" t="s">
        <v>76</v>
      </c>
      <c r="J1" s="82"/>
      <c r="K1" s="82"/>
      <c r="L1" s="82"/>
      <c r="M1" s="82"/>
      <c r="N1" s="82"/>
      <c r="O1" s="82"/>
      <c r="P1" s="82" t="s">
        <v>77</v>
      </c>
      <c r="Q1" s="82"/>
      <c r="R1" s="82"/>
      <c r="S1" s="82"/>
      <c r="T1" s="82"/>
      <c r="U1" s="82"/>
      <c r="V1" s="82"/>
      <c r="W1" s="82"/>
      <c r="X1" s="82"/>
      <c r="Y1" s="84" t="s">
        <v>627</v>
      </c>
      <c r="Z1" s="85"/>
      <c r="AA1" s="86"/>
      <c r="AB1" s="82" t="s">
        <v>78</v>
      </c>
      <c r="AC1" s="82"/>
      <c r="AD1" s="82"/>
      <c r="AE1" s="82"/>
      <c r="AF1" s="82"/>
      <c r="AG1" s="82"/>
      <c r="AH1" s="82"/>
      <c r="AI1" s="82" t="s">
        <v>79</v>
      </c>
      <c r="AJ1" s="87"/>
      <c r="AK1" s="82"/>
      <c r="AL1" s="84" t="s">
        <v>626</v>
      </c>
      <c r="AM1" s="86"/>
      <c r="AN1" s="84"/>
      <c r="AO1" s="88" t="s">
        <v>962</v>
      </c>
      <c r="AP1" s="88" t="s">
        <v>963</v>
      </c>
      <c r="BW1" s="29" t="s">
        <v>623</v>
      </c>
    </row>
    <row r="2" spans="1:75" ht="16.5" x14ac:dyDescent="0.25">
      <c r="A2" s="89" t="s">
        <v>80</v>
      </c>
      <c r="B2" s="82" t="s">
        <v>26</v>
      </c>
      <c r="C2" s="87" t="s">
        <v>81</v>
      </c>
      <c r="D2" s="87" t="s">
        <v>82</v>
      </c>
      <c r="E2" s="90"/>
      <c r="F2" s="83" t="s">
        <v>83</v>
      </c>
      <c r="G2" s="87" t="s">
        <v>84</v>
      </c>
      <c r="H2" s="87" t="s">
        <v>85</v>
      </c>
      <c r="I2" s="87" t="s">
        <v>86</v>
      </c>
      <c r="J2" s="82" t="s">
        <v>87</v>
      </c>
      <c r="K2" s="87" t="s">
        <v>88</v>
      </c>
      <c r="L2" s="87" t="s">
        <v>89</v>
      </c>
      <c r="M2" s="87" t="s">
        <v>90</v>
      </c>
      <c r="N2" s="82" t="s">
        <v>87</v>
      </c>
      <c r="O2" s="87" t="s">
        <v>91</v>
      </c>
      <c r="P2" s="91" t="s">
        <v>92</v>
      </c>
      <c r="Q2" s="87" t="s">
        <v>93</v>
      </c>
      <c r="R2" s="87" t="s">
        <v>94</v>
      </c>
      <c r="S2" s="87" t="s">
        <v>95</v>
      </c>
      <c r="T2" s="87"/>
      <c r="U2" s="87"/>
      <c r="V2" s="87"/>
      <c r="W2" s="87"/>
      <c r="X2" s="87"/>
      <c r="Y2" s="84"/>
      <c r="Z2" s="85"/>
      <c r="AA2" s="86"/>
      <c r="AB2" s="91" t="s">
        <v>96</v>
      </c>
      <c r="AC2" s="91" t="s">
        <v>97</v>
      </c>
      <c r="AD2" s="91" t="s">
        <v>87</v>
      </c>
      <c r="AE2" s="91" t="s">
        <v>98</v>
      </c>
      <c r="AF2" s="91" t="s">
        <v>87</v>
      </c>
      <c r="AG2" s="87" t="s">
        <v>99</v>
      </c>
      <c r="AH2" s="91" t="s">
        <v>100</v>
      </c>
      <c r="AI2" s="87" t="s">
        <v>79</v>
      </c>
      <c r="AJ2" s="87" t="s">
        <v>101</v>
      </c>
      <c r="AK2" s="87" t="s">
        <v>102</v>
      </c>
      <c r="AL2" s="84" t="s">
        <v>103</v>
      </c>
      <c r="AM2" s="88" t="s">
        <v>104</v>
      </c>
      <c r="AN2" s="85" t="s">
        <v>105</v>
      </c>
      <c r="AO2" s="88"/>
      <c r="AP2" s="88"/>
      <c r="BW2" s="29" t="s">
        <v>624</v>
      </c>
    </row>
    <row r="3" spans="1:75" ht="79.5" x14ac:dyDescent="0.25">
      <c r="A3" s="89"/>
      <c r="B3" s="82"/>
      <c r="C3" s="87"/>
      <c r="D3" s="87"/>
      <c r="E3" s="90" t="s">
        <v>622</v>
      </c>
      <c r="F3" s="83"/>
      <c r="G3" s="87"/>
      <c r="H3" s="87"/>
      <c r="I3" s="87"/>
      <c r="J3" s="82"/>
      <c r="K3" s="87"/>
      <c r="L3" s="87"/>
      <c r="M3" s="82"/>
      <c r="N3" s="82"/>
      <c r="O3" s="87"/>
      <c r="P3" s="91"/>
      <c r="Q3" s="87"/>
      <c r="R3" s="87"/>
      <c r="S3" s="92" t="s">
        <v>106</v>
      </c>
      <c r="T3" s="92" t="s">
        <v>107</v>
      </c>
      <c r="U3" s="92" t="s">
        <v>108</v>
      </c>
      <c r="V3" s="92" t="s">
        <v>109</v>
      </c>
      <c r="W3" s="92" t="s">
        <v>110</v>
      </c>
      <c r="X3" s="92" t="s">
        <v>111</v>
      </c>
      <c r="Y3" s="93" t="s">
        <v>619</v>
      </c>
      <c r="Z3" s="93" t="s">
        <v>620</v>
      </c>
      <c r="AA3" s="94" t="s">
        <v>621</v>
      </c>
      <c r="AB3" s="91"/>
      <c r="AC3" s="91"/>
      <c r="AD3" s="91"/>
      <c r="AE3" s="91"/>
      <c r="AF3" s="91"/>
      <c r="AG3" s="87"/>
      <c r="AH3" s="91"/>
      <c r="AI3" s="87"/>
      <c r="AJ3" s="87"/>
      <c r="AK3" s="87"/>
      <c r="AL3" s="84"/>
      <c r="AM3" s="88"/>
      <c r="AN3" s="85"/>
      <c r="AO3" s="88"/>
      <c r="AP3" s="88"/>
      <c r="BW3" s="29" t="s">
        <v>625</v>
      </c>
    </row>
    <row r="4" spans="1:75" customFormat="1" ht="229.5" hidden="1" customHeight="1" x14ac:dyDescent="0.25">
      <c r="A4" s="67" t="s">
        <v>121</v>
      </c>
      <c r="B4" s="95" t="s">
        <v>0</v>
      </c>
      <c r="C4" s="95" t="s">
        <v>1</v>
      </c>
      <c r="D4" s="95" t="s">
        <v>2</v>
      </c>
      <c r="E4" s="96">
        <v>1</v>
      </c>
      <c r="F4" s="79" t="s">
        <v>3</v>
      </c>
      <c r="G4" s="95" t="s">
        <v>4</v>
      </c>
      <c r="H4" s="71">
        <v>16</v>
      </c>
      <c r="I4" s="97" t="s">
        <v>5</v>
      </c>
      <c r="J4" s="73">
        <v>0.4</v>
      </c>
      <c r="K4" s="74" t="s">
        <v>6</v>
      </c>
      <c r="L4" s="73" t="s">
        <v>6</v>
      </c>
      <c r="M4" s="97" t="s">
        <v>7</v>
      </c>
      <c r="N4" s="73">
        <v>0.6</v>
      </c>
      <c r="O4" s="98" t="s">
        <v>7</v>
      </c>
      <c r="P4" s="77">
        <v>1</v>
      </c>
      <c r="Q4" s="78" t="s">
        <v>8</v>
      </c>
      <c r="R4" s="99" t="s">
        <v>9</v>
      </c>
      <c r="S4" s="100" t="s">
        <v>10</v>
      </c>
      <c r="T4" s="100" t="s">
        <v>11</v>
      </c>
      <c r="U4" s="101" t="s">
        <v>12</v>
      </c>
      <c r="V4" s="100" t="s">
        <v>13</v>
      </c>
      <c r="W4" s="100" t="s">
        <v>14</v>
      </c>
      <c r="X4" s="100" t="s">
        <v>15</v>
      </c>
      <c r="Y4" s="102" t="s">
        <v>623</v>
      </c>
      <c r="Z4" s="103" t="s">
        <v>638</v>
      </c>
      <c r="AA4" s="104" t="s">
        <v>639</v>
      </c>
      <c r="AB4" s="105">
        <f>IFERROR(IF(R4="Probabilidad",(J4-(+J4*U4)),IF(R4="Impacto",J4,"")),"")</f>
        <v>0.24</v>
      </c>
      <c r="AC4" s="106" t="s">
        <v>5</v>
      </c>
      <c r="AD4" s="101">
        <v>0.24</v>
      </c>
      <c r="AE4" s="106" t="s">
        <v>7</v>
      </c>
      <c r="AF4" s="101">
        <v>0.6</v>
      </c>
      <c r="AG4" s="107" t="s">
        <v>7</v>
      </c>
      <c r="AH4" s="100" t="s">
        <v>16</v>
      </c>
      <c r="AI4" s="68" t="s">
        <v>17</v>
      </c>
      <c r="AJ4" s="102" t="s">
        <v>18</v>
      </c>
      <c r="AK4" s="108" t="s">
        <v>19</v>
      </c>
      <c r="AL4" s="109" t="s">
        <v>644</v>
      </c>
      <c r="AM4" s="104" t="s">
        <v>645</v>
      </c>
      <c r="AN4" s="102" t="s">
        <v>623</v>
      </c>
      <c r="AO4" s="110"/>
      <c r="AP4" s="111"/>
    </row>
    <row r="5" spans="1:75" customFormat="1" ht="81" hidden="1" customHeight="1" x14ac:dyDescent="0.25">
      <c r="A5" s="67"/>
      <c r="B5" s="95"/>
      <c r="C5" s="95"/>
      <c r="D5" s="95"/>
      <c r="E5" s="96"/>
      <c r="F5" s="79"/>
      <c r="G5" s="95"/>
      <c r="H5" s="71"/>
      <c r="I5" s="97"/>
      <c r="J5" s="73"/>
      <c r="K5" s="74"/>
      <c r="L5" s="73">
        <v>0</v>
      </c>
      <c r="M5" s="97"/>
      <c r="N5" s="73"/>
      <c r="O5" s="98"/>
      <c r="P5" s="77">
        <v>2</v>
      </c>
      <c r="Q5" s="78" t="s">
        <v>20</v>
      </c>
      <c r="R5" s="99" t="s">
        <v>9</v>
      </c>
      <c r="S5" s="100" t="s">
        <v>10</v>
      </c>
      <c r="T5" s="100" t="s">
        <v>11</v>
      </c>
      <c r="U5" s="101" t="s">
        <v>12</v>
      </c>
      <c r="V5" s="100" t="s">
        <v>13</v>
      </c>
      <c r="W5" s="100" t="s">
        <v>14</v>
      </c>
      <c r="X5" s="100" t="s">
        <v>15</v>
      </c>
      <c r="Y5" s="102" t="s">
        <v>623</v>
      </c>
      <c r="Z5" s="109" t="s">
        <v>640</v>
      </c>
      <c r="AA5" s="104" t="s">
        <v>641</v>
      </c>
      <c r="AB5" s="105">
        <f>IFERROR(IF(AND(R4="Probabilidad",R5="Probabilidad"),(AD4-(+AD4*U5)),IF(R5="Probabilidad",(J4-(+J4*U5)),IF(R5="Impacto",AD4,""))),"")</f>
        <v>0.14399999999999999</v>
      </c>
      <c r="AC5" s="106" t="s">
        <v>21</v>
      </c>
      <c r="AD5" s="101">
        <v>0.14399999999999999</v>
      </c>
      <c r="AE5" s="106" t="s">
        <v>7</v>
      </c>
      <c r="AF5" s="101">
        <v>0.6</v>
      </c>
      <c r="AG5" s="107" t="s">
        <v>7</v>
      </c>
      <c r="AH5" s="100"/>
      <c r="AI5" s="68"/>
      <c r="AJ5" s="102"/>
      <c r="AK5" s="112"/>
      <c r="AL5" s="112"/>
      <c r="AM5" s="68"/>
      <c r="AN5" s="102"/>
      <c r="AO5" s="111"/>
      <c r="AP5" s="111"/>
    </row>
    <row r="6" spans="1:75" customFormat="1" ht="247.5" hidden="1" x14ac:dyDescent="0.25">
      <c r="A6" s="67"/>
      <c r="B6" s="95"/>
      <c r="C6" s="95"/>
      <c r="D6" s="95"/>
      <c r="E6" s="96"/>
      <c r="F6" s="79"/>
      <c r="G6" s="95"/>
      <c r="H6" s="71"/>
      <c r="I6" s="97"/>
      <c r="J6" s="73"/>
      <c r="K6" s="74"/>
      <c r="L6" s="73">
        <v>0</v>
      </c>
      <c r="M6" s="97"/>
      <c r="N6" s="73"/>
      <c r="O6" s="98"/>
      <c r="P6" s="77">
        <v>3</v>
      </c>
      <c r="Q6" s="78" t="s">
        <v>22</v>
      </c>
      <c r="R6" s="99" t="s">
        <v>9</v>
      </c>
      <c r="S6" s="100" t="s">
        <v>23</v>
      </c>
      <c r="T6" s="100" t="s">
        <v>11</v>
      </c>
      <c r="U6" s="101" t="s">
        <v>24</v>
      </c>
      <c r="V6" s="100" t="s">
        <v>13</v>
      </c>
      <c r="W6" s="100" t="s">
        <v>14</v>
      </c>
      <c r="X6" s="100"/>
      <c r="Y6" s="102" t="s">
        <v>623</v>
      </c>
      <c r="Z6" s="109" t="s">
        <v>642</v>
      </c>
      <c r="AA6" s="104" t="s">
        <v>643</v>
      </c>
      <c r="AB6" s="105">
        <f>IFERROR(IF(AND(R5="Probabilidad",R6="Probabilidad"),(AD5-(+AD5*U6)),IF(AND(R5="Impacto",R6="Probabilidad"),(AD4-(+AD4*U6)),IF(R6="Impacto",AD5,""))),"")</f>
        <v>0.1008</v>
      </c>
      <c r="AC6" s="106" t="s">
        <v>21</v>
      </c>
      <c r="AD6" s="101">
        <v>0.1008</v>
      </c>
      <c r="AE6" s="106" t="s">
        <v>7</v>
      </c>
      <c r="AF6" s="101">
        <v>0.6</v>
      </c>
      <c r="AG6" s="107" t="s">
        <v>7</v>
      </c>
      <c r="AH6" s="100"/>
      <c r="AI6" s="68"/>
      <c r="AJ6" s="102"/>
      <c r="AK6" s="112"/>
      <c r="AL6" s="112"/>
      <c r="AM6" s="68"/>
      <c r="AN6" s="102"/>
      <c r="AO6" s="111"/>
      <c r="AP6" s="111"/>
    </row>
    <row r="7" spans="1:75" customFormat="1" ht="99" hidden="1" x14ac:dyDescent="0.25">
      <c r="A7" s="67"/>
      <c r="B7" s="95"/>
      <c r="C7" s="95"/>
      <c r="D7" s="95"/>
      <c r="E7" s="96"/>
      <c r="F7" s="79"/>
      <c r="G7" s="95"/>
      <c r="H7" s="71"/>
      <c r="I7" s="97"/>
      <c r="J7" s="73"/>
      <c r="K7" s="74"/>
      <c r="L7" s="73">
        <v>0</v>
      </c>
      <c r="M7" s="97"/>
      <c r="N7" s="73"/>
      <c r="O7" s="98"/>
      <c r="P7" s="77">
        <v>4</v>
      </c>
      <c r="Q7" s="78" t="s">
        <v>25</v>
      </c>
      <c r="R7" s="99" t="s">
        <v>26</v>
      </c>
      <c r="S7" s="100" t="s">
        <v>27</v>
      </c>
      <c r="T7" s="100" t="s">
        <v>11</v>
      </c>
      <c r="U7" s="101" t="s">
        <v>28</v>
      </c>
      <c r="V7" s="100" t="s">
        <v>13</v>
      </c>
      <c r="W7" s="100"/>
      <c r="X7" s="100"/>
      <c r="Y7" s="102" t="s">
        <v>623</v>
      </c>
      <c r="Z7" s="109" t="s">
        <v>644</v>
      </c>
      <c r="AA7" s="104" t="s">
        <v>645</v>
      </c>
      <c r="AB7" s="105">
        <f t="shared" ref="AB7:AB9" si="0">IFERROR(IF(AND(R6="Probabilidad",R7="Probabilidad"),(AD6-(+AD6*U7)),IF(AND(R6="Impacto",R7="Probabilidad"),(AD5-(+AD5*U7)),IF(R7="Impacto",AD6,""))),"")</f>
        <v>0.1008</v>
      </c>
      <c r="AC7" s="106" t="s">
        <v>21</v>
      </c>
      <c r="AD7" s="101">
        <v>0.1008</v>
      </c>
      <c r="AE7" s="106" t="s">
        <v>7</v>
      </c>
      <c r="AF7" s="101">
        <v>0.44999999999999996</v>
      </c>
      <c r="AG7" s="107" t="s">
        <v>7</v>
      </c>
      <c r="AH7" s="100"/>
      <c r="AI7" s="68"/>
      <c r="AJ7" s="102"/>
      <c r="AK7" s="112"/>
      <c r="AL7" s="112"/>
      <c r="AM7" s="68"/>
      <c r="AN7" s="102"/>
      <c r="AO7" s="111"/>
      <c r="AP7" s="111"/>
    </row>
    <row r="8" spans="1:75" customFormat="1" ht="126" hidden="1" customHeight="1" x14ac:dyDescent="0.25">
      <c r="A8" s="67"/>
      <c r="B8" s="95"/>
      <c r="C8" s="95"/>
      <c r="D8" s="95"/>
      <c r="E8" s="96"/>
      <c r="F8" s="79"/>
      <c r="G8" s="95"/>
      <c r="H8" s="71"/>
      <c r="I8" s="97"/>
      <c r="J8" s="73"/>
      <c r="K8" s="74"/>
      <c r="L8" s="73">
        <v>0</v>
      </c>
      <c r="M8" s="97"/>
      <c r="N8" s="73"/>
      <c r="O8" s="98"/>
      <c r="P8" s="77">
        <v>5</v>
      </c>
      <c r="Q8" s="78" t="s">
        <v>29</v>
      </c>
      <c r="R8" s="99" t="s">
        <v>9</v>
      </c>
      <c r="S8" s="100" t="s">
        <v>10</v>
      </c>
      <c r="T8" s="100" t="s">
        <v>11</v>
      </c>
      <c r="U8" s="101" t="s">
        <v>12</v>
      </c>
      <c r="V8" s="100" t="s">
        <v>13</v>
      </c>
      <c r="W8" s="100"/>
      <c r="X8" s="100"/>
      <c r="Y8" s="102" t="s">
        <v>623</v>
      </c>
      <c r="Z8" s="109" t="s">
        <v>644</v>
      </c>
      <c r="AA8" s="104" t="s">
        <v>645</v>
      </c>
      <c r="AB8" s="105">
        <f t="shared" si="0"/>
        <v>6.0479999999999999E-2</v>
      </c>
      <c r="AC8" s="106" t="s">
        <v>21</v>
      </c>
      <c r="AD8" s="101">
        <v>6.0479999999999999E-2</v>
      </c>
      <c r="AE8" s="106" t="s">
        <v>7</v>
      </c>
      <c r="AF8" s="101">
        <v>0.44999999999999996</v>
      </c>
      <c r="AG8" s="107" t="s">
        <v>7</v>
      </c>
      <c r="AH8" s="100"/>
      <c r="AI8" s="68"/>
      <c r="AJ8" s="102"/>
      <c r="AK8" s="112"/>
      <c r="AL8" s="112"/>
      <c r="AM8" s="68"/>
      <c r="AN8" s="102"/>
      <c r="AO8" s="111"/>
      <c r="AP8" s="111"/>
    </row>
    <row r="9" spans="1:75" customFormat="1" ht="110.25" hidden="1" customHeight="1" x14ac:dyDescent="0.25">
      <c r="A9" s="67"/>
      <c r="B9" s="95"/>
      <c r="C9" s="95"/>
      <c r="D9" s="95"/>
      <c r="E9" s="96"/>
      <c r="F9" s="79"/>
      <c r="G9" s="95"/>
      <c r="H9" s="71"/>
      <c r="I9" s="97"/>
      <c r="J9" s="73"/>
      <c r="K9" s="74"/>
      <c r="L9" s="73">
        <v>0</v>
      </c>
      <c r="M9" s="97"/>
      <c r="N9" s="73"/>
      <c r="O9" s="98"/>
      <c r="P9" s="77">
        <v>5</v>
      </c>
      <c r="Q9" s="78" t="s">
        <v>30</v>
      </c>
      <c r="R9" s="99" t="s">
        <v>9</v>
      </c>
      <c r="S9" s="100" t="s">
        <v>10</v>
      </c>
      <c r="T9" s="100" t="s">
        <v>11</v>
      </c>
      <c r="U9" s="101" t="s">
        <v>12</v>
      </c>
      <c r="V9" s="100" t="s">
        <v>13</v>
      </c>
      <c r="W9" s="100"/>
      <c r="X9" s="100"/>
      <c r="Y9" s="102" t="s">
        <v>623</v>
      </c>
      <c r="Z9" s="113" t="s">
        <v>646</v>
      </c>
      <c r="AA9" s="104" t="s">
        <v>647</v>
      </c>
      <c r="AB9" s="105">
        <f t="shared" si="0"/>
        <v>3.6288000000000001E-2</v>
      </c>
      <c r="AC9" s="106" t="s">
        <v>21</v>
      </c>
      <c r="AD9" s="101">
        <v>3.6288000000000001E-2</v>
      </c>
      <c r="AE9" s="106" t="s">
        <v>7</v>
      </c>
      <c r="AF9" s="101">
        <v>0.44999999999999996</v>
      </c>
      <c r="AG9" s="107" t="s">
        <v>7</v>
      </c>
      <c r="AH9" s="100"/>
      <c r="AI9" s="68"/>
      <c r="AJ9" s="102"/>
      <c r="AK9" s="112"/>
      <c r="AL9" s="112"/>
      <c r="AM9" s="68"/>
      <c r="AN9" s="102"/>
      <c r="AO9" s="111"/>
      <c r="AP9" s="111"/>
    </row>
    <row r="10" spans="1:75" customFormat="1" ht="149.25" hidden="1" customHeight="1" x14ac:dyDescent="0.25">
      <c r="A10" s="67" t="s">
        <v>121</v>
      </c>
      <c r="B10" s="95"/>
      <c r="C10" s="95" t="s">
        <v>31</v>
      </c>
      <c r="D10" s="95" t="s">
        <v>32</v>
      </c>
      <c r="E10" s="96">
        <v>2</v>
      </c>
      <c r="F10" s="79" t="s">
        <v>33</v>
      </c>
      <c r="G10" s="95" t="s">
        <v>4</v>
      </c>
      <c r="H10" s="71">
        <v>52</v>
      </c>
      <c r="I10" s="97" t="s">
        <v>34</v>
      </c>
      <c r="J10" s="73">
        <v>0.6</v>
      </c>
      <c r="K10" s="74" t="s">
        <v>6</v>
      </c>
      <c r="L10" s="73" t="s">
        <v>6</v>
      </c>
      <c r="M10" s="97" t="s">
        <v>7</v>
      </c>
      <c r="N10" s="73">
        <v>0.6</v>
      </c>
      <c r="O10" s="98" t="s">
        <v>7</v>
      </c>
      <c r="P10" s="77">
        <v>1</v>
      </c>
      <c r="Q10" s="78" t="s">
        <v>632</v>
      </c>
      <c r="R10" s="99" t="s">
        <v>9</v>
      </c>
      <c r="S10" s="100" t="s">
        <v>10</v>
      </c>
      <c r="T10" s="100" t="s">
        <v>11</v>
      </c>
      <c r="U10" s="101" t="s">
        <v>12</v>
      </c>
      <c r="V10" s="100" t="s">
        <v>13</v>
      </c>
      <c r="W10" s="100" t="s">
        <v>14</v>
      </c>
      <c r="X10" s="100" t="s">
        <v>15</v>
      </c>
      <c r="Y10" s="102" t="s">
        <v>623</v>
      </c>
      <c r="Z10" s="112">
        <v>44741</v>
      </c>
      <c r="AA10" s="68" t="s">
        <v>628</v>
      </c>
      <c r="AB10" s="105">
        <f>IFERROR(IF(R10="Probabilidad",(J10-(+J10*U10)),IF(R10="Impacto",J10,"")),"")</f>
        <v>0.36</v>
      </c>
      <c r="AC10" s="106" t="s">
        <v>5</v>
      </c>
      <c r="AD10" s="101">
        <v>0.36</v>
      </c>
      <c r="AE10" s="106" t="s">
        <v>7</v>
      </c>
      <c r="AF10" s="101">
        <v>0.6</v>
      </c>
      <c r="AG10" s="107" t="s">
        <v>7</v>
      </c>
      <c r="AH10" s="100" t="s">
        <v>16</v>
      </c>
      <c r="AI10" s="68" t="s">
        <v>36</v>
      </c>
      <c r="AJ10" s="102" t="s">
        <v>37</v>
      </c>
      <c r="AK10" s="112" t="s">
        <v>38</v>
      </c>
      <c r="AL10" s="112">
        <v>44760</v>
      </c>
      <c r="AM10" s="68" t="s">
        <v>629</v>
      </c>
      <c r="AN10" s="102" t="s">
        <v>623</v>
      </c>
      <c r="AO10" s="111"/>
      <c r="AP10" s="111"/>
    </row>
    <row r="11" spans="1:75" customFormat="1" ht="79.5" hidden="1" customHeight="1" x14ac:dyDescent="0.25">
      <c r="A11" s="67"/>
      <c r="B11" s="95"/>
      <c r="C11" s="95"/>
      <c r="D11" s="95"/>
      <c r="E11" s="96"/>
      <c r="F11" s="79"/>
      <c r="G11" s="95"/>
      <c r="H11" s="71"/>
      <c r="I11" s="97"/>
      <c r="J11" s="73"/>
      <c r="K11" s="74"/>
      <c r="L11" s="73">
        <v>0</v>
      </c>
      <c r="M11" s="97"/>
      <c r="N11" s="73"/>
      <c r="O11" s="98"/>
      <c r="P11" s="77">
        <v>2</v>
      </c>
      <c r="Q11" s="78" t="s">
        <v>633</v>
      </c>
      <c r="R11" s="99" t="s">
        <v>9</v>
      </c>
      <c r="S11" s="100" t="s">
        <v>23</v>
      </c>
      <c r="T11" s="100" t="s">
        <v>11</v>
      </c>
      <c r="U11" s="101" t="s">
        <v>24</v>
      </c>
      <c r="V11" s="100" t="s">
        <v>13</v>
      </c>
      <c r="W11" s="100" t="s">
        <v>14</v>
      </c>
      <c r="X11" s="100" t="s">
        <v>15</v>
      </c>
      <c r="Y11" s="102" t="s">
        <v>625</v>
      </c>
      <c r="Z11" s="100" t="s">
        <v>638</v>
      </c>
      <c r="AA11" s="68" t="s">
        <v>630</v>
      </c>
      <c r="AB11" s="105">
        <f>IFERROR(IF(AND(R10="Probabilidad",R11="Probabilidad"),(AD10-(+AD10*U11)),IF(R11="Probabilidad",(J10-(+J10*U11)),IF(R11="Impacto",AD10,""))),"")</f>
        <v>0.252</v>
      </c>
      <c r="AC11" s="106" t="s">
        <v>5</v>
      </c>
      <c r="AD11" s="101">
        <v>0.252</v>
      </c>
      <c r="AE11" s="106" t="s">
        <v>7</v>
      </c>
      <c r="AF11" s="101">
        <v>0.6</v>
      </c>
      <c r="AG11" s="107" t="s">
        <v>7</v>
      </c>
      <c r="AH11" s="100"/>
      <c r="AI11" s="68"/>
      <c r="AJ11" s="102"/>
      <c r="AK11" s="112"/>
      <c r="AL11" s="112"/>
      <c r="AM11" s="68"/>
      <c r="AN11" s="102"/>
      <c r="AO11" s="111"/>
      <c r="AP11" s="111"/>
    </row>
    <row r="12" spans="1:75" customFormat="1" ht="181.5" hidden="1" customHeight="1" x14ac:dyDescent="0.25">
      <c r="A12" s="67"/>
      <c r="B12" s="95"/>
      <c r="C12" s="95"/>
      <c r="D12" s="95"/>
      <c r="E12" s="96"/>
      <c r="F12" s="79"/>
      <c r="G12" s="95"/>
      <c r="H12" s="71"/>
      <c r="I12" s="97"/>
      <c r="J12" s="73"/>
      <c r="K12" s="74"/>
      <c r="L12" s="73">
        <v>0</v>
      </c>
      <c r="M12" s="97"/>
      <c r="N12" s="73"/>
      <c r="O12" s="98"/>
      <c r="P12" s="77">
        <v>3</v>
      </c>
      <c r="Q12" s="80" t="s">
        <v>634</v>
      </c>
      <c r="R12" s="99" t="s">
        <v>9</v>
      </c>
      <c r="S12" s="100" t="s">
        <v>23</v>
      </c>
      <c r="T12" s="100" t="s">
        <v>11</v>
      </c>
      <c r="U12" s="101" t="s">
        <v>24</v>
      </c>
      <c r="V12" s="100" t="s">
        <v>13</v>
      </c>
      <c r="W12" s="100" t="s">
        <v>14</v>
      </c>
      <c r="X12" s="100" t="s">
        <v>15</v>
      </c>
      <c r="Y12" s="102" t="s">
        <v>625</v>
      </c>
      <c r="Z12" s="102" t="s">
        <v>631</v>
      </c>
      <c r="AA12" s="114" t="s">
        <v>636</v>
      </c>
      <c r="AB12" s="105">
        <f>IFERROR(IF(AND(R11="Probabilidad",R12="Probabilidad"),(AD11-(+AD11*U12)),IF(AND(R11="Impacto",R12="Probabilidad"),(AD10-(+AD10*U12)),IF(R12="Impacto",AD11,""))),"")</f>
        <v>0.1764</v>
      </c>
      <c r="AC12" s="106" t="s">
        <v>21</v>
      </c>
      <c r="AD12" s="101">
        <v>0.1764</v>
      </c>
      <c r="AE12" s="106" t="s">
        <v>7</v>
      </c>
      <c r="AF12" s="101">
        <v>0.6</v>
      </c>
      <c r="AG12" s="107" t="s">
        <v>7</v>
      </c>
      <c r="AH12" s="100"/>
      <c r="AI12" s="68"/>
      <c r="AJ12" s="102"/>
      <c r="AK12" s="112"/>
      <c r="AL12" s="112"/>
      <c r="AM12" s="68"/>
      <c r="AN12" s="102"/>
      <c r="AO12" s="111"/>
      <c r="AP12" s="111"/>
    </row>
    <row r="13" spans="1:75" customFormat="1" ht="87" hidden="1" customHeight="1" x14ac:dyDescent="0.25">
      <c r="A13" s="67"/>
      <c r="B13" s="95"/>
      <c r="C13" s="95"/>
      <c r="D13" s="95"/>
      <c r="E13" s="96"/>
      <c r="F13" s="79"/>
      <c r="G13" s="95"/>
      <c r="H13" s="71"/>
      <c r="I13" s="97"/>
      <c r="J13" s="73"/>
      <c r="K13" s="74"/>
      <c r="L13" s="73">
        <v>0</v>
      </c>
      <c r="M13" s="97"/>
      <c r="N13" s="73"/>
      <c r="O13" s="98"/>
      <c r="P13" s="77">
        <v>4</v>
      </c>
      <c r="Q13" s="80" t="s">
        <v>635</v>
      </c>
      <c r="R13" s="99" t="s">
        <v>9</v>
      </c>
      <c r="S13" s="100" t="s">
        <v>23</v>
      </c>
      <c r="T13" s="100" t="s">
        <v>11</v>
      </c>
      <c r="U13" s="101" t="s">
        <v>24</v>
      </c>
      <c r="V13" s="100" t="s">
        <v>13</v>
      </c>
      <c r="W13" s="100" t="s">
        <v>14</v>
      </c>
      <c r="X13" s="100" t="s">
        <v>15</v>
      </c>
      <c r="Y13" s="102" t="s">
        <v>625</v>
      </c>
      <c r="Z13" s="102" t="s">
        <v>233</v>
      </c>
      <c r="AA13" s="68" t="s">
        <v>637</v>
      </c>
      <c r="AB13" s="105">
        <f t="shared" ref="AB13:AB15" si="1">IFERROR(IF(AND(R12="Probabilidad",R13="Probabilidad"),(AD12-(+AD12*U13)),IF(AND(R12="Impacto",R13="Probabilidad"),(AD11-(+AD11*U13)),IF(R13="Impacto",AD12,""))),"")</f>
        <v>0.12348000000000001</v>
      </c>
      <c r="AC13" s="106" t="s">
        <v>21</v>
      </c>
      <c r="AD13" s="101">
        <v>0.12348000000000001</v>
      </c>
      <c r="AE13" s="106" t="s">
        <v>7</v>
      </c>
      <c r="AF13" s="101">
        <v>0.6</v>
      </c>
      <c r="AG13" s="107" t="s">
        <v>7</v>
      </c>
      <c r="AH13" s="100"/>
      <c r="AI13" s="68"/>
      <c r="AJ13" s="102"/>
      <c r="AK13" s="112"/>
      <c r="AL13" s="112"/>
      <c r="AM13" s="68"/>
      <c r="AN13" s="102"/>
      <c r="AO13" s="111"/>
      <c r="AP13" s="111"/>
    </row>
    <row r="14" spans="1:75" customFormat="1" ht="16.5" hidden="1" x14ac:dyDescent="0.25">
      <c r="A14" s="67"/>
      <c r="B14" s="95"/>
      <c r="C14" s="95"/>
      <c r="D14" s="95"/>
      <c r="E14" s="96"/>
      <c r="F14" s="79"/>
      <c r="G14" s="95"/>
      <c r="H14" s="71"/>
      <c r="I14" s="97"/>
      <c r="J14" s="73"/>
      <c r="K14" s="74"/>
      <c r="L14" s="73">
        <v>0</v>
      </c>
      <c r="M14" s="97"/>
      <c r="N14" s="73"/>
      <c r="O14" s="98"/>
      <c r="P14" s="77">
        <v>5</v>
      </c>
      <c r="Q14" s="78"/>
      <c r="R14" s="99" t="s">
        <v>42</v>
      </c>
      <c r="S14" s="100"/>
      <c r="T14" s="100"/>
      <c r="U14" s="101" t="s">
        <v>42</v>
      </c>
      <c r="V14" s="100"/>
      <c r="W14" s="100"/>
      <c r="X14" s="100"/>
      <c r="Y14" s="102"/>
      <c r="Z14" s="100"/>
      <c r="AA14" s="100"/>
      <c r="AB14" s="105" t="str">
        <f t="shared" si="1"/>
        <v/>
      </c>
      <c r="AC14" s="106" t="s">
        <v>42</v>
      </c>
      <c r="AD14" s="101" t="s">
        <v>42</v>
      </c>
      <c r="AE14" s="106" t="s">
        <v>42</v>
      </c>
      <c r="AF14" s="101" t="s">
        <v>42</v>
      </c>
      <c r="AG14" s="107" t="s">
        <v>42</v>
      </c>
      <c r="AH14" s="100"/>
      <c r="AI14" s="68"/>
      <c r="AJ14" s="102"/>
      <c r="AK14" s="112"/>
      <c r="AL14" s="112"/>
      <c r="AM14" s="68"/>
      <c r="AN14" s="102"/>
      <c r="AO14" s="111"/>
      <c r="AP14" s="111"/>
    </row>
    <row r="15" spans="1:75" customFormat="1" ht="16.5" hidden="1" x14ac:dyDescent="0.25">
      <c r="A15" s="67"/>
      <c r="B15" s="95"/>
      <c r="C15" s="95"/>
      <c r="D15" s="95"/>
      <c r="E15" s="96"/>
      <c r="F15" s="79"/>
      <c r="G15" s="95"/>
      <c r="H15" s="71"/>
      <c r="I15" s="97"/>
      <c r="J15" s="73"/>
      <c r="K15" s="74"/>
      <c r="L15" s="73">
        <v>0</v>
      </c>
      <c r="M15" s="97"/>
      <c r="N15" s="73"/>
      <c r="O15" s="98"/>
      <c r="P15" s="77">
        <v>6</v>
      </c>
      <c r="Q15" s="78"/>
      <c r="R15" s="99" t="s">
        <v>42</v>
      </c>
      <c r="S15" s="100"/>
      <c r="T15" s="100"/>
      <c r="U15" s="101" t="s">
        <v>42</v>
      </c>
      <c r="V15" s="100"/>
      <c r="W15" s="100"/>
      <c r="X15" s="100"/>
      <c r="Y15" s="102"/>
      <c r="Z15" s="100"/>
      <c r="AA15" s="100"/>
      <c r="AB15" s="105" t="str">
        <f t="shared" si="1"/>
        <v/>
      </c>
      <c r="AC15" s="106" t="s">
        <v>42</v>
      </c>
      <c r="AD15" s="101" t="s">
        <v>42</v>
      </c>
      <c r="AE15" s="106" t="s">
        <v>42</v>
      </c>
      <c r="AF15" s="101" t="s">
        <v>42</v>
      </c>
      <c r="AG15" s="107" t="s">
        <v>42</v>
      </c>
      <c r="AH15" s="100"/>
      <c r="AI15" s="68"/>
      <c r="AJ15" s="102"/>
      <c r="AK15" s="112"/>
      <c r="AL15" s="112"/>
      <c r="AM15" s="68"/>
      <c r="AN15" s="102"/>
      <c r="AO15" s="111"/>
      <c r="AP15" s="111"/>
    </row>
    <row r="16" spans="1:75" ht="169.5" hidden="1" customHeight="1" x14ac:dyDescent="0.25">
      <c r="A16" s="67" t="s">
        <v>121</v>
      </c>
      <c r="B16" s="95"/>
      <c r="C16" s="95" t="s">
        <v>43</v>
      </c>
      <c r="D16" s="95" t="s">
        <v>44</v>
      </c>
      <c r="E16" s="96">
        <v>3</v>
      </c>
      <c r="F16" s="70" t="s">
        <v>45</v>
      </c>
      <c r="G16" s="95" t="s">
        <v>46</v>
      </c>
      <c r="H16" s="71">
        <v>11</v>
      </c>
      <c r="I16" s="97" t="s">
        <v>5</v>
      </c>
      <c r="J16" s="73">
        <v>0.4</v>
      </c>
      <c r="K16" s="74" t="s">
        <v>47</v>
      </c>
      <c r="L16" s="73" t="s">
        <v>47</v>
      </c>
      <c r="M16" s="97" t="s">
        <v>48</v>
      </c>
      <c r="N16" s="73">
        <v>0.8</v>
      </c>
      <c r="O16" s="115" t="s">
        <v>49</v>
      </c>
      <c r="P16" s="77">
        <v>1</v>
      </c>
      <c r="Q16" s="78" t="s">
        <v>50</v>
      </c>
      <c r="R16" s="99" t="s">
        <v>9</v>
      </c>
      <c r="S16" s="100" t="s">
        <v>10</v>
      </c>
      <c r="T16" s="100" t="s">
        <v>11</v>
      </c>
      <c r="U16" s="101" t="s">
        <v>12</v>
      </c>
      <c r="V16" s="100" t="s">
        <v>13</v>
      </c>
      <c r="W16" s="100" t="s">
        <v>14</v>
      </c>
      <c r="X16" s="100" t="s">
        <v>15</v>
      </c>
      <c r="Y16" s="102" t="s">
        <v>623</v>
      </c>
      <c r="Z16" s="68" t="s">
        <v>648</v>
      </c>
      <c r="AA16" s="78" t="s">
        <v>649</v>
      </c>
      <c r="AB16" s="105">
        <f>IFERROR(IF(R16="Probabilidad",(J16-(+J16*U16)),IF(R16="Impacto",J16,"")),"")</f>
        <v>0.24</v>
      </c>
      <c r="AC16" s="106" t="s">
        <v>5</v>
      </c>
      <c r="AD16" s="101">
        <v>0.24</v>
      </c>
      <c r="AE16" s="106" t="s">
        <v>48</v>
      </c>
      <c r="AF16" s="101">
        <v>0.8</v>
      </c>
      <c r="AG16" s="107" t="s">
        <v>49</v>
      </c>
      <c r="AH16" s="100" t="s">
        <v>16</v>
      </c>
      <c r="AI16" s="68" t="s">
        <v>51</v>
      </c>
      <c r="AJ16" s="68" t="s">
        <v>37</v>
      </c>
      <c r="AK16" s="112" t="s">
        <v>52</v>
      </c>
      <c r="AL16" s="112">
        <v>44621</v>
      </c>
      <c r="AM16" s="116" t="s">
        <v>51</v>
      </c>
      <c r="AN16" s="102" t="s">
        <v>623</v>
      </c>
      <c r="AO16" s="117" t="s">
        <v>965</v>
      </c>
      <c r="AP16" s="39"/>
    </row>
    <row r="17" spans="1:42" customFormat="1" ht="103.5" hidden="1" customHeight="1" x14ac:dyDescent="0.25">
      <c r="A17" s="67"/>
      <c r="B17" s="95"/>
      <c r="C17" s="95"/>
      <c r="D17" s="95"/>
      <c r="E17" s="96"/>
      <c r="F17" s="79"/>
      <c r="G17" s="95"/>
      <c r="H17" s="71"/>
      <c r="I17" s="97"/>
      <c r="J17" s="73"/>
      <c r="K17" s="74"/>
      <c r="L17" s="73">
        <v>0</v>
      </c>
      <c r="M17" s="97"/>
      <c r="N17" s="73"/>
      <c r="O17" s="115" t="s">
        <v>49</v>
      </c>
      <c r="P17" s="77">
        <v>2</v>
      </c>
      <c r="Q17" s="78" t="s">
        <v>53</v>
      </c>
      <c r="R17" s="99" t="s">
        <v>9</v>
      </c>
      <c r="S17" s="100" t="s">
        <v>10</v>
      </c>
      <c r="T17" s="100" t="s">
        <v>11</v>
      </c>
      <c r="U17" s="101" t="s">
        <v>12</v>
      </c>
      <c r="V17" s="100" t="s">
        <v>13</v>
      </c>
      <c r="W17" s="100" t="s">
        <v>14</v>
      </c>
      <c r="X17" s="100" t="s">
        <v>15</v>
      </c>
      <c r="Y17" s="102" t="s">
        <v>623</v>
      </c>
      <c r="Z17" s="68" t="s">
        <v>650</v>
      </c>
      <c r="AA17" s="68" t="s">
        <v>649</v>
      </c>
      <c r="AB17" s="118">
        <f>IFERROR(IF(AND(R16="Probabilidad",R17="Probabilidad"),(AD16-(+AD16*U17)),IF(R17="Probabilidad",(J16-(+J16*U17)),IF(R17="Impacto",AD16,""))),"")</f>
        <v>0.14399999999999999</v>
      </c>
      <c r="AC17" s="106" t="s">
        <v>21</v>
      </c>
      <c r="AD17" s="101">
        <v>0.14399999999999999</v>
      </c>
      <c r="AE17" s="106" t="s">
        <v>7</v>
      </c>
      <c r="AF17" s="101">
        <v>0.6</v>
      </c>
      <c r="AG17" s="107" t="s">
        <v>7</v>
      </c>
      <c r="AH17" s="100"/>
      <c r="AI17" s="68"/>
      <c r="AJ17" s="102"/>
      <c r="AK17" s="112"/>
      <c r="AL17" s="112"/>
      <c r="AM17" s="68"/>
      <c r="AN17" s="102"/>
      <c r="AO17" s="111"/>
      <c r="AP17" s="111"/>
    </row>
    <row r="18" spans="1:42" customFormat="1" ht="83.25" hidden="1" customHeight="1" x14ac:dyDescent="0.25">
      <c r="A18" s="67"/>
      <c r="B18" s="95"/>
      <c r="C18" s="95"/>
      <c r="D18" s="95"/>
      <c r="E18" s="96"/>
      <c r="F18" s="79"/>
      <c r="G18" s="95"/>
      <c r="H18" s="71"/>
      <c r="I18" s="97"/>
      <c r="J18" s="73"/>
      <c r="K18" s="74"/>
      <c r="L18" s="73">
        <v>0</v>
      </c>
      <c r="M18" s="97"/>
      <c r="N18" s="73"/>
      <c r="O18" s="115" t="s">
        <v>49</v>
      </c>
      <c r="P18" s="77">
        <v>3</v>
      </c>
      <c r="Q18" s="80" t="s">
        <v>54</v>
      </c>
      <c r="R18" s="99" t="s">
        <v>9</v>
      </c>
      <c r="S18" s="100" t="s">
        <v>23</v>
      </c>
      <c r="T18" s="100" t="s">
        <v>11</v>
      </c>
      <c r="U18" s="101" t="s">
        <v>24</v>
      </c>
      <c r="V18" s="100" t="s">
        <v>13</v>
      </c>
      <c r="W18" s="100" t="s">
        <v>14</v>
      </c>
      <c r="X18" s="100" t="s">
        <v>15</v>
      </c>
      <c r="Y18" s="102" t="s">
        <v>623</v>
      </c>
      <c r="Z18" s="68" t="s">
        <v>651</v>
      </c>
      <c r="AA18" s="68" t="s">
        <v>652</v>
      </c>
      <c r="AB18" s="105">
        <f>IFERROR(IF(AND(R17="Probabilidad",R18="Probabilidad"),(AD17-(+AD17*U18)),IF(AND(R17="Impacto",R18="Probabilidad"),(AD16-(+AD16*U18)),IF(R18="Impacto",AD17,""))),"")</f>
        <v>0.1008</v>
      </c>
      <c r="AC18" s="106" t="s">
        <v>21</v>
      </c>
      <c r="AD18" s="101">
        <v>0.1008</v>
      </c>
      <c r="AE18" s="106" t="s">
        <v>7</v>
      </c>
      <c r="AF18" s="101">
        <v>0.6</v>
      </c>
      <c r="AG18" s="107" t="s">
        <v>7</v>
      </c>
      <c r="AH18" s="100"/>
      <c r="AI18" s="68"/>
      <c r="AJ18" s="102"/>
      <c r="AK18" s="112"/>
      <c r="AL18" s="112"/>
      <c r="AM18" s="68"/>
      <c r="AN18" s="102"/>
      <c r="AO18" s="111"/>
      <c r="AP18" s="111"/>
    </row>
    <row r="19" spans="1:42" customFormat="1" ht="73.5" hidden="1" customHeight="1" x14ac:dyDescent="0.25">
      <c r="A19" s="67"/>
      <c r="B19" s="95"/>
      <c r="C19" s="95"/>
      <c r="D19" s="95"/>
      <c r="E19" s="96"/>
      <c r="F19" s="79"/>
      <c r="G19" s="95"/>
      <c r="H19" s="71"/>
      <c r="I19" s="97"/>
      <c r="J19" s="73"/>
      <c r="K19" s="74"/>
      <c r="L19" s="73">
        <v>0</v>
      </c>
      <c r="M19" s="97"/>
      <c r="N19" s="73"/>
      <c r="O19" s="115" t="s">
        <v>49</v>
      </c>
      <c r="P19" s="77">
        <v>4</v>
      </c>
      <c r="Q19" s="78" t="s">
        <v>55</v>
      </c>
      <c r="R19" s="99" t="s">
        <v>9</v>
      </c>
      <c r="S19" s="100" t="s">
        <v>23</v>
      </c>
      <c r="T19" s="100" t="s">
        <v>11</v>
      </c>
      <c r="U19" s="101" t="s">
        <v>24</v>
      </c>
      <c r="V19" s="100" t="s">
        <v>13</v>
      </c>
      <c r="W19" s="100" t="s">
        <v>14</v>
      </c>
      <c r="X19" s="100" t="s">
        <v>15</v>
      </c>
      <c r="Y19" s="102" t="s">
        <v>625</v>
      </c>
      <c r="Z19" s="68" t="s">
        <v>653</v>
      </c>
      <c r="AA19" s="68" t="s">
        <v>654</v>
      </c>
      <c r="AB19" s="105">
        <f t="shared" ref="AB19:AB21" si="2">IFERROR(IF(AND(R18="Probabilidad",R19="Probabilidad"),(AD18-(+AD18*U19)),IF(AND(R18="Impacto",R19="Probabilidad"),(AD17-(+AD17*U19)),IF(R19="Impacto",AD18,""))),"")</f>
        <v>7.0559999999999998E-2</v>
      </c>
      <c r="AC19" s="106" t="s">
        <v>21</v>
      </c>
      <c r="AD19" s="101">
        <v>7.0559999999999998E-2</v>
      </c>
      <c r="AE19" s="106" t="s">
        <v>7</v>
      </c>
      <c r="AF19" s="101">
        <v>0.6</v>
      </c>
      <c r="AG19" s="107" t="s">
        <v>7</v>
      </c>
      <c r="AH19" s="100"/>
      <c r="AI19" s="68"/>
      <c r="AJ19" s="102"/>
      <c r="AK19" s="112"/>
      <c r="AL19" s="112"/>
      <c r="AM19" s="68"/>
      <c r="AN19" s="102"/>
      <c r="AO19" s="111"/>
      <c r="AP19" s="111"/>
    </row>
    <row r="20" spans="1:42" customFormat="1" ht="16.5" hidden="1" x14ac:dyDescent="0.25">
      <c r="A20" s="67"/>
      <c r="B20" s="95"/>
      <c r="C20" s="95"/>
      <c r="D20" s="95"/>
      <c r="E20" s="96"/>
      <c r="F20" s="79"/>
      <c r="G20" s="95"/>
      <c r="H20" s="71"/>
      <c r="I20" s="97"/>
      <c r="J20" s="73"/>
      <c r="K20" s="74"/>
      <c r="L20" s="73">
        <v>0</v>
      </c>
      <c r="M20" s="97"/>
      <c r="N20" s="73"/>
      <c r="O20" s="115"/>
      <c r="P20" s="77">
        <v>5</v>
      </c>
      <c r="Q20" s="78"/>
      <c r="R20" s="99" t="s">
        <v>42</v>
      </c>
      <c r="S20" s="100"/>
      <c r="T20" s="100"/>
      <c r="U20" s="101" t="s">
        <v>42</v>
      </c>
      <c r="V20" s="100"/>
      <c r="W20" s="100"/>
      <c r="X20" s="100"/>
      <c r="Y20" s="102"/>
      <c r="Z20" s="100"/>
      <c r="AA20" s="100"/>
      <c r="AB20" s="105" t="str">
        <f t="shared" si="2"/>
        <v/>
      </c>
      <c r="AC20" s="106" t="s">
        <v>42</v>
      </c>
      <c r="AD20" s="101" t="s">
        <v>42</v>
      </c>
      <c r="AE20" s="106" t="s">
        <v>42</v>
      </c>
      <c r="AF20" s="101" t="s">
        <v>42</v>
      </c>
      <c r="AG20" s="107" t="s">
        <v>42</v>
      </c>
      <c r="AH20" s="100"/>
      <c r="AI20" s="68"/>
      <c r="AJ20" s="102"/>
      <c r="AK20" s="112"/>
      <c r="AL20" s="112"/>
      <c r="AM20" s="68"/>
      <c r="AN20" s="102"/>
      <c r="AO20" s="111"/>
      <c r="AP20" s="111"/>
    </row>
    <row r="21" spans="1:42" customFormat="1" ht="16.5" hidden="1" x14ac:dyDescent="0.25">
      <c r="A21" s="67"/>
      <c r="B21" s="95"/>
      <c r="C21" s="95"/>
      <c r="D21" s="95"/>
      <c r="E21" s="96"/>
      <c r="F21" s="79"/>
      <c r="G21" s="95"/>
      <c r="H21" s="71"/>
      <c r="I21" s="97"/>
      <c r="J21" s="73"/>
      <c r="K21" s="74"/>
      <c r="L21" s="73">
        <v>0</v>
      </c>
      <c r="M21" s="97"/>
      <c r="N21" s="73"/>
      <c r="O21" s="115"/>
      <c r="P21" s="77">
        <v>6</v>
      </c>
      <c r="Q21" s="78"/>
      <c r="R21" s="99" t="s">
        <v>42</v>
      </c>
      <c r="S21" s="100"/>
      <c r="T21" s="100"/>
      <c r="U21" s="101" t="s">
        <v>42</v>
      </c>
      <c r="V21" s="100"/>
      <c r="W21" s="100"/>
      <c r="X21" s="100"/>
      <c r="Y21" s="102"/>
      <c r="Z21" s="100"/>
      <c r="AA21" s="100"/>
      <c r="AB21" s="105" t="str">
        <f t="shared" si="2"/>
        <v/>
      </c>
      <c r="AC21" s="106" t="s">
        <v>42</v>
      </c>
      <c r="AD21" s="101" t="s">
        <v>42</v>
      </c>
      <c r="AE21" s="106" t="s">
        <v>42</v>
      </c>
      <c r="AF21" s="101" t="s">
        <v>42</v>
      </c>
      <c r="AG21" s="107" t="s">
        <v>42</v>
      </c>
      <c r="AH21" s="100"/>
      <c r="AI21" s="68"/>
      <c r="AJ21" s="102"/>
      <c r="AK21" s="112"/>
      <c r="AL21" s="112"/>
      <c r="AM21" s="68"/>
      <c r="AN21" s="102"/>
      <c r="AO21" s="111"/>
      <c r="AP21" s="111"/>
    </row>
    <row r="22" spans="1:42" customFormat="1" ht="116.25" hidden="1" customHeight="1" x14ac:dyDescent="0.25">
      <c r="A22" s="67" t="s">
        <v>121</v>
      </c>
      <c r="B22" s="95"/>
      <c r="C22" s="95"/>
      <c r="D22" s="95"/>
      <c r="E22" s="96">
        <v>4</v>
      </c>
      <c r="F22" s="79" t="s">
        <v>56</v>
      </c>
      <c r="G22" s="95" t="s">
        <v>4</v>
      </c>
      <c r="H22" s="71">
        <v>365</v>
      </c>
      <c r="I22" s="97" t="s">
        <v>34</v>
      </c>
      <c r="J22" s="73">
        <v>0.6</v>
      </c>
      <c r="K22" s="74" t="s">
        <v>57</v>
      </c>
      <c r="L22" s="73" t="s">
        <v>57</v>
      </c>
      <c r="M22" s="97" t="s">
        <v>58</v>
      </c>
      <c r="N22" s="73">
        <v>0.2</v>
      </c>
      <c r="O22" s="98" t="s">
        <v>7</v>
      </c>
      <c r="P22" s="77">
        <v>1</v>
      </c>
      <c r="Q22" s="78" t="s">
        <v>59</v>
      </c>
      <c r="R22" s="99" t="s">
        <v>9</v>
      </c>
      <c r="S22" s="100" t="s">
        <v>10</v>
      </c>
      <c r="T22" s="100" t="s">
        <v>11</v>
      </c>
      <c r="U22" s="101" t="s">
        <v>12</v>
      </c>
      <c r="V22" s="100" t="s">
        <v>13</v>
      </c>
      <c r="W22" s="100" t="s">
        <v>14</v>
      </c>
      <c r="X22" s="100" t="s">
        <v>15</v>
      </c>
      <c r="Y22" s="102" t="s">
        <v>625</v>
      </c>
      <c r="Z22" s="102" t="s">
        <v>655</v>
      </c>
      <c r="AA22" s="68" t="s">
        <v>656</v>
      </c>
      <c r="AB22" s="105">
        <f>IFERROR(IF(R22="Probabilidad",(J22-(+J22*U22)),IF(R22="Impacto",J22,"")),"")</f>
        <v>0.36</v>
      </c>
      <c r="AC22" s="106" t="s">
        <v>5</v>
      </c>
      <c r="AD22" s="101">
        <v>0.36</v>
      </c>
      <c r="AE22" s="106" t="s">
        <v>58</v>
      </c>
      <c r="AF22" s="101">
        <v>0.2</v>
      </c>
      <c r="AG22" s="107" t="s">
        <v>60</v>
      </c>
      <c r="AH22" s="100" t="s">
        <v>61</v>
      </c>
      <c r="AI22" s="68"/>
      <c r="AJ22" s="102"/>
      <c r="AK22" s="112"/>
      <c r="AL22" s="112"/>
      <c r="AM22" s="68"/>
      <c r="AN22" s="102"/>
      <c r="AO22" s="111"/>
      <c r="AP22" s="111"/>
    </row>
    <row r="23" spans="1:42" customFormat="1" ht="75" hidden="1" customHeight="1" x14ac:dyDescent="0.25">
      <c r="A23" s="67"/>
      <c r="B23" s="95"/>
      <c r="C23" s="95"/>
      <c r="D23" s="95"/>
      <c r="E23" s="96"/>
      <c r="F23" s="79"/>
      <c r="G23" s="95"/>
      <c r="H23" s="71"/>
      <c r="I23" s="97"/>
      <c r="J23" s="73"/>
      <c r="K23" s="74"/>
      <c r="L23" s="73">
        <v>0</v>
      </c>
      <c r="M23" s="97"/>
      <c r="N23" s="73"/>
      <c r="O23" s="98"/>
      <c r="P23" s="77">
        <v>2</v>
      </c>
      <c r="Q23" s="78" t="s">
        <v>62</v>
      </c>
      <c r="R23" s="99" t="s">
        <v>9</v>
      </c>
      <c r="S23" s="100" t="s">
        <v>23</v>
      </c>
      <c r="T23" s="100" t="s">
        <v>11</v>
      </c>
      <c r="U23" s="101" t="s">
        <v>24</v>
      </c>
      <c r="V23" s="100" t="s">
        <v>13</v>
      </c>
      <c r="W23" s="100" t="s">
        <v>14</v>
      </c>
      <c r="X23" s="100" t="s">
        <v>15</v>
      </c>
      <c r="Y23" s="102" t="s">
        <v>625</v>
      </c>
      <c r="Z23" s="102" t="s">
        <v>655</v>
      </c>
      <c r="AA23" s="68" t="s">
        <v>657</v>
      </c>
      <c r="AB23" s="105">
        <f>IFERROR(IF(AND(R22="Probabilidad",R23="Probabilidad"),(AD22-(+AD22*U23)),IF(R23="Probabilidad",(J22-(+J22*U23)),IF(R23="Impacto",AD22,""))),"")</f>
        <v>0.252</v>
      </c>
      <c r="AC23" s="106" t="s">
        <v>5</v>
      </c>
      <c r="AD23" s="101">
        <v>0.252</v>
      </c>
      <c r="AE23" s="106" t="s">
        <v>48</v>
      </c>
      <c r="AF23" s="101">
        <v>0.8</v>
      </c>
      <c r="AG23" s="107" t="s">
        <v>49</v>
      </c>
      <c r="AH23" s="100"/>
      <c r="AI23" s="68"/>
      <c r="AJ23" s="102"/>
      <c r="AK23" s="112"/>
      <c r="AL23" s="112"/>
      <c r="AM23" s="68"/>
      <c r="AN23" s="102"/>
      <c r="AO23" s="111"/>
      <c r="AP23" s="111"/>
    </row>
    <row r="24" spans="1:42" customFormat="1" ht="98.25" hidden="1" customHeight="1" x14ac:dyDescent="0.25">
      <c r="A24" s="67"/>
      <c r="B24" s="95"/>
      <c r="C24" s="95"/>
      <c r="D24" s="95"/>
      <c r="E24" s="96"/>
      <c r="F24" s="79"/>
      <c r="G24" s="95"/>
      <c r="H24" s="71"/>
      <c r="I24" s="97"/>
      <c r="J24" s="73"/>
      <c r="K24" s="74"/>
      <c r="L24" s="73">
        <v>0</v>
      </c>
      <c r="M24" s="97"/>
      <c r="N24" s="73"/>
      <c r="O24" s="98"/>
      <c r="P24" s="77">
        <v>3</v>
      </c>
      <c r="Q24" s="80" t="s">
        <v>63</v>
      </c>
      <c r="R24" s="99" t="s">
        <v>9</v>
      </c>
      <c r="S24" s="100" t="s">
        <v>23</v>
      </c>
      <c r="T24" s="100" t="s">
        <v>11</v>
      </c>
      <c r="U24" s="101" t="s">
        <v>24</v>
      </c>
      <c r="V24" s="100" t="s">
        <v>13</v>
      </c>
      <c r="W24" s="100" t="s">
        <v>14</v>
      </c>
      <c r="X24" s="100" t="s">
        <v>15</v>
      </c>
      <c r="Y24" s="102" t="s">
        <v>625</v>
      </c>
      <c r="Z24" s="102" t="s">
        <v>655</v>
      </c>
      <c r="AA24" s="68" t="s">
        <v>658</v>
      </c>
      <c r="AB24" s="105">
        <f>IFERROR(IF(AND(R23="Probabilidad",R24="Probabilidad"),(AD23-(+AD23*U24)),IF(AND(R23="Impacto",R24="Probabilidad"),(AD22-(+AD22*U24)),IF(R24="Impacto",AD23,""))),"")</f>
        <v>0.1764</v>
      </c>
      <c r="AC24" s="106" t="s">
        <v>21</v>
      </c>
      <c r="AD24" s="101">
        <v>0.1764</v>
      </c>
      <c r="AE24" s="106" t="s">
        <v>48</v>
      </c>
      <c r="AF24" s="101">
        <v>0.8</v>
      </c>
      <c r="AG24" s="107" t="s">
        <v>49</v>
      </c>
      <c r="AH24" s="100"/>
      <c r="AI24" s="68"/>
      <c r="AJ24" s="102"/>
      <c r="AK24" s="112"/>
      <c r="AL24" s="112"/>
      <c r="AM24" s="68"/>
      <c r="AN24" s="102"/>
      <c r="AO24" s="111"/>
      <c r="AP24" s="111"/>
    </row>
    <row r="25" spans="1:42" customFormat="1" ht="16.5" hidden="1" x14ac:dyDescent="0.25">
      <c r="A25" s="67"/>
      <c r="B25" s="95"/>
      <c r="C25" s="95"/>
      <c r="D25" s="95"/>
      <c r="E25" s="96"/>
      <c r="F25" s="79"/>
      <c r="G25" s="95"/>
      <c r="H25" s="71"/>
      <c r="I25" s="97"/>
      <c r="J25" s="73"/>
      <c r="K25" s="74"/>
      <c r="L25" s="73">
        <v>0</v>
      </c>
      <c r="M25" s="97"/>
      <c r="N25" s="73"/>
      <c r="O25" s="98"/>
      <c r="P25" s="77">
        <v>4</v>
      </c>
      <c r="Q25" s="78"/>
      <c r="R25" s="99" t="s">
        <v>42</v>
      </c>
      <c r="S25" s="100"/>
      <c r="T25" s="100"/>
      <c r="U25" s="101" t="s">
        <v>42</v>
      </c>
      <c r="V25" s="100"/>
      <c r="W25" s="100"/>
      <c r="X25" s="100"/>
      <c r="Y25" s="102"/>
      <c r="Z25" s="100"/>
      <c r="AA25" s="100"/>
      <c r="AB25" s="105" t="str">
        <f t="shared" ref="AB25:AB27" si="3">IFERROR(IF(AND(R24="Probabilidad",R25="Probabilidad"),(AD24-(+AD24*U25)),IF(AND(R24="Impacto",R25="Probabilidad"),(AD23-(+AD23*U25)),IF(R25="Impacto",AD24,""))),"")</f>
        <v/>
      </c>
      <c r="AC25" s="106" t="s">
        <v>42</v>
      </c>
      <c r="AD25" s="101" t="s">
        <v>42</v>
      </c>
      <c r="AE25" s="106" t="s">
        <v>42</v>
      </c>
      <c r="AF25" s="101" t="s">
        <v>42</v>
      </c>
      <c r="AG25" s="107" t="s">
        <v>42</v>
      </c>
      <c r="AH25" s="100"/>
      <c r="AI25" s="68"/>
      <c r="AJ25" s="102"/>
      <c r="AK25" s="112"/>
      <c r="AL25" s="112"/>
      <c r="AM25" s="68"/>
      <c r="AN25" s="102"/>
      <c r="AO25" s="111"/>
      <c r="AP25" s="111"/>
    </row>
    <row r="26" spans="1:42" customFormat="1" ht="16.5" hidden="1" x14ac:dyDescent="0.25">
      <c r="A26" s="67"/>
      <c r="B26" s="95"/>
      <c r="C26" s="95"/>
      <c r="D26" s="95"/>
      <c r="E26" s="96"/>
      <c r="F26" s="79"/>
      <c r="G26" s="95"/>
      <c r="H26" s="71"/>
      <c r="I26" s="97"/>
      <c r="J26" s="73"/>
      <c r="K26" s="74"/>
      <c r="L26" s="73">
        <v>0</v>
      </c>
      <c r="M26" s="97"/>
      <c r="N26" s="73"/>
      <c r="O26" s="98"/>
      <c r="P26" s="77">
        <v>5</v>
      </c>
      <c r="Q26" s="78"/>
      <c r="R26" s="99" t="s">
        <v>42</v>
      </c>
      <c r="S26" s="100"/>
      <c r="T26" s="100"/>
      <c r="U26" s="101" t="s">
        <v>42</v>
      </c>
      <c r="V26" s="100"/>
      <c r="W26" s="100"/>
      <c r="X26" s="100"/>
      <c r="Y26" s="102"/>
      <c r="Z26" s="100"/>
      <c r="AA26" s="100"/>
      <c r="AB26" s="118" t="str">
        <f t="shared" si="3"/>
        <v/>
      </c>
      <c r="AC26" s="106" t="s">
        <v>42</v>
      </c>
      <c r="AD26" s="101" t="s">
        <v>42</v>
      </c>
      <c r="AE26" s="106" t="s">
        <v>42</v>
      </c>
      <c r="AF26" s="101" t="s">
        <v>42</v>
      </c>
      <c r="AG26" s="107" t="s">
        <v>42</v>
      </c>
      <c r="AH26" s="100"/>
      <c r="AI26" s="68"/>
      <c r="AJ26" s="102"/>
      <c r="AK26" s="112"/>
      <c r="AL26" s="112"/>
      <c r="AM26" s="68"/>
      <c r="AN26" s="102"/>
      <c r="AO26" s="111"/>
      <c r="AP26" s="111"/>
    </row>
    <row r="27" spans="1:42" customFormat="1" ht="16.5" hidden="1" x14ac:dyDescent="0.25">
      <c r="A27" s="67"/>
      <c r="B27" s="95"/>
      <c r="C27" s="95"/>
      <c r="D27" s="95"/>
      <c r="E27" s="96"/>
      <c r="F27" s="79"/>
      <c r="G27" s="95"/>
      <c r="H27" s="71"/>
      <c r="I27" s="97"/>
      <c r="J27" s="73"/>
      <c r="K27" s="74"/>
      <c r="L27" s="73">
        <v>0</v>
      </c>
      <c r="M27" s="97"/>
      <c r="N27" s="73"/>
      <c r="O27" s="98"/>
      <c r="P27" s="77">
        <v>6</v>
      </c>
      <c r="Q27" s="78"/>
      <c r="R27" s="99" t="s">
        <v>42</v>
      </c>
      <c r="S27" s="100"/>
      <c r="T27" s="100"/>
      <c r="U27" s="101" t="s">
        <v>42</v>
      </c>
      <c r="V27" s="100"/>
      <c r="W27" s="100"/>
      <c r="X27" s="100"/>
      <c r="Y27" s="102"/>
      <c r="Z27" s="100"/>
      <c r="AA27" s="100"/>
      <c r="AB27" s="105" t="str">
        <f t="shared" si="3"/>
        <v/>
      </c>
      <c r="AC27" s="106" t="s">
        <v>42</v>
      </c>
      <c r="AD27" s="101" t="s">
        <v>42</v>
      </c>
      <c r="AE27" s="106" t="s">
        <v>42</v>
      </c>
      <c r="AF27" s="101" t="s">
        <v>42</v>
      </c>
      <c r="AG27" s="107" t="s">
        <v>42</v>
      </c>
      <c r="AH27" s="100"/>
      <c r="AI27" s="68"/>
      <c r="AJ27" s="102"/>
      <c r="AK27" s="112"/>
      <c r="AL27" s="112"/>
      <c r="AM27" s="68"/>
      <c r="AN27" s="102"/>
      <c r="AO27" s="111"/>
      <c r="AP27" s="111"/>
    </row>
    <row r="28" spans="1:42" customFormat="1" ht="72.75" hidden="1" customHeight="1" x14ac:dyDescent="0.25">
      <c r="A28" s="67" t="s">
        <v>121</v>
      </c>
      <c r="B28" s="95" t="s">
        <v>0</v>
      </c>
      <c r="C28" s="95" t="s">
        <v>64</v>
      </c>
      <c r="D28" s="95" t="s">
        <v>65</v>
      </c>
      <c r="E28" s="96">
        <v>5</v>
      </c>
      <c r="F28" s="79" t="s">
        <v>66</v>
      </c>
      <c r="G28" s="95" t="s">
        <v>4</v>
      </c>
      <c r="H28" s="71">
        <v>4</v>
      </c>
      <c r="I28" s="97" t="s">
        <v>5</v>
      </c>
      <c r="J28" s="73">
        <v>0.4</v>
      </c>
      <c r="K28" s="74" t="s">
        <v>6</v>
      </c>
      <c r="L28" s="73" t="s">
        <v>6</v>
      </c>
      <c r="M28" s="97" t="s">
        <v>7</v>
      </c>
      <c r="N28" s="73">
        <v>0.6</v>
      </c>
      <c r="O28" s="98" t="s">
        <v>7</v>
      </c>
      <c r="P28" s="77">
        <v>1</v>
      </c>
      <c r="Q28" s="78" t="s">
        <v>67</v>
      </c>
      <c r="R28" s="99" t="s">
        <v>9</v>
      </c>
      <c r="S28" s="100" t="s">
        <v>10</v>
      </c>
      <c r="T28" s="100" t="s">
        <v>11</v>
      </c>
      <c r="U28" s="101" t="s">
        <v>12</v>
      </c>
      <c r="V28" s="100" t="s">
        <v>13</v>
      </c>
      <c r="W28" s="100" t="s">
        <v>14</v>
      </c>
      <c r="X28" s="100" t="s">
        <v>15</v>
      </c>
      <c r="Y28" s="102" t="s">
        <v>623</v>
      </c>
      <c r="Z28" s="112" t="s">
        <v>954</v>
      </c>
      <c r="AA28" s="68" t="s">
        <v>955</v>
      </c>
      <c r="AB28" s="105">
        <f>IFERROR(IF(R28="Probabilidad",(J28-(+J28*U28)),IF(R28="Impacto",J28,"")),"")</f>
        <v>0.24</v>
      </c>
      <c r="AC28" s="106" t="s">
        <v>5</v>
      </c>
      <c r="AD28" s="101">
        <v>0.24</v>
      </c>
      <c r="AE28" s="106" t="s">
        <v>7</v>
      </c>
      <c r="AF28" s="101">
        <v>0.6</v>
      </c>
      <c r="AG28" s="107" t="s">
        <v>7</v>
      </c>
      <c r="AH28" s="100" t="s">
        <v>16</v>
      </c>
      <c r="AI28" s="68" t="s">
        <v>68</v>
      </c>
      <c r="AJ28" s="102" t="s">
        <v>69</v>
      </c>
      <c r="AK28" s="112" t="s">
        <v>70</v>
      </c>
      <c r="AL28" s="112">
        <v>44763</v>
      </c>
      <c r="AM28" s="68" t="s">
        <v>959</v>
      </c>
      <c r="AN28" s="102" t="s">
        <v>623</v>
      </c>
      <c r="AO28" s="111"/>
      <c r="AP28" s="111"/>
    </row>
    <row r="29" spans="1:42" customFormat="1" ht="67.5" hidden="1" customHeight="1" x14ac:dyDescent="0.25">
      <c r="A29" s="67"/>
      <c r="B29" s="95"/>
      <c r="C29" s="95"/>
      <c r="D29" s="95"/>
      <c r="E29" s="96"/>
      <c r="F29" s="79"/>
      <c r="G29" s="95"/>
      <c r="H29" s="71"/>
      <c r="I29" s="97"/>
      <c r="J29" s="73"/>
      <c r="K29" s="74"/>
      <c r="L29" s="73">
        <v>0</v>
      </c>
      <c r="M29" s="97"/>
      <c r="N29" s="73"/>
      <c r="O29" s="98"/>
      <c r="P29" s="77">
        <v>2</v>
      </c>
      <c r="Q29" s="78" t="s">
        <v>71</v>
      </c>
      <c r="R29" s="99" t="s">
        <v>9</v>
      </c>
      <c r="S29" s="100" t="s">
        <v>23</v>
      </c>
      <c r="T29" s="100" t="s">
        <v>11</v>
      </c>
      <c r="U29" s="101" t="s">
        <v>24</v>
      </c>
      <c r="V29" s="100" t="s">
        <v>13</v>
      </c>
      <c r="W29" s="100" t="s">
        <v>14</v>
      </c>
      <c r="X29" s="100" t="s">
        <v>15</v>
      </c>
      <c r="Y29" s="102" t="s">
        <v>623</v>
      </c>
      <c r="Z29" s="112" t="s">
        <v>954</v>
      </c>
      <c r="AA29" s="68" t="s">
        <v>956</v>
      </c>
      <c r="AB29" s="105">
        <f>IFERROR(IF(AND(R28="Probabilidad",R29="Probabilidad"),(AD28-(+AD28*U29)),IF(R29="Probabilidad",(J28-(+J28*U29)),IF(R29="Impacto",AD28,""))),"")</f>
        <v>0.16799999999999998</v>
      </c>
      <c r="AC29" s="106" t="s">
        <v>21</v>
      </c>
      <c r="AD29" s="101">
        <v>0.16799999999999998</v>
      </c>
      <c r="AE29" s="106" t="s">
        <v>58</v>
      </c>
      <c r="AF29" s="101">
        <v>0.2</v>
      </c>
      <c r="AG29" s="107" t="s">
        <v>60</v>
      </c>
      <c r="AH29" s="100"/>
      <c r="AI29" s="68"/>
      <c r="AJ29" s="102"/>
      <c r="AK29" s="112"/>
      <c r="AL29" s="112"/>
      <c r="AM29" s="68"/>
      <c r="AN29" s="102"/>
      <c r="AO29" s="111"/>
      <c r="AP29" s="111"/>
    </row>
    <row r="30" spans="1:42" customFormat="1" ht="86.25" hidden="1" customHeight="1" x14ac:dyDescent="0.25">
      <c r="A30" s="67"/>
      <c r="B30" s="95"/>
      <c r="C30" s="95"/>
      <c r="D30" s="95"/>
      <c r="E30" s="96"/>
      <c r="F30" s="79"/>
      <c r="G30" s="95"/>
      <c r="H30" s="71"/>
      <c r="I30" s="97"/>
      <c r="J30" s="73"/>
      <c r="K30" s="74"/>
      <c r="L30" s="73">
        <v>0</v>
      </c>
      <c r="M30" s="97"/>
      <c r="N30" s="73"/>
      <c r="O30" s="98"/>
      <c r="P30" s="77">
        <v>3</v>
      </c>
      <c r="Q30" s="78" t="s">
        <v>72</v>
      </c>
      <c r="R30" s="99" t="s">
        <v>9</v>
      </c>
      <c r="S30" s="100" t="s">
        <v>23</v>
      </c>
      <c r="T30" s="100" t="s">
        <v>11</v>
      </c>
      <c r="U30" s="101" t="s">
        <v>24</v>
      </c>
      <c r="V30" s="100" t="s">
        <v>13</v>
      </c>
      <c r="W30" s="100" t="s">
        <v>14</v>
      </c>
      <c r="X30" s="100" t="s">
        <v>15</v>
      </c>
      <c r="Y30" s="102" t="s">
        <v>623</v>
      </c>
      <c r="Z30" s="112" t="s">
        <v>954</v>
      </c>
      <c r="AA30" s="68" t="s">
        <v>957</v>
      </c>
      <c r="AB30" s="105">
        <f>IFERROR(IF(AND(R29="Probabilidad",R30="Probabilidad"),(AD29-(+AD29*U30)),IF(AND(R29="Impacto",R30="Probabilidad"),(AD28-(+AD28*U30)),IF(R30="Impacto",AD29,""))),"")</f>
        <v>0.11759999999999998</v>
      </c>
      <c r="AC30" s="106" t="s">
        <v>21</v>
      </c>
      <c r="AD30" s="101">
        <v>0.11759999999999998</v>
      </c>
      <c r="AE30" s="106" t="s">
        <v>58</v>
      </c>
      <c r="AF30" s="101">
        <v>0.2</v>
      </c>
      <c r="AG30" s="107" t="s">
        <v>60</v>
      </c>
      <c r="AH30" s="100"/>
      <c r="AI30" s="68"/>
      <c r="AJ30" s="102"/>
      <c r="AK30" s="112"/>
      <c r="AL30" s="112"/>
      <c r="AM30" s="68"/>
      <c r="AN30" s="102"/>
      <c r="AO30" s="111"/>
      <c r="AP30" s="111"/>
    </row>
    <row r="31" spans="1:42" customFormat="1" ht="70.5" hidden="1" customHeight="1" x14ac:dyDescent="0.25">
      <c r="A31" s="67"/>
      <c r="B31" s="95"/>
      <c r="C31" s="95"/>
      <c r="D31" s="95"/>
      <c r="E31" s="96"/>
      <c r="F31" s="79"/>
      <c r="G31" s="95"/>
      <c r="H31" s="71"/>
      <c r="I31" s="97"/>
      <c r="J31" s="73"/>
      <c r="K31" s="74"/>
      <c r="L31" s="73">
        <v>0</v>
      </c>
      <c r="M31" s="97"/>
      <c r="N31" s="73"/>
      <c r="O31" s="98"/>
      <c r="P31" s="77">
        <v>4</v>
      </c>
      <c r="Q31" s="78" t="s">
        <v>73</v>
      </c>
      <c r="R31" s="99" t="s">
        <v>9</v>
      </c>
      <c r="S31" s="100" t="s">
        <v>10</v>
      </c>
      <c r="T31" s="100" t="s">
        <v>11</v>
      </c>
      <c r="U31" s="101" t="s">
        <v>12</v>
      </c>
      <c r="V31" s="100" t="s">
        <v>13</v>
      </c>
      <c r="W31" s="100" t="s">
        <v>14</v>
      </c>
      <c r="X31" s="100" t="s">
        <v>15</v>
      </c>
      <c r="Y31" s="102" t="s">
        <v>623</v>
      </c>
      <c r="Z31" s="112" t="s">
        <v>958</v>
      </c>
      <c r="AA31" s="68" t="s">
        <v>638</v>
      </c>
      <c r="AB31" s="105">
        <f t="shared" ref="AB31:AB33" si="4">IFERROR(IF(AND(R30="Probabilidad",R31="Probabilidad"),(AD30-(+AD30*U31)),IF(AND(R30="Impacto",R31="Probabilidad"),(AD29-(+AD29*U31)),IF(R31="Impacto",AD30,""))),"")</f>
        <v>7.0559999999999984E-2</v>
      </c>
      <c r="AC31" s="106" t="s">
        <v>21</v>
      </c>
      <c r="AD31" s="101">
        <v>7.0559999999999984E-2</v>
      </c>
      <c r="AE31" s="106" t="s">
        <v>58</v>
      </c>
      <c r="AF31" s="101">
        <v>0.2</v>
      </c>
      <c r="AG31" s="107" t="s">
        <v>60</v>
      </c>
      <c r="AH31" s="100"/>
      <c r="AI31" s="68"/>
      <c r="AJ31" s="102"/>
      <c r="AK31" s="112"/>
      <c r="AL31" s="112"/>
      <c r="AM31" s="68"/>
      <c r="AN31" s="102"/>
      <c r="AO31" s="111"/>
      <c r="AP31" s="111"/>
    </row>
    <row r="32" spans="1:42" customFormat="1" ht="409.6" hidden="1" customHeight="1" x14ac:dyDescent="0.25">
      <c r="A32" s="67"/>
      <c r="B32" s="95"/>
      <c r="C32" s="95"/>
      <c r="D32" s="95"/>
      <c r="E32" s="96"/>
      <c r="F32" s="79"/>
      <c r="G32" s="95"/>
      <c r="H32" s="71"/>
      <c r="I32" s="97"/>
      <c r="J32" s="73"/>
      <c r="K32" s="74"/>
      <c r="L32" s="73">
        <v>0</v>
      </c>
      <c r="M32" s="97"/>
      <c r="N32" s="73"/>
      <c r="O32" s="98"/>
      <c r="P32" s="77">
        <v>5</v>
      </c>
      <c r="Q32" s="78" t="s">
        <v>74</v>
      </c>
      <c r="R32" s="99" t="s">
        <v>9</v>
      </c>
      <c r="S32" s="100" t="s">
        <v>23</v>
      </c>
      <c r="T32" s="100" t="s">
        <v>11</v>
      </c>
      <c r="U32" s="101" t="s">
        <v>24</v>
      </c>
      <c r="V32" s="100" t="s">
        <v>13</v>
      </c>
      <c r="W32" s="100" t="s">
        <v>14</v>
      </c>
      <c r="X32" s="100" t="s">
        <v>15</v>
      </c>
      <c r="Y32" s="119" t="s">
        <v>625</v>
      </c>
      <c r="Z32" s="102" t="s">
        <v>655</v>
      </c>
      <c r="AA32" s="120" t="s">
        <v>961</v>
      </c>
      <c r="AB32" s="105">
        <f t="shared" si="4"/>
        <v>4.9391999999999991E-2</v>
      </c>
      <c r="AC32" s="106" t="s">
        <v>21</v>
      </c>
      <c r="AD32" s="101">
        <v>4.9391999999999991E-2</v>
      </c>
      <c r="AE32" s="106" t="s">
        <v>58</v>
      </c>
      <c r="AF32" s="101">
        <v>0.2</v>
      </c>
      <c r="AG32" s="107" t="s">
        <v>60</v>
      </c>
      <c r="AH32" s="100"/>
      <c r="AI32" s="68"/>
      <c r="AJ32" s="102"/>
      <c r="AK32" s="112"/>
      <c r="AL32" s="112"/>
      <c r="AM32" s="68"/>
      <c r="AN32" s="102"/>
      <c r="AO32" s="111"/>
      <c r="AP32" s="111"/>
    </row>
    <row r="33" spans="1:42" customFormat="1" ht="408.75" hidden="1" customHeight="1" x14ac:dyDescent="0.25">
      <c r="A33" s="67"/>
      <c r="B33" s="95"/>
      <c r="C33" s="95"/>
      <c r="D33" s="95"/>
      <c r="E33" s="96"/>
      <c r="F33" s="79"/>
      <c r="G33" s="95"/>
      <c r="H33" s="71"/>
      <c r="I33" s="97"/>
      <c r="J33" s="73"/>
      <c r="K33" s="74"/>
      <c r="L33" s="73">
        <v>0</v>
      </c>
      <c r="M33" s="97"/>
      <c r="N33" s="73"/>
      <c r="O33" s="98"/>
      <c r="P33" s="77">
        <v>6</v>
      </c>
      <c r="Q33" s="78"/>
      <c r="R33" s="99" t="s">
        <v>42</v>
      </c>
      <c r="S33" s="100"/>
      <c r="T33" s="100"/>
      <c r="U33" s="101" t="s">
        <v>42</v>
      </c>
      <c r="V33" s="100"/>
      <c r="W33" s="100"/>
      <c r="X33" s="100"/>
      <c r="Y33" s="102"/>
      <c r="Z33" s="100"/>
      <c r="AA33" s="120"/>
      <c r="AB33" s="105" t="str">
        <f t="shared" si="4"/>
        <v/>
      </c>
      <c r="AC33" s="106" t="s">
        <v>42</v>
      </c>
      <c r="AD33" s="101" t="s">
        <v>42</v>
      </c>
      <c r="AE33" s="106" t="s">
        <v>42</v>
      </c>
      <c r="AF33" s="101" t="s">
        <v>42</v>
      </c>
      <c r="AG33" s="107" t="s">
        <v>42</v>
      </c>
      <c r="AH33" s="100"/>
      <c r="AI33" s="68"/>
      <c r="AJ33" s="102"/>
      <c r="AK33" s="112"/>
      <c r="AL33" s="112"/>
      <c r="AM33" s="68"/>
      <c r="AN33" s="102"/>
      <c r="AO33" s="111"/>
      <c r="AP33" s="111"/>
    </row>
    <row r="34" spans="1:42" customFormat="1" ht="262.5" hidden="1" customHeight="1" x14ac:dyDescent="0.25">
      <c r="A34" s="67" t="s">
        <v>122</v>
      </c>
      <c r="B34" s="95" t="s">
        <v>0</v>
      </c>
      <c r="C34" s="95" t="s">
        <v>112</v>
      </c>
      <c r="D34" s="95" t="s">
        <v>113</v>
      </c>
      <c r="E34" s="96">
        <v>6</v>
      </c>
      <c r="F34" s="79" t="s">
        <v>114</v>
      </c>
      <c r="G34" s="95" t="s">
        <v>4</v>
      </c>
      <c r="H34" s="71">
        <v>81</v>
      </c>
      <c r="I34" s="97" t="s">
        <v>34</v>
      </c>
      <c r="J34" s="73">
        <v>0.6</v>
      </c>
      <c r="K34" s="74" t="s">
        <v>6</v>
      </c>
      <c r="L34" s="73" t="s">
        <v>6</v>
      </c>
      <c r="M34" s="97" t="s">
        <v>7</v>
      </c>
      <c r="N34" s="73">
        <v>0.6</v>
      </c>
      <c r="O34" s="98" t="s">
        <v>7</v>
      </c>
      <c r="P34" s="77">
        <v>1</v>
      </c>
      <c r="Q34" s="78" t="s">
        <v>115</v>
      </c>
      <c r="R34" s="99" t="s">
        <v>9</v>
      </c>
      <c r="S34" s="100" t="s">
        <v>10</v>
      </c>
      <c r="T34" s="100" t="s">
        <v>11</v>
      </c>
      <c r="U34" s="101" t="s">
        <v>12</v>
      </c>
      <c r="V34" s="100" t="s">
        <v>13</v>
      </c>
      <c r="W34" s="100" t="s">
        <v>14</v>
      </c>
      <c r="X34" s="100" t="s">
        <v>15</v>
      </c>
      <c r="Y34" s="77" t="s">
        <v>625</v>
      </c>
      <c r="Z34" s="121">
        <v>44756</v>
      </c>
      <c r="AA34" s="122" t="s">
        <v>659</v>
      </c>
      <c r="AB34" s="105">
        <f>IFERROR(IF(R34="Probabilidad",(J34-(+J34*U34)),IF(R34="Impacto",J34,"")),"")</f>
        <v>0.36</v>
      </c>
      <c r="AC34" s="106" t="s">
        <v>5</v>
      </c>
      <c r="AD34" s="101">
        <v>0.36</v>
      </c>
      <c r="AE34" s="106" t="s">
        <v>7</v>
      </c>
      <c r="AF34" s="101">
        <v>0.6</v>
      </c>
      <c r="AG34" s="107" t="s">
        <v>7</v>
      </c>
      <c r="AH34" s="100" t="s">
        <v>16</v>
      </c>
      <c r="AI34" s="68" t="s">
        <v>116</v>
      </c>
      <c r="AJ34" s="68" t="s">
        <v>117</v>
      </c>
      <c r="AK34" s="112" t="s">
        <v>118</v>
      </c>
      <c r="AL34" s="123" t="s">
        <v>662</v>
      </c>
      <c r="AM34" s="123" t="s">
        <v>663</v>
      </c>
      <c r="AN34" s="77" t="s">
        <v>625</v>
      </c>
      <c r="AO34" s="111"/>
      <c r="AP34" s="111"/>
    </row>
    <row r="35" spans="1:42" customFormat="1" ht="148.5" hidden="1" x14ac:dyDescent="0.25">
      <c r="A35" s="67"/>
      <c r="B35" s="95"/>
      <c r="C35" s="95"/>
      <c r="D35" s="95"/>
      <c r="E35" s="96"/>
      <c r="F35" s="79"/>
      <c r="G35" s="95"/>
      <c r="H35" s="71"/>
      <c r="I35" s="97"/>
      <c r="J35" s="73"/>
      <c r="K35" s="74"/>
      <c r="L35" s="73">
        <v>0</v>
      </c>
      <c r="M35" s="97"/>
      <c r="N35" s="73"/>
      <c r="O35" s="98"/>
      <c r="P35" s="77">
        <v>2</v>
      </c>
      <c r="Q35" s="78" t="s">
        <v>119</v>
      </c>
      <c r="R35" s="99" t="s">
        <v>9</v>
      </c>
      <c r="S35" s="100" t="s">
        <v>23</v>
      </c>
      <c r="T35" s="100" t="s">
        <v>11</v>
      </c>
      <c r="U35" s="101" t="s">
        <v>24</v>
      </c>
      <c r="V35" s="100" t="s">
        <v>13</v>
      </c>
      <c r="W35" s="100" t="s">
        <v>14</v>
      </c>
      <c r="X35" s="100" t="s">
        <v>15</v>
      </c>
      <c r="Y35" s="77" t="s">
        <v>623</v>
      </c>
      <c r="Z35" s="123" t="s">
        <v>660</v>
      </c>
      <c r="AA35" s="122" t="s">
        <v>661</v>
      </c>
      <c r="AB35" s="105">
        <f>IFERROR(IF(AND(R34="Probabilidad",R35="Probabilidad"),(AD34-(+AD34*U35)),IF(R35="Probabilidad",(J34-(+J34*U35)),IF(R35="Impacto",AD34,""))),"")</f>
        <v>0.252</v>
      </c>
      <c r="AC35" s="106" t="s">
        <v>5</v>
      </c>
      <c r="AD35" s="101">
        <v>0.252</v>
      </c>
      <c r="AE35" s="106" t="s">
        <v>7</v>
      </c>
      <c r="AF35" s="101">
        <v>0.6</v>
      </c>
      <c r="AG35" s="107" t="s">
        <v>7</v>
      </c>
      <c r="AH35" s="100"/>
      <c r="AI35" s="68"/>
      <c r="AJ35" s="102"/>
      <c r="AK35" s="112"/>
      <c r="AL35" s="112"/>
      <c r="AM35" s="68"/>
      <c r="AN35" s="102"/>
      <c r="AO35" s="111"/>
      <c r="AP35" s="111"/>
    </row>
    <row r="36" spans="1:42" customFormat="1" ht="214.5" hidden="1" x14ac:dyDescent="0.25">
      <c r="A36" s="67"/>
      <c r="B36" s="95"/>
      <c r="C36" s="95"/>
      <c r="D36" s="95"/>
      <c r="E36" s="96"/>
      <c r="F36" s="79"/>
      <c r="G36" s="95"/>
      <c r="H36" s="71"/>
      <c r="I36" s="97"/>
      <c r="J36" s="73"/>
      <c r="K36" s="74"/>
      <c r="L36" s="73">
        <v>0</v>
      </c>
      <c r="M36" s="97"/>
      <c r="N36" s="73"/>
      <c r="O36" s="98"/>
      <c r="P36" s="77">
        <v>3</v>
      </c>
      <c r="Q36" s="80" t="s">
        <v>120</v>
      </c>
      <c r="R36" s="99" t="s">
        <v>9</v>
      </c>
      <c r="S36" s="100" t="s">
        <v>23</v>
      </c>
      <c r="T36" s="100" t="s">
        <v>11</v>
      </c>
      <c r="U36" s="101" t="s">
        <v>24</v>
      </c>
      <c r="V36" s="100" t="s">
        <v>13</v>
      </c>
      <c r="W36" s="100" t="s">
        <v>14</v>
      </c>
      <c r="X36" s="100" t="s">
        <v>15</v>
      </c>
      <c r="Y36" s="77" t="s">
        <v>623</v>
      </c>
      <c r="Z36" s="121">
        <v>44756</v>
      </c>
      <c r="AA36" s="122" t="s">
        <v>659</v>
      </c>
      <c r="AB36" s="105">
        <f>IFERROR(IF(AND(R35="Probabilidad",R36="Probabilidad"),(AD35-(+AD35*U36)),IF(AND(R35="Impacto",R36="Probabilidad"),(AD34-(+AD34*U36)),IF(R36="Impacto",AD35,""))),"")</f>
        <v>0.1764</v>
      </c>
      <c r="AC36" s="106" t="s">
        <v>21</v>
      </c>
      <c r="AD36" s="101">
        <v>0.1764</v>
      </c>
      <c r="AE36" s="106" t="s">
        <v>7</v>
      </c>
      <c r="AF36" s="101">
        <v>0.6</v>
      </c>
      <c r="AG36" s="107" t="s">
        <v>7</v>
      </c>
      <c r="AH36" s="100"/>
      <c r="AI36" s="68"/>
      <c r="AJ36" s="102"/>
      <c r="AK36" s="112"/>
      <c r="AL36" s="112"/>
      <c r="AM36" s="68"/>
      <c r="AN36" s="102"/>
      <c r="AO36" s="111"/>
      <c r="AP36" s="111"/>
    </row>
    <row r="37" spans="1:42" customFormat="1" ht="16.5" hidden="1" x14ac:dyDescent="0.25">
      <c r="A37" s="67"/>
      <c r="B37" s="95"/>
      <c r="C37" s="95"/>
      <c r="D37" s="95"/>
      <c r="E37" s="96"/>
      <c r="F37" s="79"/>
      <c r="G37" s="95"/>
      <c r="H37" s="71"/>
      <c r="I37" s="97"/>
      <c r="J37" s="73"/>
      <c r="K37" s="74"/>
      <c r="L37" s="73">
        <v>0</v>
      </c>
      <c r="M37" s="97"/>
      <c r="N37" s="73"/>
      <c r="O37" s="98"/>
      <c r="P37" s="77">
        <v>4</v>
      </c>
      <c r="Q37" s="78"/>
      <c r="R37" s="99" t="s">
        <v>42</v>
      </c>
      <c r="S37" s="100"/>
      <c r="T37" s="100"/>
      <c r="U37" s="101" t="s">
        <v>42</v>
      </c>
      <c r="V37" s="100"/>
      <c r="W37" s="100"/>
      <c r="X37" s="100"/>
      <c r="Y37" s="102"/>
      <c r="Z37" s="100"/>
      <c r="AA37" s="100"/>
      <c r="AB37" s="105" t="str">
        <f t="shared" ref="AB37:AB39" si="5">IFERROR(IF(AND(R36="Probabilidad",R37="Probabilidad"),(AD36-(+AD36*U37)),IF(AND(R36="Impacto",R37="Probabilidad"),(AD35-(+AD35*U37)),IF(R37="Impacto",AD36,""))),"")</f>
        <v/>
      </c>
      <c r="AC37" s="106" t="s">
        <v>42</v>
      </c>
      <c r="AD37" s="101" t="s">
        <v>42</v>
      </c>
      <c r="AE37" s="106" t="s">
        <v>42</v>
      </c>
      <c r="AF37" s="101" t="s">
        <v>42</v>
      </c>
      <c r="AG37" s="107" t="s">
        <v>42</v>
      </c>
      <c r="AH37" s="100"/>
      <c r="AI37" s="68"/>
      <c r="AJ37" s="102"/>
      <c r="AK37" s="112"/>
      <c r="AL37" s="112"/>
      <c r="AM37" s="68"/>
      <c r="AN37" s="102"/>
      <c r="AO37" s="111"/>
      <c r="AP37" s="111"/>
    </row>
    <row r="38" spans="1:42" customFormat="1" ht="16.5" hidden="1" x14ac:dyDescent="0.25">
      <c r="A38" s="67"/>
      <c r="B38" s="95"/>
      <c r="C38" s="95"/>
      <c r="D38" s="95"/>
      <c r="E38" s="96"/>
      <c r="F38" s="79"/>
      <c r="G38" s="95"/>
      <c r="H38" s="71"/>
      <c r="I38" s="97"/>
      <c r="J38" s="73"/>
      <c r="K38" s="74"/>
      <c r="L38" s="73">
        <v>0</v>
      </c>
      <c r="M38" s="97"/>
      <c r="N38" s="73"/>
      <c r="O38" s="98"/>
      <c r="P38" s="77">
        <v>5</v>
      </c>
      <c r="Q38" s="78"/>
      <c r="R38" s="99" t="s">
        <v>42</v>
      </c>
      <c r="S38" s="100"/>
      <c r="T38" s="100"/>
      <c r="U38" s="101" t="s">
        <v>42</v>
      </c>
      <c r="V38" s="100"/>
      <c r="W38" s="100"/>
      <c r="X38" s="100"/>
      <c r="Y38" s="102"/>
      <c r="Z38" s="100"/>
      <c r="AA38" s="100"/>
      <c r="AB38" s="105" t="str">
        <f t="shared" si="5"/>
        <v/>
      </c>
      <c r="AC38" s="106" t="s">
        <v>42</v>
      </c>
      <c r="AD38" s="101" t="s">
        <v>42</v>
      </c>
      <c r="AE38" s="106" t="s">
        <v>42</v>
      </c>
      <c r="AF38" s="101" t="s">
        <v>42</v>
      </c>
      <c r="AG38" s="107" t="s">
        <v>42</v>
      </c>
      <c r="AH38" s="100"/>
      <c r="AI38" s="68"/>
      <c r="AJ38" s="102"/>
      <c r="AK38" s="112"/>
      <c r="AL38" s="112"/>
      <c r="AM38" s="68"/>
      <c r="AN38" s="102"/>
      <c r="AO38" s="111"/>
      <c r="AP38" s="111"/>
    </row>
    <row r="39" spans="1:42" customFormat="1" ht="16.5" hidden="1" x14ac:dyDescent="0.25">
      <c r="A39" s="67"/>
      <c r="B39" s="95"/>
      <c r="C39" s="95"/>
      <c r="D39" s="95"/>
      <c r="E39" s="96"/>
      <c r="F39" s="79"/>
      <c r="G39" s="95"/>
      <c r="H39" s="71"/>
      <c r="I39" s="97"/>
      <c r="J39" s="73"/>
      <c r="K39" s="74"/>
      <c r="L39" s="73">
        <v>0</v>
      </c>
      <c r="M39" s="97"/>
      <c r="N39" s="73"/>
      <c r="O39" s="98"/>
      <c r="P39" s="77">
        <v>6</v>
      </c>
      <c r="Q39" s="78"/>
      <c r="R39" s="99" t="s">
        <v>42</v>
      </c>
      <c r="S39" s="100"/>
      <c r="T39" s="100"/>
      <c r="U39" s="101" t="s">
        <v>42</v>
      </c>
      <c r="V39" s="100"/>
      <c r="W39" s="100"/>
      <c r="X39" s="100"/>
      <c r="Y39" s="102"/>
      <c r="Z39" s="100"/>
      <c r="AA39" s="100"/>
      <c r="AB39" s="105" t="str">
        <f t="shared" si="5"/>
        <v/>
      </c>
      <c r="AC39" s="106" t="s">
        <v>42</v>
      </c>
      <c r="AD39" s="101" t="s">
        <v>42</v>
      </c>
      <c r="AE39" s="106" t="s">
        <v>42</v>
      </c>
      <c r="AF39" s="101" t="s">
        <v>42</v>
      </c>
      <c r="AG39" s="107" t="s">
        <v>42</v>
      </c>
      <c r="AH39" s="100"/>
      <c r="AI39" s="68"/>
      <c r="AJ39" s="102"/>
      <c r="AK39" s="112"/>
      <c r="AL39" s="112"/>
      <c r="AM39" s="68"/>
      <c r="AN39" s="102"/>
      <c r="AO39" s="111"/>
      <c r="AP39" s="111"/>
    </row>
    <row r="40" spans="1:42" customFormat="1" ht="126" hidden="1" customHeight="1" x14ac:dyDescent="0.25">
      <c r="A40" s="67" t="s">
        <v>140</v>
      </c>
      <c r="B40" s="95" t="s">
        <v>0</v>
      </c>
      <c r="C40" s="95" t="s">
        <v>123</v>
      </c>
      <c r="D40" s="95" t="s">
        <v>124</v>
      </c>
      <c r="E40" s="96">
        <v>7</v>
      </c>
      <c r="F40" s="79" t="s">
        <v>125</v>
      </c>
      <c r="G40" s="95" t="s">
        <v>4</v>
      </c>
      <c r="H40" s="71">
        <v>12</v>
      </c>
      <c r="I40" s="97" t="s">
        <v>5</v>
      </c>
      <c r="J40" s="73">
        <v>0.4</v>
      </c>
      <c r="K40" s="74" t="s">
        <v>6</v>
      </c>
      <c r="L40" s="73" t="s">
        <v>6</v>
      </c>
      <c r="M40" s="97" t="s">
        <v>7</v>
      </c>
      <c r="N40" s="73">
        <v>0.6</v>
      </c>
      <c r="O40" s="98" t="s">
        <v>7</v>
      </c>
      <c r="P40" s="77">
        <v>1</v>
      </c>
      <c r="Q40" s="78" t="s">
        <v>126</v>
      </c>
      <c r="R40" s="99" t="s">
        <v>9</v>
      </c>
      <c r="S40" s="100" t="s">
        <v>10</v>
      </c>
      <c r="T40" s="100" t="s">
        <v>11</v>
      </c>
      <c r="U40" s="101" t="s">
        <v>12</v>
      </c>
      <c r="V40" s="100" t="s">
        <v>13</v>
      </c>
      <c r="W40" s="100" t="s">
        <v>14</v>
      </c>
      <c r="X40" s="100" t="s">
        <v>15</v>
      </c>
      <c r="Y40" s="102" t="s">
        <v>623</v>
      </c>
      <c r="Z40" s="68" t="s">
        <v>664</v>
      </c>
      <c r="AA40" s="78" t="s">
        <v>665</v>
      </c>
      <c r="AB40" s="105">
        <f>IFERROR(IF(R40="Probabilidad",(J40-(+J40*U40)),IF(R40="Impacto",J40,"")),"")</f>
        <v>0.24</v>
      </c>
      <c r="AC40" s="106" t="s">
        <v>5</v>
      </c>
      <c r="AD40" s="101">
        <v>0.24</v>
      </c>
      <c r="AE40" s="106" t="s">
        <v>7</v>
      </c>
      <c r="AF40" s="101">
        <v>0.6</v>
      </c>
      <c r="AG40" s="107" t="s">
        <v>7</v>
      </c>
      <c r="AH40" s="100" t="s">
        <v>16</v>
      </c>
      <c r="AI40" s="68" t="s">
        <v>127</v>
      </c>
      <c r="AJ40" s="102" t="s">
        <v>128</v>
      </c>
      <c r="AK40" s="112">
        <v>44772</v>
      </c>
      <c r="AL40" s="124" t="s">
        <v>664</v>
      </c>
      <c r="AM40" s="123" t="s">
        <v>667</v>
      </c>
      <c r="AN40" s="102" t="s">
        <v>623</v>
      </c>
      <c r="AO40" s="111"/>
      <c r="AP40" s="111"/>
    </row>
    <row r="41" spans="1:42" customFormat="1" ht="115.5" hidden="1" x14ac:dyDescent="0.25">
      <c r="A41" s="67"/>
      <c r="B41" s="95"/>
      <c r="C41" s="95"/>
      <c r="D41" s="95"/>
      <c r="E41" s="96"/>
      <c r="F41" s="79"/>
      <c r="G41" s="95"/>
      <c r="H41" s="71"/>
      <c r="I41" s="97"/>
      <c r="J41" s="73"/>
      <c r="K41" s="74"/>
      <c r="L41" s="73">
        <v>0</v>
      </c>
      <c r="M41" s="97"/>
      <c r="N41" s="73"/>
      <c r="O41" s="98"/>
      <c r="P41" s="77">
        <v>2</v>
      </c>
      <c r="Q41" s="78" t="s">
        <v>129</v>
      </c>
      <c r="R41" s="99" t="s">
        <v>9</v>
      </c>
      <c r="S41" s="100" t="s">
        <v>23</v>
      </c>
      <c r="T41" s="100" t="s">
        <v>11</v>
      </c>
      <c r="U41" s="101" t="s">
        <v>24</v>
      </c>
      <c r="V41" s="100" t="s">
        <v>13</v>
      </c>
      <c r="W41" s="100" t="s">
        <v>14</v>
      </c>
      <c r="X41" s="100" t="s">
        <v>15</v>
      </c>
      <c r="Y41" s="102" t="s">
        <v>623</v>
      </c>
      <c r="Z41" s="68" t="s">
        <v>664</v>
      </c>
      <c r="AA41" s="78" t="s">
        <v>666</v>
      </c>
      <c r="AB41" s="105">
        <f>IFERROR(IF(AND(R40="Probabilidad",R41="Probabilidad"),(AD40-(+AD40*U41)),IF(R41="Probabilidad",(J40-(+J40*U41)),IF(R41="Impacto",AD40,""))),"")</f>
        <v>0.16799999999999998</v>
      </c>
      <c r="AC41" s="106" t="s">
        <v>21</v>
      </c>
      <c r="AD41" s="101">
        <v>0.16799999999999998</v>
      </c>
      <c r="AE41" s="106" t="s">
        <v>7</v>
      </c>
      <c r="AF41" s="101">
        <v>0.6</v>
      </c>
      <c r="AG41" s="107" t="s">
        <v>7</v>
      </c>
      <c r="AH41" s="100"/>
      <c r="AI41" s="68"/>
      <c r="AJ41" s="102"/>
      <c r="AK41" s="112"/>
      <c r="AL41" s="112"/>
      <c r="AM41" s="68"/>
      <c r="AN41" s="102"/>
      <c r="AO41" s="111"/>
      <c r="AP41" s="111"/>
    </row>
    <row r="42" spans="1:42" customFormat="1" ht="16.5" hidden="1" x14ac:dyDescent="0.25">
      <c r="A42" s="67"/>
      <c r="B42" s="95"/>
      <c r="C42" s="95"/>
      <c r="D42" s="95"/>
      <c r="E42" s="96"/>
      <c r="F42" s="79"/>
      <c r="G42" s="95"/>
      <c r="H42" s="71"/>
      <c r="I42" s="97"/>
      <c r="J42" s="73"/>
      <c r="K42" s="74"/>
      <c r="L42" s="73">
        <v>0</v>
      </c>
      <c r="M42" s="97"/>
      <c r="N42" s="73"/>
      <c r="O42" s="98"/>
      <c r="P42" s="77">
        <v>3</v>
      </c>
      <c r="Q42" s="80"/>
      <c r="R42" s="99" t="s">
        <v>42</v>
      </c>
      <c r="S42" s="100"/>
      <c r="T42" s="100"/>
      <c r="U42" s="101" t="s">
        <v>42</v>
      </c>
      <c r="V42" s="100"/>
      <c r="W42" s="100"/>
      <c r="X42" s="100"/>
      <c r="Y42" s="102"/>
      <c r="Z42" s="100"/>
      <c r="AA42" s="100"/>
      <c r="AB42" s="105" t="str">
        <f>IFERROR(IF(AND(R41="Probabilidad",R42="Probabilidad"),(AD41-(+AD41*U42)),IF(AND(R41="Impacto",R42="Probabilidad"),(AD40-(+AD40*U42)),IF(R42="Impacto",AD41,""))),"")</f>
        <v/>
      </c>
      <c r="AC42" s="106" t="s">
        <v>42</v>
      </c>
      <c r="AD42" s="101" t="s">
        <v>42</v>
      </c>
      <c r="AE42" s="106" t="s">
        <v>42</v>
      </c>
      <c r="AF42" s="101" t="s">
        <v>42</v>
      </c>
      <c r="AG42" s="107" t="s">
        <v>42</v>
      </c>
      <c r="AH42" s="100"/>
      <c r="AI42" s="68"/>
      <c r="AJ42" s="102"/>
      <c r="AK42" s="112"/>
      <c r="AL42" s="112"/>
      <c r="AM42" s="68"/>
      <c r="AN42" s="102"/>
      <c r="AO42" s="111"/>
      <c r="AP42" s="111"/>
    </row>
    <row r="43" spans="1:42" customFormat="1" ht="16.5" hidden="1" x14ac:dyDescent="0.25">
      <c r="A43" s="67"/>
      <c r="B43" s="95"/>
      <c r="C43" s="95"/>
      <c r="D43" s="95"/>
      <c r="E43" s="96"/>
      <c r="F43" s="79"/>
      <c r="G43" s="95"/>
      <c r="H43" s="71"/>
      <c r="I43" s="97"/>
      <c r="J43" s="73"/>
      <c r="K43" s="74"/>
      <c r="L43" s="73">
        <v>0</v>
      </c>
      <c r="M43" s="97"/>
      <c r="N43" s="73"/>
      <c r="O43" s="98"/>
      <c r="P43" s="77">
        <v>4</v>
      </c>
      <c r="Q43" s="78"/>
      <c r="R43" s="99" t="s">
        <v>42</v>
      </c>
      <c r="S43" s="100"/>
      <c r="T43" s="100"/>
      <c r="U43" s="101" t="s">
        <v>42</v>
      </c>
      <c r="V43" s="100"/>
      <c r="W43" s="100"/>
      <c r="X43" s="100"/>
      <c r="Y43" s="102"/>
      <c r="Z43" s="100"/>
      <c r="AA43" s="100"/>
      <c r="AB43" s="105" t="str">
        <f t="shared" ref="AB43:AB45" si="6">IFERROR(IF(AND(R42="Probabilidad",R43="Probabilidad"),(AD42-(+AD42*U43)),IF(AND(R42="Impacto",R43="Probabilidad"),(AD41-(+AD41*U43)),IF(R43="Impacto",AD42,""))),"")</f>
        <v/>
      </c>
      <c r="AC43" s="106" t="s">
        <v>42</v>
      </c>
      <c r="AD43" s="101" t="s">
        <v>42</v>
      </c>
      <c r="AE43" s="106" t="s">
        <v>42</v>
      </c>
      <c r="AF43" s="101" t="s">
        <v>42</v>
      </c>
      <c r="AG43" s="107" t="s">
        <v>42</v>
      </c>
      <c r="AH43" s="100"/>
      <c r="AI43" s="68"/>
      <c r="AJ43" s="102"/>
      <c r="AK43" s="112"/>
      <c r="AL43" s="112"/>
      <c r="AM43" s="68"/>
      <c r="AN43" s="102"/>
      <c r="AO43" s="111"/>
      <c r="AP43" s="111"/>
    </row>
    <row r="44" spans="1:42" customFormat="1" ht="16.5" hidden="1" x14ac:dyDescent="0.25">
      <c r="A44" s="67"/>
      <c r="B44" s="95"/>
      <c r="C44" s="95"/>
      <c r="D44" s="95"/>
      <c r="E44" s="96"/>
      <c r="F44" s="79"/>
      <c r="G44" s="95"/>
      <c r="H44" s="71"/>
      <c r="I44" s="97"/>
      <c r="J44" s="73"/>
      <c r="K44" s="74"/>
      <c r="L44" s="73">
        <v>0</v>
      </c>
      <c r="M44" s="97"/>
      <c r="N44" s="73"/>
      <c r="O44" s="98"/>
      <c r="P44" s="77">
        <v>5</v>
      </c>
      <c r="Q44" s="78"/>
      <c r="R44" s="99" t="s">
        <v>42</v>
      </c>
      <c r="S44" s="100"/>
      <c r="T44" s="100"/>
      <c r="U44" s="101" t="s">
        <v>42</v>
      </c>
      <c r="V44" s="100"/>
      <c r="W44" s="100"/>
      <c r="X44" s="100"/>
      <c r="Y44" s="102"/>
      <c r="Z44" s="100"/>
      <c r="AA44" s="100"/>
      <c r="AB44" s="105" t="str">
        <f t="shared" si="6"/>
        <v/>
      </c>
      <c r="AC44" s="106" t="s">
        <v>42</v>
      </c>
      <c r="AD44" s="101" t="s">
        <v>42</v>
      </c>
      <c r="AE44" s="106" t="s">
        <v>42</v>
      </c>
      <c r="AF44" s="101" t="s">
        <v>42</v>
      </c>
      <c r="AG44" s="107" t="s">
        <v>42</v>
      </c>
      <c r="AH44" s="100"/>
      <c r="AI44" s="68"/>
      <c r="AJ44" s="102"/>
      <c r="AK44" s="112"/>
      <c r="AL44" s="112"/>
      <c r="AM44" s="68"/>
      <c r="AN44" s="102"/>
      <c r="AO44" s="111"/>
      <c r="AP44" s="111"/>
    </row>
    <row r="45" spans="1:42" customFormat="1" ht="16.5" hidden="1" x14ac:dyDescent="0.25">
      <c r="A45" s="67"/>
      <c r="B45" s="95"/>
      <c r="C45" s="95"/>
      <c r="D45" s="95"/>
      <c r="E45" s="96"/>
      <c r="F45" s="79"/>
      <c r="G45" s="95"/>
      <c r="H45" s="71"/>
      <c r="I45" s="97"/>
      <c r="J45" s="73"/>
      <c r="K45" s="74"/>
      <c r="L45" s="73">
        <v>0</v>
      </c>
      <c r="M45" s="97"/>
      <c r="N45" s="73"/>
      <c r="O45" s="98"/>
      <c r="P45" s="77">
        <v>6</v>
      </c>
      <c r="Q45" s="78"/>
      <c r="R45" s="99" t="s">
        <v>42</v>
      </c>
      <c r="S45" s="100"/>
      <c r="T45" s="100"/>
      <c r="U45" s="101" t="s">
        <v>42</v>
      </c>
      <c r="V45" s="100"/>
      <c r="W45" s="100"/>
      <c r="X45" s="100"/>
      <c r="Y45" s="102"/>
      <c r="Z45" s="100"/>
      <c r="AA45" s="100"/>
      <c r="AB45" s="105" t="str">
        <f t="shared" si="6"/>
        <v/>
      </c>
      <c r="AC45" s="106" t="s">
        <v>42</v>
      </c>
      <c r="AD45" s="101" t="s">
        <v>42</v>
      </c>
      <c r="AE45" s="106" t="s">
        <v>42</v>
      </c>
      <c r="AF45" s="101" t="s">
        <v>42</v>
      </c>
      <c r="AG45" s="107" t="s">
        <v>42</v>
      </c>
      <c r="AH45" s="100"/>
      <c r="AI45" s="68"/>
      <c r="AJ45" s="102"/>
      <c r="AK45" s="112"/>
      <c r="AL45" s="112"/>
      <c r="AM45" s="68"/>
      <c r="AN45" s="102"/>
      <c r="AO45" s="111"/>
      <c r="AP45" s="111"/>
    </row>
    <row r="46" spans="1:42" customFormat="1" ht="103.5" hidden="1" customHeight="1" x14ac:dyDescent="0.25">
      <c r="A46" s="67" t="s">
        <v>140</v>
      </c>
      <c r="B46" s="95" t="s">
        <v>0</v>
      </c>
      <c r="C46" s="95" t="s">
        <v>123</v>
      </c>
      <c r="D46" s="95" t="s">
        <v>130</v>
      </c>
      <c r="E46" s="96">
        <v>8</v>
      </c>
      <c r="F46" s="79" t="s">
        <v>131</v>
      </c>
      <c r="G46" s="95" t="s">
        <v>4</v>
      </c>
      <c r="H46" s="71">
        <v>30</v>
      </c>
      <c r="I46" s="97" t="s">
        <v>34</v>
      </c>
      <c r="J46" s="73">
        <v>0.6</v>
      </c>
      <c r="K46" s="74" t="s">
        <v>6</v>
      </c>
      <c r="L46" s="73" t="s">
        <v>6</v>
      </c>
      <c r="M46" s="97" t="s">
        <v>7</v>
      </c>
      <c r="N46" s="73">
        <v>0.6</v>
      </c>
      <c r="O46" s="98" t="s">
        <v>7</v>
      </c>
      <c r="P46" s="77">
        <v>1</v>
      </c>
      <c r="Q46" s="78" t="s">
        <v>132</v>
      </c>
      <c r="R46" s="99" t="s">
        <v>9</v>
      </c>
      <c r="S46" s="100" t="s">
        <v>23</v>
      </c>
      <c r="T46" s="100" t="s">
        <v>11</v>
      </c>
      <c r="U46" s="101" t="s">
        <v>24</v>
      </c>
      <c r="V46" s="100" t="s">
        <v>13</v>
      </c>
      <c r="W46" s="100" t="s">
        <v>14</v>
      </c>
      <c r="X46" s="100" t="s">
        <v>15</v>
      </c>
      <c r="Y46" s="102" t="s">
        <v>623</v>
      </c>
      <c r="Z46" s="68" t="s">
        <v>664</v>
      </c>
      <c r="AA46" s="16" t="s">
        <v>668</v>
      </c>
      <c r="AB46" s="105">
        <f>IFERROR(IF(R46="Probabilidad",(J46-(+J46*U46)),IF(R46="Impacto",J46,"")),"")</f>
        <v>0.42</v>
      </c>
      <c r="AC46" s="106" t="s">
        <v>34</v>
      </c>
      <c r="AD46" s="101">
        <v>0.42</v>
      </c>
      <c r="AE46" s="106" t="s">
        <v>7</v>
      </c>
      <c r="AF46" s="101">
        <v>0.6</v>
      </c>
      <c r="AG46" s="107" t="s">
        <v>7</v>
      </c>
      <c r="AH46" s="100" t="s">
        <v>16</v>
      </c>
      <c r="AI46" s="68" t="s">
        <v>133</v>
      </c>
      <c r="AJ46" s="102" t="s">
        <v>128</v>
      </c>
      <c r="AK46" s="112">
        <v>44772</v>
      </c>
      <c r="AL46" s="124" t="s">
        <v>664</v>
      </c>
      <c r="AM46" s="123" t="s">
        <v>670</v>
      </c>
      <c r="AN46" s="102" t="s">
        <v>623</v>
      </c>
      <c r="AO46" s="111"/>
      <c r="AP46" s="111"/>
    </row>
    <row r="47" spans="1:42" customFormat="1" ht="115.5" hidden="1" x14ac:dyDescent="0.25">
      <c r="A47" s="67"/>
      <c r="B47" s="95"/>
      <c r="C47" s="95"/>
      <c r="D47" s="95"/>
      <c r="E47" s="96"/>
      <c r="F47" s="79"/>
      <c r="G47" s="95"/>
      <c r="H47" s="71"/>
      <c r="I47" s="97"/>
      <c r="J47" s="73"/>
      <c r="K47" s="74"/>
      <c r="L47" s="73">
        <v>0</v>
      </c>
      <c r="M47" s="97"/>
      <c r="N47" s="73"/>
      <c r="O47" s="98"/>
      <c r="P47" s="77">
        <v>2</v>
      </c>
      <c r="Q47" s="78" t="s">
        <v>134</v>
      </c>
      <c r="R47" s="99" t="s">
        <v>9</v>
      </c>
      <c r="S47" s="100" t="s">
        <v>10</v>
      </c>
      <c r="T47" s="100" t="s">
        <v>11</v>
      </c>
      <c r="U47" s="101" t="s">
        <v>12</v>
      </c>
      <c r="V47" s="100" t="s">
        <v>13</v>
      </c>
      <c r="W47" s="100" t="s">
        <v>14</v>
      </c>
      <c r="X47" s="100" t="s">
        <v>15</v>
      </c>
      <c r="Y47" s="102" t="s">
        <v>623</v>
      </c>
      <c r="Z47" s="68" t="s">
        <v>664</v>
      </c>
      <c r="AA47" s="16" t="s">
        <v>669</v>
      </c>
      <c r="AB47" s="105">
        <f>IFERROR(IF(AND(R46="Probabilidad",R47="Probabilidad"),(AD46-(+AD46*U47)),IF(R47="Probabilidad",(J46-(+J46*U47)),IF(R47="Impacto",AD46,""))),"")</f>
        <v>0.252</v>
      </c>
      <c r="AC47" s="106" t="s">
        <v>5</v>
      </c>
      <c r="AD47" s="101">
        <v>0.252</v>
      </c>
      <c r="AE47" s="106" t="s">
        <v>7</v>
      </c>
      <c r="AF47" s="101">
        <v>0.6</v>
      </c>
      <c r="AG47" s="107" t="s">
        <v>7</v>
      </c>
      <c r="AH47" s="100"/>
      <c r="AI47" s="68"/>
      <c r="AJ47" s="102"/>
      <c r="AK47" s="112"/>
      <c r="AL47" s="112"/>
      <c r="AM47" s="68"/>
      <c r="AN47" s="102"/>
      <c r="AO47" s="111"/>
      <c r="AP47" s="111"/>
    </row>
    <row r="48" spans="1:42" customFormat="1" ht="16.5" hidden="1" x14ac:dyDescent="0.25">
      <c r="A48" s="67"/>
      <c r="B48" s="95"/>
      <c r="C48" s="95"/>
      <c r="D48" s="95"/>
      <c r="E48" s="96"/>
      <c r="F48" s="79"/>
      <c r="G48" s="95"/>
      <c r="H48" s="71"/>
      <c r="I48" s="97"/>
      <c r="J48" s="73"/>
      <c r="K48" s="74"/>
      <c r="L48" s="73">
        <v>0</v>
      </c>
      <c r="M48" s="97"/>
      <c r="N48" s="73"/>
      <c r="O48" s="98"/>
      <c r="P48" s="77">
        <v>3</v>
      </c>
      <c r="Q48" s="80"/>
      <c r="R48" s="99" t="s">
        <v>42</v>
      </c>
      <c r="S48" s="100"/>
      <c r="T48" s="100"/>
      <c r="U48" s="101" t="s">
        <v>42</v>
      </c>
      <c r="V48" s="100"/>
      <c r="W48" s="100"/>
      <c r="X48" s="100"/>
      <c r="Y48" s="102"/>
      <c r="Z48" s="100"/>
      <c r="AA48" s="100"/>
      <c r="AB48" s="105" t="str">
        <f>IFERROR(IF(AND(R47="Probabilidad",R48="Probabilidad"),(AD47-(+AD47*U48)),IF(AND(R47="Impacto",R48="Probabilidad"),(AD46-(+AD46*U48)),IF(R48="Impacto",AD47,""))),"")</f>
        <v/>
      </c>
      <c r="AC48" s="106" t="s">
        <v>42</v>
      </c>
      <c r="AD48" s="101" t="s">
        <v>42</v>
      </c>
      <c r="AE48" s="106" t="s">
        <v>42</v>
      </c>
      <c r="AF48" s="101" t="s">
        <v>42</v>
      </c>
      <c r="AG48" s="107" t="s">
        <v>42</v>
      </c>
      <c r="AH48" s="100"/>
      <c r="AI48" s="68"/>
      <c r="AJ48" s="102"/>
      <c r="AK48" s="112"/>
      <c r="AL48" s="112"/>
      <c r="AM48" s="68"/>
      <c r="AN48" s="102"/>
      <c r="AO48" s="111"/>
      <c r="AP48" s="111"/>
    </row>
    <row r="49" spans="1:42" customFormat="1" ht="16.5" hidden="1" x14ac:dyDescent="0.25">
      <c r="A49" s="67"/>
      <c r="B49" s="95"/>
      <c r="C49" s="95"/>
      <c r="D49" s="95"/>
      <c r="E49" s="96"/>
      <c r="F49" s="79"/>
      <c r="G49" s="95"/>
      <c r="H49" s="71"/>
      <c r="I49" s="97"/>
      <c r="J49" s="73"/>
      <c r="K49" s="74"/>
      <c r="L49" s="73">
        <v>0</v>
      </c>
      <c r="M49" s="97"/>
      <c r="N49" s="73"/>
      <c r="O49" s="98"/>
      <c r="P49" s="77">
        <v>4</v>
      </c>
      <c r="Q49" s="78"/>
      <c r="R49" s="99" t="s">
        <v>42</v>
      </c>
      <c r="S49" s="100"/>
      <c r="T49" s="100"/>
      <c r="U49" s="101" t="s">
        <v>42</v>
      </c>
      <c r="V49" s="100"/>
      <c r="W49" s="100"/>
      <c r="X49" s="100"/>
      <c r="Y49" s="102"/>
      <c r="Z49" s="100"/>
      <c r="AA49" s="100"/>
      <c r="AB49" s="105" t="str">
        <f t="shared" ref="AB49:AB51" si="7">IFERROR(IF(AND(R48="Probabilidad",R49="Probabilidad"),(AD48-(+AD48*U49)),IF(AND(R48="Impacto",R49="Probabilidad"),(AD47-(+AD47*U49)),IF(R49="Impacto",AD48,""))),"")</f>
        <v/>
      </c>
      <c r="AC49" s="106" t="s">
        <v>42</v>
      </c>
      <c r="AD49" s="101" t="s">
        <v>42</v>
      </c>
      <c r="AE49" s="106" t="s">
        <v>42</v>
      </c>
      <c r="AF49" s="101" t="s">
        <v>42</v>
      </c>
      <c r="AG49" s="107" t="s">
        <v>42</v>
      </c>
      <c r="AH49" s="100"/>
      <c r="AI49" s="68"/>
      <c r="AJ49" s="102"/>
      <c r="AK49" s="112"/>
      <c r="AL49" s="112"/>
      <c r="AM49" s="68"/>
      <c r="AN49" s="102"/>
      <c r="AO49" s="111"/>
      <c r="AP49" s="111"/>
    </row>
    <row r="50" spans="1:42" customFormat="1" ht="16.5" hidden="1" x14ac:dyDescent="0.25">
      <c r="A50" s="67"/>
      <c r="B50" s="95"/>
      <c r="C50" s="95"/>
      <c r="D50" s="95"/>
      <c r="E50" s="96"/>
      <c r="F50" s="79"/>
      <c r="G50" s="95"/>
      <c r="H50" s="71"/>
      <c r="I50" s="97"/>
      <c r="J50" s="73"/>
      <c r="K50" s="74"/>
      <c r="L50" s="73">
        <v>0</v>
      </c>
      <c r="M50" s="97"/>
      <c r="N50" s="73"/>
      <c r="O50" s="98"/>
      <c r="P50" s="77">
        <v>5</v>
      </c>
      <c r="Q50" s="78"/>
      <c r="R50" s="99" t="s">
        <v>42</v>
      </c>
      <c r="S50" s="100"/>
      <c r="T50" s="100"/>
      <c r="U50" s="101" t="s">
        <v>42</v>
      </c>
      <c r="V50" s="100"/>
      <c r="W50" s="100"/>
      <c r="X50" s="100"/>
      <c r="Y50" s="102"/>
      <c r="Z50" s="100"/>
      <c r="AA50" s="100"/>
      <c r="AB50" s="105" t="str">
        <f t="shared" si="7"/>
        <v/>
      </c>
      <c r="AC50" s="106" t="s">
        <v>42</v>
      </c>
      <c r="AD50" s="101" t="s">
        <v>42</v>
      </c>
      <c r="AE50" s="106" t="s">
        <v>42</v>
      </c>
      <c r="AF50" s="101" t="s">
        <v>42</v>
      </c>
      <c r="AG50" s="107" t="s">
        <v>42</v>
      </c>
      <c r="AH50" s="100"/>
      <c r="AI50" s="68"/>
      <c r="AJ50" s="102"/>
      <c r="AK50" s="112"/>
      <c r="AL50" s="112"/>
      <c r="AM50" s="68"/>
      <c r="AN50" s="102"/>
      <c r="AO50" s="111"/>
      <c r="AP50" s="111"/>
    </row>
    <row r="51" spans="1:42" customFormat="1" ht="16.5" hidden="1" x14ac:dyDescent="0.25">
      <c r="A51" s="67"/>
      <c r="B51" s="95"/>
      <c r="C51" s="95"/>
      <c r="D51" s="95"/>
      <c r="E51" s="96"/>
      <c r="F51" s="79"/>
      <c r="G51" s="95"/>
      <c r="H51" s="71"/>
      <c r="I51" s="97"/>
      <c r="J51" s="73"/>
      <c r="K51" s="74"/>
      <c r="L51" s="73">
        <v>0</v>
      </c>
      <c r="M51" s="97"/>
      <c r="N51" s="73"/>
      <c r="O51" s="98"/>
      <c r="P51" s="77">
        <v>6</v>
      </c>
      <c r="Q51" s="78"/>
      <c r="R51" s="99" t="s">
        <v>42</v>
      </c>
      <c r="S51" s="100"/>
      <c r="T51" s="100"/>
      <c r="U51" s="101" t="s">
        <v>42</v>
      </c>
      <c r="V51" s="100"/>
      <c r="W51" s="100"/>
      <c r="X51" s="100"/>
      <c r="Y51" s="102"/>
      <c r="Z51" s="100"/>
      <c r="AA51" s="100"/>
      <c r="AB51" s="105" t="str">
        <f t="shared" si="7"/>
        <v/>
      </c>
      <c r="AC51" s="106" t="s">
        <v>42</v>
      </c>
      <c r="AD51" s="101" t="s">
        <v>42</v>
      </c>
      <c r="AE51" s="106" t="s">
        <v>42</v>
      </c>
      <c r="AF51" s="101" t="s">
        <v>42</v>
      </c>
      <c r="AG51" s="107" t="s">
        <v>42</v>
      </c>
      <c r="AH51" s="100"/>
      <c r="AI51" s="68"/>
      <c r="AJ51" s="102"/>
      <c r="AK51" s="112"/>
      <c r="AL51" s="112"/>
      <c r="AM51" s="68"/>
      <c r="AN51" s="102"/>
      <c r="AO51" s="111"/>
      <c r="AP51" s="111"/>
    </row>
    <row r="52" spans="1:42" customFormat="1" ht="96" hidden="1" customHeight="1" x14ac:dyDescent="0.25">
      <c r="A52" s="67" t="s">
        <v>140</v>
      </c>
      <c r="B52" s="95" t="s">
        <v>0</v>
      </c>
      <c r="C52" s="95" t="s">
        <v>123</v>
      </c>
      <c r="D52" s="95" t="s">
        <v>135</v>
      </c>
      <c r="E52" s="96">
        <v>9</v>
      </c>
      <c r="F52" s="79" t="s">
        <v>136</v>
      </c>
      <c r="G52" s="95" t="s">
        <v>4</v>
      </c>
      <c r="H52" s="71">
        <v>20</v>
      </c>
      <c r="I52" s="97" t="s">
        <v>5</v>
      </c>
      <c r="J52" s="73">
        <v>0.4</v>
      </c>
      <c r="K52" s="74" t="s">
        <v>6</v>
      </c>
      <c r="L52" s="73" t="s">
        <v>6</v>
      </c>
      <c r="M52" s="97" t="s">
        <v>7</v>
      </c>
      <c r="N52" s="73">
        <v>0.6</v>
      </c>
      <c r="O52" s="98" t="s">
        <v>7</v>
      </c>
      <c r="P52" s="77">
        <v>1</v>
      </c>
      <c r="Q52" s="78" t="s">
        <v>137</v>
      </c>
      <c r="R52" s="99" t="s">
        <v>9</v>
      </c>
      <c r="S52" s="100" t="s">
        <v>10</v>
      </c>
      <c r="T52" s="100" t="s">
        <v>11</v>
      </c>
      <c r="U52" s="101" t="s">
        <v>12</v>
      </c>
      <c r="V52" s="100" t="s">
        <v>13</v>
      </c>
      <c r="W52" s="100" t="s">
        <v>14</v>
      </c>
      <c r="X52" s="100" t="s">
        <v>15</v>
      </c>
      <c r="Y52" s="102" t="s">
        <v>623</v>
      </c>
      <c r="Z52" s="68" t="s">
        <v>664</v>
      </c>
      <c r="AA52" s="16" t="s">
        <v>671</v>
      </c>
      <c r="AB52" s="105">
        <f>IFERROR(IF(R52="Probabilidad",(J52-(+J52*U52)),IF(R52="Impacto",J52,"")),"")</f>
        <v>0.24</v>
      </c>
      <c r="AC52" s="106" t="s">
        <v>5</v>
      </c>
      <c r="AD52" s="101">
        <v>0.24</v>
      </c>
      <c r="AE52" s="106" t="s">
        <v>7</v>
      </c>
      <c r="AF52" s="101">
        <v>0.6</v>
      </c>
      <c r="AG52" s="107" t="s">
        <v>7</v>
      </c>
      <c r="AH52" s="100" t="s">
        <v>16</v>
      </c>
      <c r="AI52" s="68" t="s">
        <v>138</v>
      </c>
      <c r="AJ52" s="102" t="s">
        <v>128</v>
      </c>
      <c r="AK52" s="112">
        <v>44772</v>
      </c>
      <c r="AL52" s="124" t="s">
        <v>664</v>
      </c>
      <c r="AM52" s="123" t="s">
        <v>673</v>
      </c>
      <c r="AN52" s="102" t="s">
        <v>623</v>
      </c>
      <c r="AO52" s="111"/>
      <c r="AP52" s="111"/>
    </row>
    <row r="53" spans="1:42" customFormat="1" ht="148.5" hidden="1" x14ac:dyDescent="0.25">
      <c r="A53" s="67"/>
      <c r="B53" s="95"/>
      <c r="C53" s="95"/>
      <c r="D53" s="95"/>
      <c r="E53" s="96"/>
      <c r="F53" s="79"/>
      <c r="G53" s="95"/>
      <c r="H53" s="71"/>
      <c r="I53" s="97"/>
      <c r="J53" s="73"/>
      <c r="K53" s="74"/>
      <c r="L53" s="73">
        <v>0</v>
      </c>
      <c r="M53" s="97"/>
      <c r="N53" s="73"/>
      <c r="O53" s="98"/>
      <c r="P53" s="77">
        <v>2</v>
      </c>
      <c r="Q53" s="78" t="s">
        <v>139</v>
      </c>
      <c r="R53" s="99" t="s">
        <v>9</v>
      </c>
      <c r="S53" s="100" t="s">
        <v>23</v>
      </c>
      <c r="T53" s="100" t="s">
        <v>11</v>
      </c>
      <c r="U53" s="101" t="s">
        <v>24</v>
      </c>
      <c r="V53" s="100" t="s">
        <v>13</v>
      </c>
      <c r="W53" s="100" t="s">
        <v>14</v>
      </c>
      <c r="X53" s="100" t="s">
        <v>15</v>
      </c>
      <c r="Y53" s="102" t="s">
        <v>623</v>
      </c>
      <c r="Z53" s="68" t="s">
        <v>664</v>
      </c>
      <c r="AA53" s="16" t="s">
        <v>672</v>
      </c>
      <c r="AB53" s="118">
        <f>IFERROR(IF(AND(R52="Probabilidad",R53="Probabilidad"),(AD52-(+AD52*U53)),IF(R53="Probabilidad",(J52-(+J52*U53)),IF(R53="Impacto",AD52,""))),"")</f>
        <v>0.16799999999999998</v>
      </c>
      <c r="AC53" s="106" t="s">
        <v>21</v>
      </c>
      <c r="AD53" s="101">
        <v>0.16799999999999998</v>
      </c>
      <c r="AE53" s="106" t="s">
        <v>7</v>
      </c>
      <c r="AF53" s="101">
        <v>0.6</v>
      </c>
      <c r="AG53" s="107" t="s">
        <v>7</v>
      </c>
      <c r="AH53" s="100"/>
      <c r="AI53" s="68"/>
      <c r="AJ53" s="102"/>
      <c r="AK53" s="112"/>
      <c r="AL53" s="112"/>
      <c r="AM53" s="16"/>
      <c r="AN53" s="102"/>
      <c r="AO53" s="111"/>
      <c r="AP53" s="111"/>
    </row>
    <row r="54" spans="1:42" customFormat="1" ht="16.5" hidden="1" x14ac:dyDescent="0.25">
      <c r="A54" s="67"/>
      <c r="B54" s="95"/>
      <c r="C54" s="95"/>
      <c r="D54" s="95"/>
      <c r="E54" s="96"/>
      <c r="F54" s="79"/>
      <c r="G54" s="95"/>
      <c r="H54" s="71"/>
      <c r="I54" s="97"/>
      <c r="J54" s="73"/>
      <c r="K54" s="74"/>
      <c r="L54" s="73">
        <v>0</v>
      </c>
      <c r="M54" s="97"/>
      <c r="N54" s="73"/>
      <c r="O54" s="98"/>
      <c r="P54" s="77">
        <v>3</v>
      </c>
      <c r="Q54" s="80"/>
      <c r="R54" s="99" t="s">
        <v>42</v>
      </c>
      <c r="S54" s="100"/>
      <c r="T54" s="100"/>
      <c r="U54" s="101" t="s">
        <v>42</v>
      </c>
      <c r="V54" s="100"/>
      <c r="W54" s="100"/>
      <c r="X54" s="100"/>
      <c r="Y54" s="102"/>
      <c r="Z54" s="100"/>
      <c r="AA54" s="100"/>
      <c r="AB54" s="105" t="str">
        <f>IFERROR(IF(AND(R53="Probabilidad",R54="Probabilidad"),(AD53-(+AD53*U54)),IF(AND(R53="Impacto",R54="Probabilidad"),(AD52-(+AD52*U54)),IF(R54="Impacto",AD53,""))),"")</f>
        <v/>
      </c>
      <c r="AC54" s="106" t="s">
        <v>42</v>
      </c>
      <c r="AD54" s="101" t="s">
        <v>42</v>
      </c>
      <c r="AE54" s="106" t="s">
        <v>42</v>
      </c>
      <c r="AF54" s="101" t="s">
        <v>42</v>
      </c>
      <c r="AG54" s="107" t="s">
        <v>42</v>
      </c>
      <c r="AH54" s="100"/>
      <c r="AI54" s="68"/>
      <c r="AJ54" s="102"/>
      <c r="AK54" s="112"/>
      <c r="AL54" s="112"/>
      <c r="AM54" s="68"/>
      <c r="AN54" s="102"/>
      <c r="AO54" s="111"/>
      <c r="AP54" s="111"/>
    </row>
    <row r="55" spans="1:42" customFormat="1" ht="16.5" hidden="1" x14ac:dyDescent="0.25">
      <c r="A55" s="67"/>
      <c r="B55" s="95"/>
      <c r="C55" s="95"/>
      <c r="D55" s="95"/>
      <c r="E55" s="96"/>
      <c r="F55" s="79"/>
      <c r="G55" s="95"/>
      <c r="H55" s="71"/>
      <c r="I55" s="97"/>
      <c r="J55" s="73"/>
      <c r="K55" s="74"/>
      <c r="L55" s="73">
        <v>0</v>
      </c>
      <c r="M55" s="97"/>
      <c r="N55" s="73"/>
      <c r="O55" s="98"/>
      <c r="P55" s="77">
        <v>4</v>
      </c>
      <c r="Q55" s="78"/>
      <c r="R55" s="99" t="s">
        <v>42</v>
      </c>
      <c r="S55" s="100"/>
      <c r="T55" s="100"/>
      <c r="U55" s="101" t="s">
        <v>42</v>
      </c>
      <c r="V55" s="100"/>
      <c r="W55" s="100"/>
      <c r="X55" s="100"/>
      <c r="Y55" s="102"/>
      <c r="Z55" s="100"/>
      <c r="AA55" s="100"/>
      <c r="AB55" s="105" t="str">
        <f t="shared" ref="AB55:AB57" si="8">IFERROR(IF(AND(R54="Probabilidad",R55="Probabilidad"),(AD54-(+AD54*U55)),IF(AND(R54="Impacto",R55="Probabilidad"),(AD53-(+AD53*U55)),IF(R55="Impacto",AD54,""))),"")</f>
        <v/>
      </c>
      <c r="AC55" s="106" t="s">
        <v>42</v>
      </c>
      <c r="AD55" s="101" t="s">
        <v>42</v>
      </c>
      <c r="AE55" s="106" t="s">
        <v>42</v>
      </c>
      <c r="AF55" s="101" t="s">
        <v>42</v>
      </c>
      <c r="AG55" s="107" t="s">
        <v>42</v>
      </c>
      <c r="AH55" s="100"/>
      <c r="AI55" s="68"/>
      <c r="AJ55" s="102"/>
      <c r="AK55" s="112"/>
      <c r="AL55" s="112"/>
      <c r="AM55" s="68"/>
      <c r="AN55" s="102"/>
      <c r="AO55" s="111"/>
      <c r="AP55" s="111"/>
    </row>
    <row r="56" spans="1:42" customFormat="1" ht="16.5" hidden="1" x14ac:dyDescent="0.25">
      <c r="A56" s="67"/>
      <c r="B56" s="95"/>
      <c r="C56" s="95"/>
      <c r="D56" s="95"/>
      <c r="E56" s="96"/>
      <c r="F56" s="79"/>
      <c r="G56" s="95"/>
      <c r="H56" s="71"/>
      <c r="I56" s="97"/>
      <c r="J56" s="73"/>
      <c r="K56" s="74"/>
      <c r="L56" s="73">
        <v>0</v>
      </c>
      <c r="M56" s="97"/>
      <c r="N56" s="73"/>
      <c r="O56" s="98"/>
      <c r="P56" s="77">
        <v>5</v>
      </c>
      <c r="Q56" s="78"/>
      <c r="R56" s="99" t="s">
        <v>42</v>
      </c>
      <c r="S56" s="100"/>
      <c r="T56" s="100"/>
      <c r="U56" s="101" t="s">
        <v>42</v>
      </c>
      <c r="V56" s="100"/>
      <c r="W56" s="100"/>
      <c r="X56" s="100"/>
      <c r="Y56" s="102"/>
      <c r="Z56" s="100"/>
      <c r="AA56" s="100"/>
      <c r="AB56" s="105" t="str">
        <f t="shared" si="8"/>
        <v/>
      </c>
      <c r="AC56" s="106" t="s">
        <v>42</v>
      </c>
      <c r="AD56" s="101" t="s">
        <v>42</v>
      </c>
      <c r="AE56" s="106" t="s">
        <v>42</v>
      </c>
      <c r="AF56" s="101" t="s">
        <v>42</v>
      </c>
      <c r="AG56" s="107" t="s">
        <v>42</v>
      </c>
      <c r="AH56" s="100"/>
      <c r="AI56" s="68"/>
      <c r="AJ56" s="102"/>
      <c r="AK56" s="112"/>
      <c r="AL56" s="112"/>
      <c r="AM56" s="68"/>
      <c r="AN56" s="102"/>
      <c r="AO56" s="111"/>
      <c r="AP56" s="111"/>
    </row>
    <row r="57" spans="1:42" customFormat="1" ht="16.5" hidden="1" x14ac:dyDescent="0.25">
      <c r="A57" s="67"/>
      <c r="B57" s="95"/>
      <c r="C57" s="95"/>
      <c r="D57" s="95"/>
      <c r="E57" s="96"/>
      <c r="F57" s="79"/>
      <c r="G57" s="95"/>
      <c r="H57" s="71"/>
      <c r="I57" s="97"/>
      <c r="J57" s="73"/>
      <c r="K57" s="74"/>
      <c r="L57" s="73">
        <v>0</v>
      </c>
      <c r="M57" s="97"/>
      <c r="N57" s="73"/>
      <c r="O57" s="98"/>
      <c r="P57" s="77">
        <v>6</v>
      </c>
      <c r="Q57" s="78"/>
      <c r="R57" s="99" t="s">
        <v>42</v>
      </c>
      <c r="S57" s="100"/>
      <c r="T57" s="100"/>
      <c r="U57" s="101" t="s">
        <v>42</v>
      </c>
      <c r="V57" s="100"/>
      <c r="W57" s="100"/>
      <c r="X57" s="100"/>
      <c r="Y57" s="102"/>
      <c r="Z57" s="100"/>
      <c r="AA57" s="100"/>
      <c r="AB57" s="105" t="str">
        <f t="shared" si="8"/>
        <v/>
      </c>
      <c r="AC57" s="106" t="s">
        <v>42</v>
      </c>
      <c r="AD57" s="101" t="s">
        <v>42</v>
      </c>
      <c r="AE57" s="106" t="s">
        <v>42</v>
      </c>
      <c r="AF57" s="101" t="s">
        <v>42</v>
      </c>
      <c r="AG57" s="107" t="s">
        <v>42</v>
      </c>
      <c r="AH57" s="100"/>
      <c r="AI57" s="68"/>
      <c r="AJ57" s="102"/>
      <c r="AK57" s="112"/>
      <c r="AL57" s="112"/>
      <c r="AM57" s="68"/>
      <c r="AN57" s="102"/>
      <c r="AO57" s="111"/>
      <c r="AP57" s="111"/>
    </row>
    <row r="58" spans="1:42" ht="312.75" customHeight="1" x14ac:dyDescent="0.25">
      <c r="A58" s="67" t="s">
        <v>160</v>
      </c>
      <c r="B58" s="95" t="s">
        <v>0</v>
      </c>
      <c r="C58" s="95" t="s">
        <v>141</v>
      </c>
      <c r="D58" s="95" t="s">
        <v>142</v>
      </c>
      <c r="E58" s="96">
        <v>10</v>
      </c>
      <c r="F58" s="70" t="s">
        <v>143</v>
      </c>
      <c r="G58" s="95" t="s">
        <v>4</v>
      </c>
      <c r="H58" s="71">
        <v>864</v>
      </c>
      <c r="I58" s="97" t="s">
        <v>144</v>
      </c>
      <c r="J58" s="73">
        <v>0.8</v>
      </c>
      <c r="K58" s="74" t="s">
        <v>6</v>
      </c>
      <c r="L58" s="73" t="s">
        <v>6</v>
      </c>
      <c r="M58" s="97" t="s">
        <v>7</v>
      </c>
      <c r="N58" s="73">
        <v>0.6</v>
      </c>
      <c r="O58" s="115" t="s">
        <v>49</v>
      </c>
      <c r="P58" s="77">
        <v>1</v>
      </c>
      <c r="Q58" s="78" t="s">
        <v>964</v>
      </c>
      <c r="R58" s="99" t="s">
        <v>9</v>
      </c>
      <c r="S58" s="100" t="s">
        <v>10</v>
      </c>
      <c r="T58" s="100" t="s">
        <v>11</v>
      </c>
      <c r="U58" s="101" t="s">
        <v>12</v>
      </c>
      <c r="V58" s="100" t="s">
        <v>13</v>
      </c>
      <c r="W58" s="100" t="s">
        <v>14</v>
      </c>
      <c r="X58" s="100" t="s">
        <v>15</v>
      </c>
      <c r="Y58" s="102" t="s">
        <v>625</v>
      </c>
      <c r="Z58" s="68" t="s">
        <v>674</v>
      </c>
      <c r="AA58" s="16" t="s">
        <v>675</v>
      </c>
      <c r="AB58" s="105">
        <f>IFERROR(IF(R58="Probabilidad",(J58-(+J58*U58)),IF(R58="Impacto",J58,"")),"")</f>
        <v>0.48</v>
      </c>
      <c r="AC58" s="106" t="s">
        <v>34</v>
      </c>
      <c r="AD58" s="101">
        <v>0.48</v>
      </c>
      <c r="AE58" s="106" t="s">
        <v>7</v>
      </c>
      <c r="AF58" s="101">
        <v>0.6</v>
      </c>
      <c r="AG58" s="107" t="s">
        <v>7</v>
      </c>
      <c r="AH58" s="100"/>
      <c r="AI58" s="68" t="s">
        <v>145</v>
      </c>
      <c r="AJ58" s="68" t="s">
        <v>146</v>
      </c>
      <c r="AK58" s="112">
        <v>44742</v>
      </c>
      <c r="AL58" s="112" t="s">
        <v>674</v>
      </c>
      <c r="AM58" s="16" t="s">
        <v>679</v>
      </c>
      <c r="AN58" s="102" t="s">
        <v>623</v>
      </c>
      <c r="AO58" s="125" t="s">
        <v>1013</v>
      </c>
      <c r="AP58" s="126" t="s">
        <v>980</v>
      </c>
    </row>
    <row r="59" spans="1:42" customFormat="1" ht="90.75" hidden="1" customHeight="1" x14ac:dyDescent="0.25">
      <c r="A59" s="67"/>
      <c r="B59" s="95"/>
      <c r="C59" s="95"/>
      <c r="D59" s="95"/>
      <c r="E59" s="96"/>
      <c r="F59" s="79"/>
      <c r="G59" s="95"/>
      <c r="H59" s="71"/>
      <c r="I59" s="97"/>
      <c r="J59" s="73"/>
      <c r="K59" s="74"/>
      <c r="L59" s="73">
        <v>0</v>
      </c>
      <c r="M59" s="97"/>
      <c r="N59" s="73"/>
      <c r="O59" s="115" t="s">
        <v>49</v>
      </c>
      <c r="P59" s="77">
        <v>2</v>
      </c>
      <c r="Q59" s="78" t="s">
        <v>147</v>
      </c>
      <c r="R59" s="99" t="s">
        <v>9</v>
      </c>
      <c r="S59" s="100" t="s">
        <v>10</v>
      </c>
      <c r="T59" s="100" t="s">
        <v>11</v>
      </c>
      <c r="U59" s="101" t="s">
        <v>12</v>
      </c>
      <c r="V59" s="100" t="s">
        <v>13</v>
      </c>
      <c r="W59" s="100" t="s">
        <v>14</v>
      </c>
      <c r="X59" s="100" t="s">
        <v>15</v>
      </c>
      <c r="Y59" s="102" t="s">
        <v>625</v>
      </c>
      <c r="Z59" s="127" t="s">
        <v>674</v>
      </c>
      <c r="AA59" s="16" t="s">
        <v>676</v>
      </c>
      <c r="AB59" s="105">
        <f>IFERROR(IF(AND(R58="Probabilidad",R59="Probabilidad"),(AD58-(+AD58*U59)),IF(R59="Probabilidad",(J58-(+J58*U59)),IF(R59="Impacto",AD58,""))),"")</f>
        <v>0.28799999999999998</v>
      </c>
      <c r="AC59" s="106" t="s">
        <v>5</v>
      </c>
      <c r="AD59" s="101">
        <v>0.28799999999999998</v>
      </c>
      <c r="AE59" s="106" t="s">
        <v>7</v>
      </c>
      <c r="AF59" s="101">
        <v>0.6</v>
      </c>
      <c r="AG59" s="107" t="s">
        <v>7</v>
      </c>
      <c r="AH59" s="100"/>
      <c r="AI59" s="68" t="s">
        <v>148</v>
      </c>
      <c r="AJ59" s="102" t="s">
        <v>146</v>
      </c>
      <c r="AK59" s="108" t="s">
        <v>149</v>
      </c>
      <c r="AL59" s="112" t="s">
        <v>674</v>
      </c>
      <c r="AM59" s="16" t="s">
        <v>680</v>
      </c>
      <c r="AN59" s="102" t="s">
        <v>625</v>
      </c>
      <c r="AO59" s="125" t="s">
        <v>1014</v>
      </c>
      <c r="AP59" s="126"/>
    </row>
    <row r="60" spans="1:42" customFormat="1" ht="165" hidden="1" x14ac:dyDescent="0.25">
      <c r="A60" s="67"/>
      <c r="B60" s="95"/>
      <c r="C60" s="95"/>
      <c r="D60" s="95"/>
      <c r="E60" s="96"/>
      <c r="F60" s="79"/>
      <c r="G60" s="95"/>
      <c r="H60" s="71"/>
      <c r="I60" s="97"/>
      <c r="J60" s="73"/>
      <c r="K60" s="74"/>
      <c r="L60" s="73">
        <v>0</v>
      </c>
      <c r="M60" s="97"/>
      <c r="N60" s="73"/>
      <c r="O60" s="115" t="s">
        <v>49</v>
      </c>
      <c r="P60" s="77">
        <v>3</v>
      </c>
      <c r="Q60" s="80" t="s">
        <v>150</v>
      </c>
      <c r="R60" s="99" t="s">
        <v>9</v>
      </c>
      <c r="S60" s="100" t="s">
        <v>23</v>
      </c>
      <c r="T60" s="100" t="s">
        <v>11</v>
      </c>
      <c r="U60" s="101" t="s">
        <v>24</v>
      </c>
      <c r="V60" s="100" t="s">
        <v>13</v>
      </c>
      <c r="W60" s="100" t="s">
        <v>14</v>
      </c>
      <c r="X60" s="100" t="s">
        <v>15</v>
      </c>
      <c r="Y60" s="102" t="s">
        <v>625</v>
      </c>
      <c r="Z60" s="127" t="s">
        <v>674</v>
      </c>
      <c r="AA60" s="16" t="s">
        <v>677</v>
      </c>
      <c r="AB60" s="105">
        <f>IFERROR(IF(AND(R59="Probabilidad",R60="Probabilidad"),(AD59-(+AD59*U60)),IF(AND(R59="Impacto",R60="Probabilidad"),(AD58-(+AD58*U60)),IF(R60="Impacto",AD59,""))),"")</f>
        <v>0.2016</v>
      </c>
      <c r="AC60" s="106" t="s">
        <v>5</v>
      </c>
      <c r="AD60" s="101">
        <v>0.2016</v>
      </c>
      <c r="AE60" s="106" t="s">
        <v>7</v>
      </c>
      <c r="AF60" s="101">
        <v>0.6</v>
      </c>
      <c r="AG60" s="107" t="s">
        <v>7</v>
      </c>
      <c r="AH60" s="100"/>
      <c r="AI60" s="68"/>
      <c r="AJ60" s="102"/>
      <c r="AK60" s="112"/>
      <c r="AL60" s="112"/>
      <c r="AM60" s="68"/>
      <c r="AN60" s="102"/>
      <c r="AO60" s="111"/>
      <c r="AP60" s="128"/>
    </row>
    <row r="61" spans="1:42" customFormat="1" ht="148.5" hidden="1" x14ac:dyDescent="0.25">
      <c r="A61" s="67"/>
      <c r="B61" s="95"/>
      <c r="C61" s="95"/>
      <c r="D61" s="95"/>
      <c r="E61" s="96"/>
      <c r="F61" s="79"/>
      <c r="G61" s="95"/>
      <c r="H61" s="71"/>
      <c r="I61" s="97"/>
      <c r="J61" s="73"/>
      <c r="K61" s="74"/>
      <c r="L61" s="73">
        <v>0</v>
      </c>
      <c r="M61" s="97"/>
      <c r="N61" s="73"/>
      <c r="O61" s="115" t="s">
        <v>49</v>
      </c>
      <c r="P61" s="77">
        <v>4</v>
      </c>
      <c r="Q61" s="78" t="s">
        <v>151</v>
      </c>
      <c r="R61" s="99" t="s">
        <v>9</v>
      </c>
      <c r="S61" s="100" t="s">
        <v>23</v>
      </c>
      <c r="T61" s="100" t="s">
        <v>11</v>
      </c>
      <c r="U61" s="101" t="s">
        <v>24</v>
      </c>
      <c r="V61" s="100" t="s">
        <v>13</v>
      </c>
      <c r="W61" s="100" t="s">
        <v>14</v>
      </c>
      <c r="X61" s="100" t="s">
        <v>15</v>
      </c>
      <c r="Y61" s="102" t="s">
        <v>625</v>
      </c>
      <c r="Z61" s="127" t="s">
        <v>674</v>
      </c>
      <c r="AA61" s="16" t="s">
        <v>678</v>
      </c>
      <c r="AB61" s="105">
        <f t="shared" ref="AB61:AB63" si="9">IFERROR(IF(AND(R60="Probabilidad",R61="Probabilidad"),(AD60-(+AD60*U61)),IF(AND(R60="Impacto",R61="Probabilidad"),(AD59-(+AD59*U61)),IF(R61="Impacto",AD60,""))),"")</f>
        <v>0.14112</v>
      </c>
      <c r="AC61" s="106" t="s">
        <v>21</v>
      </c>
      <c r="AD61" s="101">
        <v>0.14112</v>
      </c>
      <c r="AE61" s="106" t="s">
        <v>7</v>
      </c>
      <c r="AF61" s="101">
        <v>0.6</v>
      </c>
      <c r="AG61" s="107" t="s">
        <v>7</v>
      </c>
      <c r="AH61" s="100"/>
      <c r="AI61" s="68"/>
      <c r="AJ61" s="102"/>
      <c r="AK61" s="112"/>
      <c r="AL61" s="112"/>
      <c r="AM61" s="68"/>
      <c r="AN61" s="102"/>
      <c r="AO61" s="111"/>
      <c r="AP61" s="128"/>
    </row>
    <row r="62" spans="1:42" customFormat="1" ht="16.5" hidden="1" x14ac:dyDescent="0.25">
      <c r="A62" s="67"/>
      <c r="B62" s="95"/>
      <c r="C62" s="95"/>
      <c r="D62" s="95"/>
      <c r="E62" s="96"/>
      <c r="F62" s="79"/>
      <c r="G62" s="95"/>
      <c r="H62" s="71"/>
      <c r="I62" s="97"/>
      <c r="J62" s="73"/>
      <c r="K62" s="74"/>
      <c r="L62" s="73">
        <v>0</v>
      </c>
      <c r="M62" s="97"/>
      <c r="N62" s="73"/>
      <c r="O62" s="115"/>
      <c r="P62" s="77">
        <v>5</v>
      </c>
      <c r="Q62" s="78"/>
      <c r="R62" s="99" t="s">
        <v>42</v>
      </c>
      <c r="S62" s="100"/>
      <c r="T62" s="100"/>
      <c r="U62" s="101" t="s">
        <v>42</v>
      </c>
      <c r="V62" s="100"/>
      <c r="W62" s="100"/>
      <c r="X62" s="100"/>
      <c r="Y62" s="102"/>
      <c r="Z62" s="100"/>
      <c r="AA62" s="16"/>
      <c r="AB62" s="105" t="str">
        <f t="shared" si="9"/>
        <v/>
      </c>
      <c r="AC62" s="106" t="s">
        <v>42</v>
      </c>
      <c r="AD62" s="101" t="s">
        <v>42</v>
      </c>
      <c r="AE62" s="106" t="s">
        <v>42</v>
      </c>
      <c r="AF62" s="101" t="s">
        <v>42</v>
      </c>
      <c r="AG62" s="107" t="s">
        <v>42</v>
      </c>
      <c r="AH62" s="100"/>
      <c r="AI62" s="68"/>
      <c r="AJ62" s="102"/>
      <c r="AK62" s="112"/>
      <c r="AL62" s="112"/>
      <c r="AM62" s="68"/>
      <c r="AN62" s="102"/>
      <c r="AO62" s="111"/>
      <c r="AP62" s="128"/>
    </row>
    <row r="63" spans="1:42" customFormat="1" ht="16.5" hidden="1" x14ac:dyDescent="0.25">
      <c r="A63" s="67"/>
      <c r="B63" s="95"/>
      <c r="C63" s="95"/>
      <c r="D63" s="95"/>
      <c r="E63" s="96"/>
      <c r="F63" s="79"/>
      <c r="G63" s="95"/>
      <c r="H63" s="71"/>
      <c r="I63" s="97"/>
      <c r="J63" s="73"/>
      <c r="K63" s="74"/>
      <c r="L63" s="73">
        <v>0</v>
      </c>
      <c r="M63" s="97"/>
      <c r="N63" s="73"/>
      <c r="O63" s="115"/>
      <c r="P63" s="77">
        <v>6</v>
      </c>
      <c r="Q63" s="78"/>
      <c r="R63" s="99" t="s">
        <v>42</v>
      </c>
      <c r="S63" s="100"/>
      <c r="T63" s="100"/>
      <c r="U63" s="101" t="s">
        <v>42</v>
      </c>
      <c r="V63" s="100"/>
      <c r="W63" s="100"/>
      <c r="X63" s="100"/>
      <c r="Y63" s="102"/>
      <c r="Z63" s="100"/>
      <c r="AA63" s="16"/>
      <c r="AB63" s="105" t="str">
        <f t="shared" si="9"/>
        <v/>
      </c>
      <c r="AC63" s="106" t="s">
        <v>42</v>
      </c>
      <c r="AD63" s="101" t="s">
        <v>42</v>
      </c>
      <c r="AE63" s="106" t="s">
        <v>42</v>
      </c>
      <c r="AF63" s="101" t="s">
        <v>42</v>
      </c>
      <c r="AG63" s="107" t="s">
        <v>42</v>
      </c>
      <c r="AH63" s="100"/>
      <c r="AI63" s="68"/>
      <c r="AJ63" s="102"/>
      <c r="AK63" s="112"/>
      <c r="AL63" s="112"/>
      <c r="AM63" s="68"/>
      <c r="AN63" s="102"/>
      <c r="AO63" s="111"/>
      <c r="AP63" s="128"/>
    </row>
    <row r="64" spans="1:42" ht="263.25" customHeight="1" x14ac:dyDescent="0.25">
      <c r="A64" s="67" t="s">
        <v>160</v>
      </c>
      <c r="B64" s="95" t="s">
        <v>0</v>
      </c>
      <c r="C64" s="95" t="s">
        <v>152</v>
      </c>
      <c r="D64" s="95" t="s">
        <v>153</v>
      </c>
      <c r="E64" s="96">
        <v>11</v>
      </c>
      <c r="F64" s="70" t="s">
        <v>154</v>
      </c>
      <c r="G64" s="95" t="s">
        <v>4</v>
      </c>
      <c r="H64" s="71">
        <v>864</v>
      </c>
      <c r="I64" s="97" t="s">
        <v>144</v>
      </c>
      <c r="J64" s="73">
        <v>0.8</v>
      </c>
      <c r="K64" s="74" t="s">
        <v>6</v>
      </c>
      <c r="L64" s="73" t="s">
        <v>6</v>
      </c>
      <c r="M64" s="97" t="s">
        <v>7</v>
      </c>
      <c r="N64" s="73">
        <v>0.6</v>
      </c>
      <c r="O64" s="115" t="s">
        <v>49</v>
      </c>
      <c r="P64" s="77">
        <v>1</v>
      </c>
      <c r="Q64" s="78" t="s">
        <v>155</v>
      </c>
      <c r="R64" s="99" t="s">
        <v>9</v>
      </c>
      <c r="S64" s="100" t="s">
        <v>10</v>
      </c>
      <c r="T64" s="100" t="s">
        <v>11</v>
      </c>
      <c r="U64" s="101" t="s">
        <v>12</v>
      </c>
      <c r="V64" s="100" t="s">
        <v>13</v>
      </c>
      <c r="W64" s="100" t="s">
        <v>14</v>
      </c>
      <c r="X64" s="100" t="s">
        <v>15</v>
      </c>
      <c r="Y64" s="102" t="s">
        <v>625</v>
      </c>
      <c r="Z64" s="68" t="s">
        <v>674</v>
      </c>
      <c r="AA64" s="16" t="s">
        <v>681</v>
      </c>
      <c r="AB64" s="105">
        <f>IFERROR(IF(R64="Probabilidad",(J64-(+J64*U64)),IF(R64="Impacto",J64,"")),"")</f>
        <v>0.48</v>
      </c>
      <c r="AC64" s="106" t="s">
        <v>34</v>
      </c>
      <c r="AD64" s="101">
        <v>0.48</v>
      </c>
      <c r="AE64" s="106" t="s">
        <v>7</v>
      </c>
      <c r="AF64" s="101">
        <v>0.6</v>
      </c>
      <c r="AG64" s="107" t="s">
        <v>7</v>
      </c>
      <c r="AH64" s="100" t="s">
        <v>16</v>
      </c>
      <c r="AI64" s="68" t="s">
        <v>156</v>
      </c>
      <c r="AJ64" s="68" t="s">
        <v>157</v>
      </c>
      <c r="AK64" s="108" t="s">
        <v>149</v>
      </c>
      <c r="AL64" s="112" t="s">
        <v>674</v>
      </c>
      <c r="AM64" s="78" t="s">
        <v>966</v>
      </c>
      <c r="AN64" s="102" t="s">
        <v>625</v>
      </c>
      <c r="AO64" s="81" t="s">
        <v>1015</v>
      </c>
      <c r="AP64" s="42" t="s">
        <v>980</v>
      </c>
    </row>
    <row r="65" spans="1:42" customFormat="1" ht="132" hidden="1" customHeight="1" x14ac:dyDescent="0.25">
      <c r="A65" s="67"/>
      <c r="B65" s="95"/>
      <c r="C65" s="95"/>
      <c r="D65" s="95"/>
      <c r="E65" s="96"/>
      <c r="F65" s="79"/>
      <c r="G65" s="95"/>
      <c r="H65" s="71"/>
      <c r="I65" s="97"/>
      <c r="J65" s="73"/>
      <c r="K65" s="74"/>
      <c r="L65" s="73">
        <v>0</v>
      </c>
      <c r="M65" s="97"/>
      <c r="N65" s="73"/>
      <c r="O65" s="115" t="s">
        <v>49</v>
      </c>
      <c r="P65" s="77">
        <v>2</v>
      </c>
      <c r="Q65" s="78" t="s">
        <v>158</v>
      </c>
      <c r="R65" s="99" t="s">
        <v>9</v>
      </c>
      <c r="S65" s="100" t="s">
        <v>23</v>
      </c>
      <c r="T65" s="100" t="s">
        <v>11</v>
      </c>
      <c r="U65" s="101" t="s">
        <v>24</v>
      </c>
      <c r="V65" s="100" t="s">
        <v>13</v>
      </c>
      <c r="W65" s="100" t="s">
        <v>159</v>
      </c>
      <c r="X65" s="100" t="s">
        <v>15</v>
      </c>
      <c r="Y65" s="102" t="s">
        <v>625</v>
      </c>
      <c r="Z65" s="127" t="s">
        <v>674</v>
      </c>
      <c r="AA65" s="16" t="s">
        <v>682</v>
      </c>
      <c r="AB65" s="105">
        <f>IFERROR(IF(AND(R64="Probabilidad",R65="Probabilidad"),(AD64-(+AD64*U65)),IF(R65="Probabilidad",(J64-(+J64*U65)),IF(R65="Impacto",AD64,""))),"")</f>
        <v>0.33599999999999997</v>
      </c>
      <c r="AC65" s="106" t="s">
        <v>5</v>
      </c>
      <c r="AD65" s="101">
        <v>0.33599999999999997</v>
      </c>
      <c r="AE65" s="106" t="s">
        <v>7</v>
      </c>
      <c r="AF65" s="101">
        <v>0.6</v>
      </c>
      <c r="AG65" s="107" t="s">
        <v>7</v>
      </c>
      <c r="AH65" s="100"/>
      <c r="AI65" s="68"/>
      <c r="AJ65" s="102"/>
      <c r="AK65" s="112"/>
      <c r="AL65" s="112"/>
      <c r="AM65" s="68"/>
      <c r="AN65" s="102"/>
      <c r="AO65" s="111"/>
      <c r="AP65" s="128"/>
    </row>
    <row r="66" spans="1:42" customFormat="1" ht="16.5" hidden="1" x14ac:dyDescent="0.25">
      <c r="A66" s="67"/>
      <c r="B66" s="95"/>
      <c r="C66" s="95"/>
      <c r="D66" s="95"/>
      <c r="E66" s="96"/>
      <c r="F66" s="79"/>
      <c r="G66" s="95"/>
      <c r="H66" s="71"/>
      <c r="I66" s="97"/>
      <c r="J66" s="73"/>
      <c r="K66" s="74"/>
      <c r="L66" s="73">
        <v>0</v>
      </c>
      <c r="M66" s="97"/>
      <c r="N66" s="73"/>
      <c r="O66" s="115"/>
      <c r="P66" s="77">
        <v>3</v>
      </c>
      <c r="Q66" s="80"/>
      <c r="R66" s="99" t="s">
        <v>42</v>
      </c>
      <c r="S66" s="100"/>
      <c r="T66" s="100"/>
      <c r="U66" s="101" t="s">
        <v>42</v>
      </c>
      <c r="V66" s="100"/>
      <c r="W66" s="100"/>
      <c r="X66" s="100"/>
      <c r="Y66" s="102"/>
      <c r="Z66" s="100"/>
      <c r="AA66" s="16"/>
      <c r="AB66" s="105" t="str">
        <f>IFERROR(IF(AND(R65="Probabilidad",R66="Probabilidad"),(AD65-(+AD65*U66)),IF(AND(R65="Impacto",R66="Probabilidad"),(AD64-(+AD64*U66)),IF(R66="Impacto",AD65,""))),"")</f>
        <v/>
      </c>
      <c r="AC66" s="106" t="s">
        <v>42</v>
      </c>
      <c r="AD66" s="101" t="s">
        <v>42</v>
      </c>
      <c r="AE66" s="106" t="s">
        <v>42</v>
      </c>
      <c r="AF66" s="101" t="s">
        <v>42</v>
      </c>
      <c r="AG66" s="107" t="s">
        <v>42</v>
      </c>
      <c r="AH66" s="100"/>
      <c r="AI66" s="68"/>
      <c r="AJ66" s="102"/>
      <c r="AK66" s="112"/>
      <c r="AL66" s="112"/>
      <c r="AM66" s="68"/>
      <c r="AN66" s="102"/>
      <c r="AO66" s="111"/>
      <c r="AP66" s="128"/>
    </row>
    <row r="67" spans="1:42" customFormat="1" ht="16.5" hidden="1" x14ac:dyDescent="0.25">
      <c r="A67" s="67"/>
      <c r="B67" s="95"/>
      <c r="C67" s="95"/>
      <c r="D67" s="95"/>
      <c r="E67" s="96"/>
      <c r="F67" s="79"/>
      <c r="G67" s="95"/>
      <c r="H67" s="71"/>
      <c r="I67" s="97"/>
      <c r="J67" s="73"/>
      <c r="K67" s="74"/>
      <c r="L67" s="73">
        <v>0</v>
      </c>
      <c r="M67" s="97"/>
      <c r="N67" s="73"/>
      <c r="O67" s="115"/>
      <c r="P67" s="77">
        <v>4</v>
      </c>
      <c r="Q67" s="78"/>
      <c r="R67" s="99" t="s">
        <v>42</v>
      </c>
      <c r="S67" s="100"/>
      <c r="T67" s="100"/>
      <c r="U67" s="101" t="s">
        <v>42</v>
      </c>
      <c r="V67" s="100"/>
      <c r="W67" s="100"/>
      <c r="X67" s="100"/>
      <c r="Y67" s="102"/>
      <c r="Z67" s="100"/>
      <c r="AA67" s="16"/>
      <c r="AB67" s="105" t="str">
        <f t="shared" ref="AB67:AB69" si="10">IFERROR(IF(AND(R66="Probabilidad",R67="Probabilidad"),(AD66-(+AD66*U67)),IF(AND(R66="Impacto",R67="Probabilidad"),(AD65-(+AD65*U67)),IF(R67="Impacto",AD66,""))),"")</f>
        <v/>
      </c>
      <c r="AC67" s="106" t="s">
        <v>42</v>
      </c>
      <c r="AD67" s="101" t="s">
        <v>42</v>
      </c>
      <c r="AE67" s="106" t="s">
        <v>42</v>
      </c>
      <c r="AF67" s="101" t="s">
        <v>42</v>
      </c>
      <c r="AG67" s="107" t="s">
        <v>42</v>
      </c>
      <c r="AH67" s="100"/>
      <c r="AI67" s="68"/>
      <c r="AJ67" s="102"/>
      <c r="AK67" s="112"/>
      <c r="AL67" s="112"/>
      <c r="AM67" s="68"/>
      <c r="AN67" s="102"/>
      <c r="AO67" s="111"/>
      <c r="AP67" s="128"/>
    </row>
    <row r="68" spans="1:42" customFormat="1" ht="16.5" hidden="1" x14ac:dyDescent="0.25">
      <c r="A68" s="67"/>
      <c r="B68" s="95"/>
      <c r="C68" s="95"/>
      <c r="D68" s="95"/>
      <c r="E68" s="96"/>
      <c r="F68" s="79"/>
      <c r="G68" s="95"/>
      <c r="H68" s="71"/>
      <c r="I68" s="97"/>
      <c r="J68" s="73"/>
      <c r="K68" s="74"/>
      <c r="L68" s="73">
        <v>0</v>
      </c>
      <c r="M68" s="97"/>
      <c r="N68" s="73"/>
      <c r="O68" s="115"/>
      <c r="P68" s="77">
        <v>5</v>
      </c>
      <c r="Q68" s="78"/>
      <c r="R68" s="99" t="s">
        <v>42</v>
      </c>
      <c r="S68" s="100"/>
      <c r="T68" s="100"/>
      <c r="U68" s="101" t="s">
        <v>42</v>
      </c>
      <c r="V68" s="100"/>
      <c r="W68" s="100"/>
      <c r="X68" s="100"/>
      <c r="Y68" s="102"/>
      <c r="Z68" s="100"/>
      <c r="AA68" s="16"/>
      <c r="AB68" s="105" t="str">
        <f t="shared" si="10"/>
        <v/>
      </c>
      <c r="AC68" s="106" t="s">
        <v>42</v>
      </c>
      <c r="AD68" s="101" t="s">
        <v>42</v>
      </c>
      <c r="AE68" s="106" t="s">
        <v>42</v>
      </c>
      <c r="AF68" s="101" t="s">
        <v>42</v>
      </c>
      <c r="AG68" s="107" t="s">
        <v>42</v>
      </c>
      <c r="AH68" s="100"/>
      <c r="AI68" s="68"/>
      <c r="AJ68" s="102"/>
      <c r="AK68" s="112"/>
      <c r="AL68" s="112"/>
      <c r="AM68" s="68"/>
      <c r="AN68" s="102"/>
      <c r="AO68" s="111"/>
      <c r="AP68" s="128"/>
    </row>
    <row r="69" spans="1:42" customFormat="1" ht="16.5" hidden="1" x14ac:dyDescent="0.25">
      <c r="A69" s="67"/>
      <c r="B69" s="95"/>
      <c r="C69" s="95"/>
      <c r="D69" s="95"/>
      <c r="E69" s="96"/>
      <c r="F69" s="79"/>
      <c r="G69" s="95"/>
      <c r="H69" s="71"/>
      <c r="I69" s="97"/>
      <c r="J69" s="73"/>
      <c r="K69" s="74"/>
      <c r="L69" s="73">
        <v>0</v>
      </c>
      <c r="M69" s="97"/>
      <c r="N69" s="73"/>
      <c r="O69" s="115"/>
      <c r="P69" s="77">
        <v>6</v>
      </c>
      <c r="Q69" s="78"/>
      <c r="R69" s="99" t="s">
        <v>42</v>
      </c>
      <c r="S69" s="100"/>
      <c r="T69" s="100"/>
      <c r="U69" s="101" t="s">
        <v>42</v>
      </c>
      <c r="V69" s="100"/>
      <c r="W69" s="100"/>
      <c r="X69" s="100"/>
      <c r="Y69" s="102"/>
      <c r="Z69" s="100"/>
      <c r="AA69" s="16"/>
      <c r="AB69" s="105" t="str">
        <f t="shared" si="10"/>
        <v/>
      </c>
      <c r="AC69" s="106" t="s">
        <v>42</v>
      </c>
      <c r="AD69" s="101" t="s">
        <v>42</v>
      </c>
      <c r="AE69" s="106" t="s">
        <v>42</v>
      </c>
      <c r="AF69" s="101" t="s">
        <v>42</v>
      </c>
      <c r="AG69" s="107" t="s">
        <v>42</v>
      </c>
      <c r="AH69" s="100"/>
      <c r="AI69" s="68"/>
      <c r="AJ69" s="102"/>
      <c r="AK69" s="112"/>
      <c r="AL69" s="112"/>
      <c r="AM69" s="68"/>
      <c r="AN69" s="102"/>
      <c r="AO69" s="111"/>
      <c r="AP69" s="128"/>
    </row>
    <row r="70" spans="1:42" customFormat="1" ht="84.75" hidden="1" customHeight="1" x14ac:dyDescent="0.25">
      <c r="A70" s="67" t="s">
        <v>186</v>
      </c>
      <c r="B70" s="95" t="s">
        <v>0</v>
      </c>
      <c r="C70" s="95" t="s">
        <v>161</v>
      </c>
      <c r="D70" s="95" t="s">
        <v>162</v>
      </c>
      <c r="E70" s="96">
        <v>12</v>
      </c>
      <c r="F70" s="79" t="s">
        <v>163</v>
      </c>
      <c r="G70" s="95" t="s">
        <v>4</v>
      </c>
      <c r="H70" s="71">
        <v>13</v>
      </c>
      <c r="I70" s="97" t="s">
        <v>5</v>
      </c>
      <c r="J70" s="73">
        <v>0.4</v>
      </c>
      <c r="K70" s="74" t="s">
        <v>6</v>
      </c>
      <c r="L70" s="73" t="s">
        <v>6</v>
      </c>
      <c r="M70" s="97" t="s">
        <v>7</v>
      </c>
      <c r="N70" s="73">
        <v>0.6</v>
      </c>
      <c r="O70" s="98" t="s">
        <v>7</v>
      </c>
      <c r="P70" s="77">
        <v>1</v>
      </c>
      <c r="Q70" s="78" t="s">
        <v>164</v>
      </c>
      <c r="R70" s="99" t="s">
        <v>9</v>
      </c>
      <c r="S70" s="100" t="s">
        <v>10</v>
      </c>
      <c r="T70" s="100" t="s">
        <v>11</v>
      </c>
      <c r="U70" s="101" t="s">
        <v>12</v>
      </c>
      <c r="V70" s="100" t="s">
        <v>13</v>
      </c>
      <c r="W70" s="100" t="s">
        <v>14</v>
      </c>
      <c r="X70" s="100" t="s">
        <v>15</v>
      </c>
      <c r="Y70" s="36" t="s">
        <v>623</v>
      </c>
      <c r="Z70" s="36" t="s">
        <v>683</v>
      </c>
      <c r="AA70" s="20" t="s">
        <v>684</v>
      </c>
      <c r="AB70" s="105">
        <f>IFERROR(IF(R70="Probabilidad",(J70-(+J70*U70)),IF(R70="Impacto",J70,"")),"")</f>
        <v>0.24</v>
      </c>
      <c r="AC70" s="106" t="s">
        <v>5</v>
      </c>
      <c r="AD70" s="101">
        <v>0.24</v>
      </c>
      <c r="AE70" s="106" t="s">
        <v>7</v>
      </c>
      <c r="AF70" s="101">
        <v>0.6</v>
      </c>
      <c r="AG70" s="107" t="s">
        <v>7</v>
      </c>
      <c r="AH70" s="100" t="s">
        <v>16</v>
      </c>
      <c r="AI70" s="129" t="s">
        <v>165</v>
      </c>
      <c r="AJ70" s="68" t="s">
        <v>166</v>
      </c>
      <c r="AK70" s="112">
        <v>44926</v>
      </c>
      <c r="AL70" s="129" t="s">
        <v>683</v>
      </c>
      <c r="AM70" s="68" t="s">
        <v>686</v>
      </c>
      <c r="AN70" s="102" t="s">
        <v>625</v>
      </c>
      <c r="AO70" s="111"/>
      <c r="AP70" s="128"/>
    </row>
    <row r="71" spans="1:42" customFormat="1" ht="99" hidden="1" x14ac:dyDescent="0.25">
      <c r="A71" s="67"/>
      <c r="B71" s="95"/>
      <c r="C71" s="95"/>
      <c r="D71" s="95"/>
      <c r="E71" s="96"/>
      <c r="F71" s="79"/>
      <c r="G71" s="95"/>
      <c r="H71" s="71"/>
      <c r="I71" s="97"/>
      <c r="J71" s="73"/>
      <c r="K71" s="74"/>
      <c r="L71" s="73">
        <v>0</v>
      </c>
      <c r="M71" s="97"/>
      <c r="N71" s="73"/>
      <c r="O71" s="98"/>
      <c r="P71" s="77">
        <v>2</v>
      </c>
      <c r="Q71" s="78" t="s">
        <v>167</v>
      </c>
      <c r="R71" s="99" t="s">
        <v>9</v>
      </c>
      <c r="S71" s="100" t="s">
        <v>23</v>
      </c>
      <c r="T71" s="100" t="s">
        <v>11</v>
      </c>
      <c r="U71" s="101" t="s">
        <v>24</v>
      </c>
      <c r="V71" s="100" t="s">
        <v>168</v>
      </c>
      <c r="W71" s="100" t="s">
        <v>159</v>
      </c>
      <c r="X71" s="100" t="s">
        <v>169</v>
      </c>
      <c r="Y71" s="36" t="s">
        <v>623</v>
      </c>
      <c r="Z71" s="36" t="s">
        <v>683</v>
      </c>
      <c r="AA71" s="20" t="s">
        <v>685</v>
      </c>
      <c r="AB71" s="105">
        <f>IFERROR(IF(AND(R70="Probabilidad",R71="Probabilidad"),(AD70-(+AD70*U71)),IF(R71="Probabilidad",(J70-(+J70*U71)),IF(R71="Impacto",AD70,""))),"")</f>
        <v>0.16799999999999998</v>
      </c>
      <c r="AC71" s="106" t="s">
        <v>21</v>
      </c>
      <c r="AD71" s="101">
        <v>0.16799999999999998</v>
      </c>
      <c r="AE71" s="106" t="s">
        <v>7</v>
      </c>
      <c r="AF71" s="101">
        <v>0.6</v>
      </c>
      <c r="AG71" s="107" t="s">
        <v>7</v>
      </c>
      <c r="AH71" s="100"/>
      <c r="AI71" s="129"/>
      <c r="AJ71" s="102"/>
      <c r="AK71" s="112"/>
      <c r="AL71" s="112"/>
      <c r="AM71" s="68"/>
      <c r="AN71" s="102"/>
      <c r="AO71" s="111"/>
      <c r="AP71" s="128"/>
    </row>
    <row r="72" spans="1:42" customFormat="1" ht="16.5" hidden="1" x14ac:dyDescent="0.25">
      <c r="A72" s="67"/>
      <c r="B72" s="95"/>
      <c r="C72" s="95"/>
      <c r="D72" s="95"/>
      <c r="E72" s="96"/>
      <c r="F72" s="79"/>
      <c r="G72" s="95"/>
      <c r="H72" s="71"/>
      <c r="I72" s="97"/>
      <c r="J72" s="73"/>
      <c r="K72" s="74"/>
      <c r="L72" s="73">
        <v>0</v>
      </c>
      <c r="M72" s="97"/>
      <c r="N72" s="73"/>
      <c r="O72" s="98"/>
      <c r="P72" s="77">
        <v>3</v>
      </c>
      <c r="Q72" s="80"/>
      <c r="R72" s="99" t="s">
        <v>42</v>
      </c>
      <c r="S72" s="100"/>
      <c r="T72" s="100"/>
      <c r="U72" s="101" t="s">
        <v>42</v>
      </c>
      <c r="V72" s="100"/>
      <c r="W72" s="100"/>
      <c r="X72" s="100"/>
      <c r="Y72" s="102"/>
      <c r="Z72" s="100"/>
      <c r="AA72" s="16"/>
      <c r="AB72" s="105" t="str">
        <f>IFERROR(IF(AND(R71="Probabilidad",R72="Probabilidad"),(AD71-(+AD71*U72)),IF(AND(R71="Impacto",R72="Probabilidad"),(AD70-(+AD70*U72)),IF(R72="Impacto",AD71,""))),"")</f>
        <v/>
      </c>
      <c r="AC72" s="106" t="s">
        <v>42</v>
      </c>
      <c r="AD72" s="101" t="s">
        <v>42</v>
      </c>
      <c r="AE72" s="106" t="s">
        <v>42</v>
      </c>
      <c r="AF72" s="101" t="s">
        <v>42</v>
      </c>
      <c r="AG72" s="107" t="s">
        <v>42</v>
      </c>
      <c r="AH72" s="100"/>
      <c r="AI72" s="68"/>
      <c r="AJ72" s="102"/>
      <c r="AK72" s="112"/>
      <c r="AL72" s="112"/>
      <c r="AM72" s="68"/>
      <c r="AN72" s="102"/>
      <c r="AO72" s="111"/>
      <c r="AP72" s="128"/>
    </row>
    <row r="73" spans="1:42" customFormat="1" ht="16.5" hidden="1" x14ac:dyDescent="0.25">
      <c r="A73" s="67"/>
      <c r="B73" s="95"/>
      <c r="C73" s="95"/>
      <c r="D73" s="95"/>
      <c r="E73" s="96"/>
      <c r="F73" s="79"/>
      <c r="G73" s="95"/>
      <c r="H73" s="71"/>
      <c r="I73" s="97"/>
      <c r="J73" s="73"/>
      <c r="K73" s="74"/>
      <c r="L73" s="73">
        <v>0</v>
      </c>
      <c r="M73" s="97"/>
      <c r="N73" s="73"/>
      <c r="O73" s="98"/>
      <c r="P73" s="77">
        <v>4</v>
      </c>
      <c r="Q73" s="78"/>
      <c r="R73" s="99" t="s">
        <v>42</v>
      </c>
      <c r="S73" s="100"/>
      <c r="T73" s="100"/>
      <c r="U73" s="101" t="s">
        <v>42</v>
      </c>
      <c r="V73" s="100"/>
      <c r="W73" s="100"/>
      <c r="X73" s="100"/>
      <c r="Y73" s="102"/>
      <c r="Z73" s="100"/>
      <c r="AA73" s="16"/>
      <c r="AB73" s="105" t="str">
        <f t="shared" ref="AB73:AB75" si="11">IFERROR(IF(AND(R72="Probabilidad",R73="Probabilidad"),(AD72-(+AD72*U73)),IF(AND(R72="Impacto",R73="Probabilidad"),(AD71-(+AD71*U73)),IF(R73="Impacto",AD72,""))),"")</f>
        <v/>
      </c>
      <c r="AC73" s="106" t="s">
        <v>42</v>
      </c>
      <c r="AD73" s="101" t="s">
        <v>42</v>
      </c>
      <c r="AE73" s="106" t="s">
        <v>42</v>
      </c>
      <c r="AF73" s="101" t="s">
        <v>42</v>
      </c>
      <c r="AG73" s="107" t="s">
        <v>42</v>
      </c>
      <c r="AH73" s="100"/>
      <c r="AI73" s="68"/>
      <c r="AJ73" s="102"/>
      <c r="AK73" s="112"/>
      <c r="AL73" s="112"/>
      <c r="AM73" s="68"/>
      <c r="AN73" s="102"/>
      <c r="AO73" s="111"/>
      <c r="AP73" s="128"/>
    </row>
    <row r="74" spans="1:42" customFormat="1" ht="16.5" hidden="1" x14ac:dyDescent="0.25">
      <c r="A74" s="67"/>
      <c r="B74" s="95"/>
      <c r="C74" s="95"/>
      <c r="D74" s="95"/>
      <c r="E74" s="96"/>
      <c r="F74" s="79"/>
      <c r="G74" s="95"/>
      <c r="H74" s="71"/>
      <c r="I74" s="97"/>
      <c r="J74" s="73"/>
      <c r="K74" s="74"/>
      <c r="L74" s="73">
        <v>0</v>
      </c>
      <c r="M74" s="97"/>
      <c r="N74" s="73"/>
      <c r="O74" s="98"/>
      <c r="P74" s="77">
        <v>5</v>
      </c>
      <c r="Q74" s="78"/>
      <c r="R74" s="99" t="s">
        <v>42</v>
      </c>
      <c r="S74" s="100"/>
      <c r="T74" s="100"/>
      <c r="U74" s="101" t="s">
        <v>42</v>
      </c>
      <c r="V74" s="100"/>
      <c r="W74" s="100"/>
      <c r="X74" s="100"/>
      <c r="Y74" s="102"/>
      <c r="Z74" s="100"/>
      <c r="AA74" s="16"/>
      <c r="AB74" s="105" t="str">
        <f t="shared" si="11"/>
        <v/>
      </c>
      <c r="AC74" s="106" t="s">
        <v>42</v>
      </c>
      <c r="AD74" s="101" t="s">
        <v>42</v>
      </c>
      <c r="AE74" s="106" t="s">
        <v>42</v>
      </c>
      <c r="AF74" s="101" t="s">
        <v>42</v>
      </c>
      <c r="AG74" s="107" t="s">
        <v>42</v>
      </c>
      <c r="AH74" s="100"/>
      <c r="AI74" s="68"/>
      <c r="AJ74" s="102"/>
      <c r="AK74" s="112"/>
      <c r="AL74" s="112"/>
      <c r="AM74" s="68"/>
      <c r="AN74" s="102"/>
      <c r="AO74" s="111"/>
      <c r="AP74" s="128"/>
    </row>
    <row r="75" spans="1:42" customFormat="1" ht="16.5" hidden="1" x14ac:dyDescent="0.25">
      <c r="A75" s="67"/>
      <c r="B75" s="95"/>
      <c r="C75" s="95"/>
      <c r="D75" s="95"/>
      <c r="E75" s="96"/>
      <c r="F75" s="79"/>
      <c r="G75" s="95"/>
      <c r="H75" s="71"/>
      <c r="I75" s="97"/>
      <c r="J75" s="73"/>
      <c r="K75" s="74"/>
      <c r="L75" s="73">
        <v>0</v>
      </c>
      <c r="M75" s="97"/>
      <c r="N75" s="73"/>
      <c r="O75" s="98"/>
      <c r="P75" s="77">
        <v>6</v>
      </c>
      <c r="Q75" s="78"/>
      <c r="R75" s="99" t="s">
        <v>42</v>
      </c>
      <c r="S75" s="100"/>
      <c r="T75" s="100"/>
      <c r="U75" s="101" t="s">
        <v>42</v>
      </c>
      <c r="V75" s="100"/>
      <c r="W75" s="100"/>
      <c r="X75" s="100"/>
      <c r="Y75" s="102"/>
      <c r="Z75" s="100"/>
      <c r="AA75" s="16"/>
      <c r="AB75" s="105" t="str">
        <f t="shared" si="11"/>
        <v/>
      </c>
      <c r="AC75" s="106" t="s">
        <v>42</v>
      </c>
      <c r="AD75" s="101" t="s">
        <v>42</v>
      </c>
      <c r="AE75" s="106" t="s">
        <v>42</v>
      </c>
      <c r="AF75" s="101" t="s">
        <v>42</v>
      </c>
      <c r="AG75" s="107" t="s">
        <v>42</v>
      </c>
      <c r="AH75" s="100"/>
      <c r="AI75" s="68"/>
      <c r="AJ75" s="102"/>
      <c r="AK75" s="112"/>
      <c r="AL75" s="112"/>
      <c r="AM75" s="68"/>
      <c r="AN75" s="102"/>
      <c r="AO75" s="111"/>
      <c r="AP75" s="128"/>
    </row>
    <row r="76" spans="1:42" ht="393.75" customHeight="1" x14ac:dyDescent="0.25">
      <c r="A76" s="67" t="s">
        <v>186</v>
      </c>
      <c r="B76" s="95" t="s">
        <v>0</v>
      </c>
      <c r="C76" s="95" t="s">
        <v>170</v>
      </c>
      <c r="D76" s="95" t="s">
        <v>171</v>
      </c>
      <c r="E76" s="96">
        <v>13</v>
      </c>
      <c r="F76" s="70" t="s">
        <v>172</v>
      </c>
      <c r="G76" s="95" t="s">
        <v>4</v>
      </c>
      <c r="H76" s="71">
        <v>600</v>
      </c>
      <c r="I76" s="97" t="s">
        <v>144</v>
      </c>
      <c r="J76" s="73">
        <v>0.8</v>
      </c>
      <c r="K76" s="74" t="s">
        <v>6</v>
      </c>
      <c r="L76" s="73" t="s">
        <v>6</v>
      </c>
      <c r="M76" s="97" t="s">
        <v>7</v>
      </c>
      <c r="N76" s="73">
        <v>0.6</v>
      </c>
      <c r="O76" s="115" t="s">
        <v>49</v>
      </c>
      <c r="P76" s="77">
        <v>1</v>
      </c>
      <c r="Q76" s="78" t="s">
        <v>173</v>
      </c>
      <c r="R76" s="99" t="s">
        <v>9</v>
      </c>
      <c r="S76" s="100" t="s">
        <v>10</v>
      </c>
      <c r="T76" s="100" t="s">
        <v>11</v>
      </c>
      <c r="U76" s="101" t="s">
        <v>12</v>
      </c>
      <c r="V76" s="100" t="s">
        <v>13</v>
      </c>
      <c r="W76" s="100" t="s">
        <v>14</v>
      </c>
      <c r="X76" s="100" t="s">
        <v>15</v>
      </c>
      <c r="Y76" s="36" t="s">
        <v>623</v>
      </c>
      <c r="Z76" s="17" t="s">
        <v>683</v>
      </c>
      <c r="AA76" s="130" t="s">
        <v>687</v>
      </c>
      <c r="AB76" s="105">
        <f>IFERROR(IF(R76="Probabilidad",(J76-(+J76*U76)),IF(R76="Impacto",J76,"")),"")</f>
        <v>0.48</v>
      </c>
      <c r="AC76" s="106" t="s">
        <v>34</v>
      </c>
      <c r="AD76" s="101">
        <v>0.48</v>
      </c>
      <c r="AE76" s="106" t="s">
        <v>7</v>
      </c>
      <c r="AF76" s="101">
        <v>0.6</v>
      </c>
      <c r="AG76" s="107" t="s">
        <v>7</v>
      </c>
      <c r="AH76" s="100" t="s">
        <v>16</v>
      </c>
      <c r="AI76" s="78" t="s">
        <v>174</v>
      </c>
      <c r="AJ76" s="68" t="s">
        <v>166</v>
      </c>
      <c r="AK76" s="112">
        <v>44926</v>
      </c>
      <c r="AL76" s="80" t="s">
        <v>683</v>
      </c>
      <c r="AM76" s="78" t="s">
        <v>689</v>
      </c>
      <c r="AN76" s="102" t="s">
        <v>623</v>
      </c>
      <c r="AO76" s="81" t="s">
        <v>967</v>
      </c>
      <c r="AP76" s="42" t="s">
        <v>980</v>
      </c>
    </row>
    <row r="77" spans="1:42" customFormat="1" ht="99" hidden="1" x14ac:dyDescent="0.25">
      <c r="A77" s="67"/>
      <c r="B77" s="95"/>
      <c r="C77" s="95"/>
      <c r="D77" s="95"/>
      <c r="E77" s="96"/>
      <c r="F77" s="79"/>
      <c r="G77" s="95"/>
      <c r="H77" s="71"/>
      <c r="I77" s="97"/>
      <c r="J77" s="73"/>
      <c r="K77" s="74"/>
      <c r="L77" s="73">
        <v>0</v>
      </c>
      <c r="M77" s="97"/>
      <c r="N77" s="73"/>
      <c r="O77" s="115" t="s">
        <v>49</v>
      </c>
      <c r="P77" s="77">
        <v>2</v>
      </c>
      <c r="Q77" s="78" t="s">
        <v>175</v>
      </c>
      <c r="R77" s="99" t="s">
        <v>9</v>
      </c>
      <c r="S77" s="100" t="s">
        <v>23</v>
      </c>
      <c r="T77" s="100" t="s">
        <v>11</v>
      </c>
      <c r="U77" s="101" t="s">
        <v>24</v>
      </c>
      <c r="V77" s="100" t="s">
        <v>168</v>
      </c>
      <c r="W77" s="100" t="s">
        <v>159</v>
      </c>
      <c r="X77" s="100" t="s">
        <v>169</v>
      </c>
      <c r="Y77" s="36" t="s">
        <v>623</v>
      </c>
      <c r="Z77" s="36" t="s">
        <v>683</v>
      </c>
      <c r="AA77" s="20" t="s">
        <v>688</v>
      </c>
      <c r="AB77" s="105">
        <f>IFERROR(IF(AND(R76="Probabilidad",R77="Probabilidad"),(AD76-(+AD76*U77)),IF(R77="Probabilidad",(J76-(+J76*U77)),IF(R77="Impacto",AD76,""))),"")</f>
        <v>0.33599999999999997</v>
      </c>
      <c r="AC77" s="106" t="s">
        <v>5</v>
      </c>
      <c r="AD77" s="101">
        <v>0.33599999999999997</v>
      </c>
      <c r="AE77" s="106" t="s">
        <v>7</v>
      </c>
      <c r="AF77" s="101">
        <v>0.6</v>
      </c>
      <c r="AG77" s="107" t="s">
        <v>7</v>
      </c>
      <c r="AH77" s="100"/>
      <c r="AI77" s="68"/>
      <c r="AJ77" s="102"/>
      <c r="AK77" s="112"/>
      <c r="AL77" s="112"/>
      <c r="AM77" s="68"/>
      <c r="AN77" s="102"/>
      <c r="AO77" s="111"/>
      <c r="AP77" s="128"/>
    </row>
    <row r="78" spans="1:42" customFormat="1" ht="16.5" hidden="1" x14ac:dyDescent="0.25">
      <c r="A78" s="67"/>
      <c r="B78" s="95"/>
      <c r="C78" s="95"/>
      <c r="D78" s="95"/>
      <c r="E78" s="96"/>
      <c r="F78" s="79"/>
      <c r="G78" s="95"/>
      <c r="H78" s="71"/>
      <c r="I78" s="97"/>
      <c r="J78" s="73"/>
      <c r="K78" s="74"/>
      <c r="L78" s="73">
        <v>0</v>
      </c>
      <c r="M78" s="97"/>
      <c r="N78" s="73"/>
      <c r="O78" s="115"/>
      <c r="P78" s="77">
        <v>3</v>
      </c>
      <c r="Q78" s="78"/>
      <c r="R78" s="99" t="s">
        <v>42</v>
      </c>
      <c r="S78" s="100"/>
      <c r="T78" s="100"/>
      <c r="U78" s="101" t="s">
        <v>42</v>
      </c>
      <c r="V78" s="100"/>
      <c r="W78" s="100"/>
      <c r="X78" s="100"/>
      <c r="Y78" s="102"/>
      <c r="Z78" s="100"/>
      <c r="AA78" s="100"/>
      <c r="AB78" s="105" t="str">
        <f>IFERROR(IF(AND(R77="Probabilidad",R78="Probabilidad"),(AD77-(+AD77*U78)),IF(AND(R77="Impacto",R78="Probabilidad"),(AD76-(+AD76*U78)),IF(R78="Impacto",AD77,""))),"")</f>
        <v/>
      </c>
      <c r="AC78" s="106" t="s">
        <v>42</v>
      </c>
      <c r="AD78" s="101" t="s">
        <v>42</v>
      </c>
      <c r="AE78" s="106" t="s">
        <v>42</v>
      </c>
      <c r="AF78" s="101" t="s">
        <v>42</v>
      </c>
      <c r="AG78" s="107" t="s">
        <v>42</v>
      </c>
      <c r="AH78" s="100"/>
      <c r="AI78" s="68"/>
      <c r="AJ78" s="102"/>
      <c r="AK78" s="112"/>
      <c r="AL78" s="112"/>
      <c r="AM78" s="68"/>
      <c r="AN78" s="102"/>
      <c r="AO78" s="111"/>
      <c r="AP78" s="128"/>
    </row>
    <row r="79" spans="1:42" customFormat="1" ht="16.5" hidden="1" x14ac:dyDescent="0.25">
      <c r="A79" s="67"/>
      <c r="B79" s="95"/>
      <c r="C79" s="95"/>
      <c r="D79" s="95"/>
      <c r="E79" s="96"/>
      <c r="F79" s="79"/>
      <c r="G79" s="95"/>
      <c r="H79" s="71"/>
      <c r="I79" s="97"/>
      <c r="J79" s="73"/>
      <c r="K79" s="74"/>
      <c r="L79" s="73">
        <v>0</v>
      </c>
      <c r="M79" s="97"/>
      <c r="N79" s="73"/>
      <c r="O79" s="115"/>
      <c r="P79" s="77">
        <v>4</v>
      </c>
      <c r="Q79" s="78"/>
      <c r="R79" s="99" t="s">
        <v>42</v>
      </c>
      <c r="S79" s="100"/>
      <c r="T79" s="100"/>
      <c r="U79" s="101" t="s">
        <v>42</v>
      </c>
      <c r="V79" s="100"/>
      <c r="W79" s="100"/>
      <c r="X79" s="100"/>
      <c r="Y79" s="102"/>
      <c r="Z79" s="100"/>
      <c r="AA79" s="100"/>
      <c r="AB79" s="105" t="str">
        <f t="shared" ref="AB79:AB81" si="12">IFERROR(IF(AND(R78="Probabilidad",R79="Probabilidad"),(AD78-(+AD78*U79)),IF(AND(R78="Impacto",R79="Probabilidad"),(AD77-(+AD77*U79)),IF(R79="Impacto",AD78,""))),"")</f>
        <v/>
      </c>
      <c r="AC79" s="106" t="s">
        <v>42</v>
      </c>
      <c r="AD79" s="101" t="s">
        <v>42</v>
      </c>
      <c r="AE79" s="106" t="s">
        <v>42</v>
      </c>
      <c r="AF79" s="101" t="s">
        <v>42</v>
      </c>
      <c r="AG79" s="107" t="s">
        <v>42</v>
      </c>
      <c r="AH79" s="100"/>
      <c r="AI79" s="68"/>
      <c r="AJ79" s="102"/>
      <c r="AK79" s="112"/>
      <c r="AL79" s="112"/>
      <c r="AM79" s="68"/>
      <c r="AN79" s="102"/>
      <c r="AO79" s="111"/>
      <c r="AP79" s="128"/>
    </row>
    <row r="80" spans="1:42" customFormat="1" ht="16.5" hidden="1" x14ac:dyDescent="0.25">
      <c r="A80" s="67"/>
      <c r="B80" s="95"/>
      <c r="C80" s="95"/>
      <c r="D80" s="95"/>
      <c r="E80" s="96"/>
      <c r="F80" s="79"/>
      <c r="G80" s="95"/>
      <c r="H80" s="71"/>
      <c r="I80" s="97"/>
      <c r="J80" s="73"/>
      <c r="K80" s="74"/>
      <c r="L80" s="73">
        <v>0</v>
      </c>
      <c r="M80" s="97"/>
      <c r="N80" s="73"/>
      <c r="O80" s="115"/>
      <c r="P80" s="77">
        <v>5</v>
      </c>
      <c r="Q80" s="78"/>
      <c r="R80" s="99" t="s">
        <v>42</v>
      </c>
      <c r="S80" s="100"/>
      <c r="T80" s="100"/>
      <c r="U80" s="101" t="s">
        <v>42</v>
      </c>
      <c r="V80" s="100"/>
      <c r="W80" s="100"/>
      <c r="X80" s="100"/>
      <c r="Y80" s="102"/>
      <c r="Z80" s="100"/>
      <c r="AA80" s="100"/>
      <c r="AB80" s="105" t="str">
        <f t="shared" si="12"/>
        <v/>
      </c>
      <c r="AC80" s="106" t="s">
        <v>42</v>
      </c>
      <c r="AD80" s="101" t="s">
        <v>42</v>
      </c>
      <c r="AE80" s="106" t="s">
        <v>42</v>
      </c>
      <c r="AF80" s="101" t="s">
        <v>42</v>
      </c>
      <c r="AG80" s="107" t="s">
        <v>42</v>
      </c>
      <c r="AH80" s="100"/>
      <c r="AI80" s="68"/>
      <c r="AJ80" s="102"/>
      <c r="AK80" s="112"/>
      <c r="AL80" s="112"/>
      <c r="AM80" s="68"/>
      <c r="AN80" s="102"/>
      <c r="AO80" s="111"/>
      <c r="AP80" s="128"/>
    </row>
    <row r="81" spans="1:42" customFormat="1" ht="16.5" hidden="1" x14ac:dyDescent="0.25">
      <c r="A81" s="67"/>
      <c r="B81" s="95"/>
      <c r="C81" s="95"/>
      <c r="D81" s="95"/>
      <c r="E81" s="96"/>
      <c r="F81" s="79"/>
      <c r="G81" s="95"/>
      <c r="H81" s="71"/>
      <c r="I81" s="97"/>
      <c r="J81" s="73"/>
      <c r="K81" s="74"/>
      <c r="L81" s="73">
        <v>0</v>
      </c>
      <c r="M81" s="97"/>
      <c r="N81" s="73"/>
      <c r="O81" s="115"/>
      <c r="P81" s="77">
        <v>6</v>
      </c>
      <c r="Q81" s="78"/>
      <c r="R81" s="99" t="s">
        <v>42</v>
      </c>
      <c r="S81" s="100"/>
      <c r="T81" s="100"/>
      <c r="U81" s="101" t="s">
        <v>42</v>
      </c>
      <c r="V81" s="100"/>
      <c r="W81" s="100"/>
      <c r="X81" s="100"/>
      <c r="Y81" s="102"/>
      <c r="Z81" s="100"/>
      <c r="AA81" s="100"/>
      <c r="AB81" s="105" t="str">
        <f t="shared" si="12"/>
        <v/>
      </c>
      <c r="AC81" s="106" t="s">
        <v>42</v>
      </c>
      <c r="AD81" s="101" t="s">
        <v>42</v>
      </c>
      <c r="AE81" s="106" t="s">
        <v>42</v>
      </c>
      <c r="AF81" s="101" t="s">
        <v>42</v>
      </c>
      <c r="AG81" s="107" t="s">
        <v>42</v>
      </c>
      <c r="AH81" s="100"/>
      <c r="AI81" s="68"/>
      <c r="AJ81" s="102"/>
      <c r="AK81" s="112"/>
      <c r="AL81" s="112"/>
      <c r="AM81" s="68"/>
      <c r="AN81" s="102"/>
      <c r="AO81" s="111"/>
      <c r="AP81" s="128"/>
    </row>
    <row r="82" spans="1:42" customFormat="1" ht="79.5" hidden="1" customHeight="1" x14ac:dyDescent="0.25">
      <c r="A82" s="67" t="s">
        <v>186</v>
      </c>
      <c r="B82" s="95" t="s">
        <v>0</v>
      </c>
      <c r="C82" s="95" t="s">
        <v>176</v>
      </c>
      <c r="D82" s="95" t="s">
        <v>177</v>
      </c>
      <c r="E82" s="96">
        <v>14</v>
      </c>
      <c r="F82" s="79" t="s">
        <v>178</v>
      </c>
      <c r="G82" s="95" t="s">
        <v>4</v>
      </c>
      <c r="H82" s="71">
        <v>8</v>
      </c>
      <c r="I82" s="97" t="s">
        <v>5</v>
      </c>
      <c r="J82" s="73">
        <v>0.4</v>
      </c>
      <c r="K82" s="74" t="s">
        <v>6</v>
      </c>
      <c r="L82" s="73" t="s">
        <v>6</v>
      </c>
      <c r="M82" s="97" t="s">
        <v>7</v>
      </c>
      <c r="N82" s="73">
        <v>0.6</v>
      </c>
      <c r="O82" s="98" t="s">
        <v>7</v>
      </c>
      <c r="P82" s="77">
        <v>1</v>
      </c>
      <c r="Q82" s="78" t="s">
        <v>179</v>
      </c>
      <c r="R82" s="99" t="s">
        <v>9</v>
      </c>
      <c r="S82" s="100" t="s">
        <v>10</v>
      </c>
      <c r="T82" s="100" t="s">
        <v>11</v>
      </c>
      <c r="U82" s="101" t="s">
        <v>12</v>
      </c>
      <c r="V82" s="100" t="s">
        <v>13</v>
      </c>
      <c r="W82" s="100" t="s">
        <v>14</v>
      </c>
      <c r="X82" s="100" t="s">
        <v>15</v>
      </c>
      <c r="Y82" s="36" t="s">
        <v>623</v>
      </c>
      <c r="Z82" s="36" t="s">
        <v>683</v>
      </c>
      <c r="AA82" s="20" t="s">
        <v>690</v>
      </c>
      <c r="AB82" s="105">
        <f>IFERROR(IF(R82="Probabilidad",(J82-(+J82*U82)),IF(R82="Impacto",J82,"")),"")</f>
        <v>0.24</v>
      </c>
      <c r="AC82" s="106" t="s">
        <v>5</v>
      </c>
      <c r="AD82" s="101">
        <v>0.24</v>
      </c>
      <c r="AE82" s="106" t="s">
        <v>7</v>
      </c>
      <c r="AF82" s="101">
        <v>0.6</v>
      </c>
      <c r="AG82" s="107" t="s">
        <v>7</v>
      </c>
      <c r="AH82" s="100" t="s">
        <v>16</v>
      </c>
      <c r="AI82" s="129" t="s">
        <v>180</v>
      </c>
      <c r="AJ82" s="68" t="s">
        <v>166</v>
      </c>
      <c r="AK82" s="112">
        <v>44804</v>
      </c>
      <c r="AL82" s="129" t="s">
        <v>683</v>
      </c>
      <c r="AM82" s="68" t="s">
        <v>686</v>
      </c>
      <c r="AN82" s="102" t="s">
        <v>625</v>
      </c>
      <c r="AO82" s="111"/>
      <c r="AP82" s="128"/>
    </row>
    <row r="83" spans="1:42" customFormat="1" ht="82.5" hidden="1" x14ac:dyDescent="0.25">
      <c r="A83" s="67"/>
      <c r="B83" s="95"/>
      <c r="C83" s="95"/>
      <c r="D83" s="95"/>
      <c r="E83" s="96"/>
      <c r="F83" s="79"/>
      <c r="G83" s="95"/>
      <c r="H83" s="71"/>
      <c r="I83" s="97"/>
      <c r="J83" s="73"/>
      <c r="K83" s="74"/>
      <c r="L83" s="73">
        <v>0</v>
      </c>
      <c r="M83" s="97"/>
      <c r="N83" s="73"/>
      <c r="O83" s="98"/>
      <c r="P83" s="77">
        <v>2</v>
      </c>
      <c r="Q83" s="78" t="s">
        <v>181</v>
      </c>
      <c r="R83" s="99" t="s">
        <v>9</v>
      </c>
      <c r="S83" s="100" t="s">
        <v>23</v>
      </c>
      <c r="T83" s="100" t="s">
        <v>11</v>
      </c>
      <c r="U83" s="101" t="s">
        <v>24</v>
      </c>
      <c r="V83" s="100" t="s">
        <v>168</v>
      </c>
      <c r="W83" s="100" t="s">
        <v>159</v>
      </c>
      <c r="X83" s="100" t="s">
        <v>169</v>
      </c>
      <c r="Y83" s="36" t="s">
        <v>623</v>
      </c>
      <c r="Z83" s="36" t="s">
        <v>683</v>
      </c>
      <c r="AA83" s="20" t="s">
        <v>691</v>
      </c>
      <c r="AB83" s="118">
        <f>IFERROR(IF(AND(R82="Probabilidad",R83="Probabilidad"),(AD82-(+AD82*U83)),IF(R83="Probabilidad",(J82-(+J82*U83)),IF(R83="Impacto",AD82,""))),"")</f>
        <v>0.16799999999999998</v>
      </c>
      <c r="AC83" s="106" t="s">
        <v>21</v>
      </c>
      <c r="AD83" s="101">
        <v>0.16799999999999998</v>
      </c>
      <c r="AE83" s="106" t="s">
        <v>7</v>
      </c>
      <c r="AF83" s="101">
        <v>0.6</v>
      </c>
      <c r="AG83" s="107" t="s">
        <v>7</v>
      </c>
      <c r="AH83" s="100"/>
      <c r="AI83" s="68"/>
      <c r="AJ83" s="102"/>
      <c r="AK83" s="112"/>
      <c r="AL83" s="112"/>
      <c r="AM83" s="68"/>
      <c r="AN83" s="102"/>
      <c r="AO83" s="111"/>
      <c r="AP83" s="128"/>
    </row>
    <row r="84" spans="1:42" customFormat="1" ht="16.5" hidden="1" x14ac:dyDescent="0.25">
      <c r="A84" s="67"/>
      <c r="B84" s="95"/>
      <c r="C84" s="95"/>
      <c r="D84" s="95"/>
      <c r="E84" s="96"/>
      <c r="F84" s="79"/>
      <c r="G84" s="95"/>
      <c r="H84" s="71"/>
      <c r="I84" s="97"/>
      <c r="J84" s="73"/>
      <c r="K84" s="74"/>
      <c r="L84" s="73">
        <v>0</v>
      </c>
      <c r="M84" s="97"/>
      <c r="N84" s="73"/>
      <c r="O84" s="98"/>
      <c r="P84" s="77">
        <v>3</v>
      </c>
      <c r="Q84" s="80"/>
      <c r="R84" s="99" t="s">
        <v>42</v>
      </c>
      <c r="S84" s="100"/>
      <c r="T84" s="100"/>
      <c r="U84" s="101" t="s">
        <v>42</v>
      </c>
      <c r="V84" s="100"/>
      <c r="W84" s="100"/>
      <c r="X84" s="100"/>
      <c r="Y84" s="102"/>
      <c r="Z84" s="100"/>
      <c r="AA84" s="100"/>
      <c r="AB84" s="105" t="str">
        <f>IFERROR(IF(AND(R83="Probabilidad",R84="Probabilidad"),(AD83-(+AD83*U84)),IF(AND(R83="Impacto",R84="Probabilidad"),(AD82-(+AD82*U84)),IF(R84="Impacto",AD83,""))),"")</f>
        <v/>
      </c>
      <c r="AC84" s="106" t="s">
        <v>42</v>
      </c>
      <c r="AD84" s="101" t="s">
        <v>42</v>
      </c>
      <c r="AE84" s="106" t="s">
        <v>42</v>
      </c>
      <c r="AF84" s="101" t="s">
        <v>42</v>
      </c>
      <c r="AG84" s="107" t="s">
        <v>42</v>
      </c>
      <c r="AH84" s="100"/>
      <c r="AI84" s="68"/>
      <c r="AJ84" s="102"/>
      <c r="AK84" s="112"/>
      <c r="AL84" s="112"/>
      <c r="AM84" s="68"/>
      <c r="AN84" s="102"/>
      <c r="AO84" s="111"/>
      <c r="AP84" s="128"/>
    </row>
    <row r="85" spans="1:42" customFormat="1" ht="16.5" hidden="1" x14ac:dyDescent="0.25">
      <c r="A85" s="67"/>
      <c r="B85" s="95"/>
      <c r="C85" s="95"/>
      <c r="D85" s="95"/>
      <c r="E85" s="96"/>
      <c r="F85" s="79"/>
      <c r="G85" s="95"/>
      <c r="H85" s="71"/>
      <c r="I85" s="97"/>
      <c r="J85" s="73"/>
      <c r="K85" s="74"/>
      <c r="L85" s="73">
        <v>0</v>
      </c>
      <c r="M85" s="97"/>
      <c r="N85" s="73"/>
      <c r="O85" s="98"/>
      <c r="P85" s="77">
        <v>4</v>
      </c>
      <c r="Q85" s="78"/>
      <c r="R85" s="99" t="s">
        <v>42</v>
      </c>
      <c r="S85" s="100"/>
      <c r="T85" s="100"/>
      <c r="U85" s="101" t="s">
        <v>42</v>
      </c>
      <c r="V85" s="100"/>
      <c r="W85" s="100"/>
      <c r="X85" s="100"/>
      <c r="Y85" s="102"/>
      <c r="Z85" s="100"/>
      <c r="AA85" s="100"/>
      <c r="AB85" s="105" t="str">
        <f t="shared" ref="AB85:AB87" si="13">IFERROR(IF(AND(R84="Probabilidad",R85="Probabilidad"),(AD84-(+AD84*U85)),IF(AND(R84="Impacto",R85="Probabilidad"),(AD83-(+AD83*U85)),IF(R85="Impacto",AD84,""))),"")</f>
        <v/>
      </c>
      <c r="AC85" s="106" t="s">
        <v>42</v>
      </c>
      <c r="AD85" s="101" t="s">
        <v>42</v>
      </c>
      <c r="AE85" s="106" t="s">
        <v>42</v>
      </c>
      <c r="AF85" s="101" t="s">
        <v>42</v>
      </c>
      <c r="AG85" s="107" t="s">
        <v>42</v>
      </c>
      <c r="AH85" s="100"/>
      <c r="AI85" s="68"/>
      <c r="AJ85" s="102"/>
      <c r="AK85" s="112"/>
      <c r="AL85" s="112"/>
      <c r="AM85" s="68"/>
      <c r="AN85" s="102"/>
      <c r="AO85" s="111"/>
      <c r="AP85" s="128"/>
    </row>
    <row r="86" spans="1:42" customFormat="1" ht="16.5" hidden="1" x14ac:dyDescent="0.25">
      <c r="A86" s="67"/>
      <c r="B86" s="95"/>
      <c r="C86" s="95"/>
      <c r="D86" s="95"/>
      <c r="E86" s="96"/>
      <c r="F86" s="79"/>
      <c r="G86" s="95"/>
      <c r="H86" s="71"/>
      <c r="I86" s="97"/>
      <c r="J86" s="73"/>
      <c r="K86" s="74"/>
      <c r="L86" s="73">
        <v>0</v>
      </c>
      <c r="M86" s="97"/>
      <c r="N86" s="73"/>
      <c r="O86" s="98"/>
      <c r="P86" s="77">
        <v>5</v>
      </c>
      <c r="Q86" s="78"/>
      <c r="R86" s="99" t="s">
        <v>42</v>
      </c>
      <c r="S86" s="100"/>
      <c r="T86" s="100"/>
      <c r="U86" s="101" t="s">
        <v>42</v>
      </c>
      <c r="V86" s="100"/>
      <c r="W86" s="100"/>
      <c r="X86" s="100"/>
      <c r="Y86" s="102"/>
      <c r="Z86" s="100"/>
      <c r="AA86" s="100"/>
      <c r="AB86" s="105" t="str">
        <f t="shared" si="13"/>
        <v/>
      </c>
      <c r="AC86" s="106" t="s">
        <v>42</v>
      </c>
      <c r="AD86" s="101" t="s">
        <v>42</v>
      </c>
      <c r="AE86" s="106" t="s">
        <v>42</v>
      </c>
      <c r="AF86" s="101" t="s">
        <v>42</v>
      </c>
      <c r="AG86" s="107" t="s">
        <v>42</v>
      </c>
      <c r="AH86" s="100"/>
      <c r="AI86" s="68"/>
      <c r="AJ86" s="102"/>
      <c r="AK86" s="112"/>
      <c r="AL86" s="112"/>
      <c r="AM86" s="68"/>
      <c r="AN86" s="102"/>
      <c r="AO86" s="111"/>
      <c r="AP86" s="128"/>
    </row>
    <row r="87" spans="1:42" customFormat="1" ht="16.5" hidden="1" x14ac:dyDescent="0.25">
      <c r="A87" s="67"/>
      <c r="B87" s="95"/>
      <c r="C87" s="95"/>
      <c r="D87" s="95"/>
      <c r="E87" s="96"/>
      <c r="F87" s="79"/>
      <c r="G87" s="95"/>
      <c r="H87" s="71"/>
      <c r="I87" s="97"/>
      <c r="J87" s="73"/>
      <c r="K87" s="74"/>
      <c r="L87" s="73">
        <v>0</v>
      </c>
      <c r="M87" s="97"/>
      <c r="N87" s="73"/>
      <c r="O87" s="98"/>
      <c r="P87" s="77">
        <v>6</v>
      </c>
      <c r="Q87" s="78"/>
      <c r="R87" s="99" t="s">
        <v>42</v>
      </c>
      <c r="S87" s="100"/>
      <c r="T87" s="100"/>
      <c r="U87" s="101" t="s">
        <v>42</v>
      </c>
      <c r="V87" s="100"/>
      <c r="W87" s="100"/>
      <c r="X87" s="100"/>
      <c r="Y87" s="102"/>
      <c r="Z87" s="100"/>
      <c r="AA87" s="100"/>
      <c r="AB87" s="105" t="str">
        <f t="shared" si="13"/>
        <v/>
      </c>
      <c r="AC87" s="106" t="s">
        <v>42</v>
      </c>
      <c r="AD87" s="101" t="s">
        <v>42</v>
      </c>
      <c r="AE87" s="106" t="s">
        <v>42</v>
      </c>
      <c r="AF87" s="101" t="s">
        <v>42</v>
      </c>
      <c r="AG87" s="107" t="s">
        <v>42</v>
      </c>
      <c r="AH87" s="100"/>
      <c r="AI87" s="68"/>
      <c r="AJ87" s="102"/>
      <c r="AK87" s="112"/>
      <c r="AL87" s="112"/>
      <c r="AM87" s="68"/>
      <c r="AN87" s="102"/>
      <c r="AO87" s="111"/>
      <c r="AP87" s="128"/>
    </row>
    <row r="88" spans="1:42" customFormat="1" ht="82.5" hidden="1" customHeight="1" x14ac:dyDescent="0.25">
      <c r="A88" s="67" t="s">
        <v>186</v>
      </c>
      <c r="B88" s="95" t="s">
        <v>0</v>
      </c>
      <c r="C88" s="95" t="s">
        <v>170</v>
      </c>
      <c r="D88" s="95" t="s">
        <v>182</v>
      </c>
      <c r="E88" s="96">
        <v>15</v>
      </c>
      <c r="F88" s="79" t="s">
        <v>183</v>
      </c>
      <c r="G88" s="95" t="s">
        <v>4</v>
      </c>
      <c r="H88" s="71">
        <v>4</v>
      </c>
      <c r="I88" s="97" t="s">
        <v>5</v>
      </c>
      <c r="J88" s="73">
        <v>0.4</v>
      </c>
      <c r="K88" s="74" t="s">
        <v>6</v>
      </c>
      <c r="L88" s="73" t="s">
        <v>6</v>
      </c>
      <c r="M88" s="97" t="s">
        <v>7</v>
      </c>
      <c r="N88" s="73">
        <v>0.6</v>
      </c>
      <c r="O88" s="98" t="s">
        <v>7</v>
      </c>
      <c r="P88" s="77">
        <v>1</v>
      </c>
      <c r="Q88" s="78" t="s">
        <v>184</v>
      </c>
      <c r="R88" s="99" t="s">
        <v>9</v>
      </c>
      <c r="S88" s="100" t="s">
        <v>10</v>
      </c>
      <c r="T88" s="100" t="s">
        <v>11</v>
      </c>
      <c r="U88" s="101" t="s">
        <v>12</v>
      </c>
      <c r="V88" s="100" t="s">
        <v>13</v>
      </c>
      <c r="W88" s="100" t="s">
        <v>14</v>
      </c>
      <c r="X88" s="100" t="s">
        <v>15</v>
      </c>
      <c r="Y88" s="36" t="s">
        <v>625</v>
      </c>
      <c r="Z88" s="131" t="s">
        <v>683</v>
      </c>
      <c r="AA88" s="20" t="s">
        <v>692</v>
      </c>
      <c r="AB88" s="105">
        <f>IFERROR(IF(R88="Probabilidad",(J88-(+J88*U88)),IF(R88="Impacto",J88,"")),"")</f>
        <v>0.24</v>
      </c>
      <c r="AC88" s="106" t="s">
        <v>5</v>
      </c>
      <c r="AD88" s="101">
        <v>0.24</v>
      </c>
      <c r="AE88" s="106" t="s">
        <v>7</v>
      </c>
      <c r="AF88" s="101">
        <v>0.6</v>
      </c>
      <c r="AG88" s="107" t="s">
        <v>7</v>
      </c>
      <c r="AH88" s="100" t="s">
        <v>16</v>
      </c>
      <c r="AI88" s="129" t="s">
        <v>185</v>
      </c>
      <c r="AJ88" s="68" t="s">
        <v>166</v>
      </c>
      <c r="AK88" s="112">
        <v>44926</v>
      </c>
      <c r="AL88" s="132" t="s">
        <v>693</v>
      </c>
      <c r="AM88" s="17" t="s">
        <v>694</v>
      </c>
      <c r="AN88" s="36" t="s">
        <v>625</v>
      </c>
      <c r="AO88" s="111"/>
      <c r="AP88" s="128"/>
    </row>
    <row r="89" spans="1:42" customFormat="1" ht="16.5" hidden="1" x14ac:dyDescent="0.25">
      <c r="A89" s="67"/>
      <c r="B89" s="95"/>
      <c r="C89" s="95"/>
      <c r="D89" s="95"/>
      <c r="E89" s="96"/>
      <c r="F89" s="79"/>
      <c r="G89" s="95"/>
      <c r="H89" s="71"/>
      <c r="I89" s="97"/>
      <c r="J89" s="73"/>
      <c r="K89" s="74"/>
      <c r="L89" s="73">
        <v>0</v>
      </c>
      <c r="M89" s="97"/>
      <c r="N89" s="73"/>
      <c r="O89" s="98"/>
      <c r="P89" s="77">
        <v>2</v>
      </c>
      <c r="Q89" s="78"/>
      <c r="R89" s="99" t="s">
        <v>42</v>
      </c>
      <c r="S89" s="100"/>
      <c r="T89" s="100"/>
      <c r="U89" s="101" t="s">
        <v>42</v>
      </c>
      <c r="V89" s="100"/>
      <c r="W89" s="100"/>
      <c r="X89" s="100"/>
      <c r="Y89" s="102"/>
      <c r="Z89" s="100"/>
      <c r="AA89" s="100"/>
      <c r="AB89" s="105" t="str">
        <f>IFERROR(IF(AND(R88="Probabilidad",R89="Probabilidad"),(AD88-(+AD88*U89)),IF(R89="Probabilidad",(J88-(+J88*U89)),IF(R89="Impacto",AD88,""))),"")</f>
        <v/>
      </c>
      <c r="AC89" s="106" t="s">
        <v>42</v>
      </c>
      <c r="AD89" s="101" t="s">
        <v>42</v>
      </c>
      <c r="AE89" s="106" t="s">
        <v>42</v>
      </c>
      <c r="AF89" s="101" t="s">
        <v>42</v>
      </c>
      <c r="AG89" s="107" t="s">
        <v>42</v>
      </c>
      <c r="AH89" s="100"/>
      <c r="AI89" s="68"/>
      <c r="AJ89" s="102"/>
      <c r="AK89" s="112"/>
      <c r="AL89" s="112"/>
      <c r="AM89" s="68"/>
      <c r="AN89" s="102"/>
      <c r="AO89" s="111"/>
      <c r="AP89" s="128"/>
    </row>
    <row r="90" spans="1:42" customFormat="1" ht="16.5" hidden="1" x14ac:dyDescent="0.25">
      <c r="A90" s="67"/>
      <c r="B90" s="95"/>
      <c r="C90" s="95"/>
      <c r="D90" s="95"/>
      <c r="E90" s="96"/>
      <c r="F90" s="79"/>
      <c r="G90" s="95"/>
      <c r="H90" s="71"/>
      <c r="I90" s="97"/>
      <c r="J90" s="73"/>
      <c r="K90" s="74"/>
      <c r="L90" s="73">
        <v>0</v>
      </c>
      <c r="M90" s="97"/>
      <c r="N90" s="73"/>
      <c r="O90" s="98"/>
      <c r="P90" s="77">
        <v>3</v>
      </c>
      <c r="Q90" s="80"/>
      <c r="R90" s="99" t="s">
        <v>42</v>
      </c>
      <c r="S90" s="100"/>
      <c r="T90" s="100"/>
      <c r="U90" s="101" t="s">
        <v>42</v>
      </c>
      <c r="V90" s="100"/>
      <c r="W90" s="100"/>
      <c r="X90" s="100"/>
      <c r="Y90" s="102"/>
      <c r="Z90" s="100"/>
      <c r="AA90" s="100"/>
      <c r="AB90" s="105" t="str">
        <f>IFERROR(IF(AND(R89="Probabilidad",R90="Probabilidad"),(AD89-(+AD89*U90)),IF(AND(R89="Impacto",R90="Probabilidad"),(AD88-(+AD88*U90)),IF(R90="Impacto",AD89,""))),"")</f>
        <v/>
      </c>
      <c r="AC90" s="106" t="s">
        <v>42</v>
      </c>
      <c r="AD90" s="101" t="s">
        <v>42</v>
      </c>
      <c r="AE90" s="106" t="s">
        <v>42</v>
      </c>
      <c r="AF90" s="101" t="s">
        <v>42</v>
      </c>
      <c r="AG90" s="107" t="s">
        <v>42</v>
      </c>
      <c r="AH90" s="100"/>
      <c r="AI90" s="68"/>
      <c r="AJ90" s="102"/>
      <c r="AK90" s="112"/>
      <c r="AL90" s="112"/>
      <c r="AM90" s="68"/>
      <c r="AN90" s="102"/>
      <c r="AO90" s="111"/>
      <c r="AP90" s="128"/>
    </row>
    <row r="91" spans="1:42" customFormat="1" ht="16.5" hidden="1" x14ac:dyDescent="0.25">
      <c r="A91" s="67"/>
      <c r="B91" s="95"/>
      <c r="C91" s="95"/>
      <c r="D91" s="95"/>
      <c r="E91" s="96"/>
      <c r="F91" s="79"/>
      <c r="G91" s="95"/>
      <c r="H91" s="71"/>
      <c r="I91" s="97"/>
      <c r="J91" s="73"/>
      <c r="K91" s="74"/>
      <c r="L91" s="73">
        <v>0</v>
      </c>
      <c r="M91" s="97"/>
      <c r="N91" s="73"/>
      <c r="O91" s="98"/>
      <c r="P91" s="77">
        <v>4</v>
      </c>
      <c r="Q91" s="78"/>
      <c r="R91" s="99" t="s">
        <v>42</v>
      </c>
      <c r="S91" s="100"/>
      <c r="T91" s="100"/>
      <c r="U91" s="101" t="s">
        <v>42</v>
      </c>
      <c r="V91" s="100"/>
      <c r="W91" s="100"/>
      <c r="X91" s="100"/>
      <c r="Y91" s="102"/>
      <c r="Z91" s="100"/>
      <c r="AA91" s="100"/>
      <c r="AB91" s="105" t="str">
        <f t="shared" ref="AB91:AB93" si="14">IFERROR(IF(AND(R90="Probabilidad",R91="Probabilidad"),(AD90-(+AD90*U91)),IF(AND(R90="Impacto",R91="Probabilidad"),(AD89-(+AD89*U91)),IF(R91="Impacto",AD90,""))),"")</f>
        <v/>
      </c>
      <c r="AC91" s="106" t="s">
        <v>42</v>
      </c>
      <c r="AD91" s="101" t="s">
        <v>42</v>
      </c>
      <c r="AE91" s="106" t="s">
        <v>42</v>
      </c>
      <c r="AF91" s="101" t="s">
        <v>42</v>
      </c>
      <c r="AG91" s="107" t="s">
        <v>42</v>
      </c>
      <c r="AH91" s="100"/>
      <c r="AI91" s="68"/>
      <c r="AJ91" s="102"/>
      <c r="AK91" s="112"/>
      <c r="AL91" s="112"/>
      <c r="AM91" s="68"/>
      <c r="AN91" s="102"/>
      <c r="AO91" s="111"/>
      <c r="AP91" s="128"/>
    </row>
    <row r="92" spans="1:42" customFormat="1" ht="16.5" hidden="1" x14ac:dyDescent="0.25">
      <c r="A92" s="67"/>
      <c r="B92" s="95"/>
      <c r="C92" s="95"/>
      <c r="D92" s="95"/>
      <c r="E92" s="96"/>
      <c r="F92" s="79"/>
      <c r="G92" s="95"/>
      <c r="H92" s="71"/>
      <c r="I92" s="97"/>
      <c r="J92" s="73"/>
      <c r="K92" s="74"/>
      <c r="L92" s="73">
        <v>0</v>
      </c>
      <c r="M92" s="97"/>
      <c r="N92" s="73"/>
      <c r="O92" s="98"/>
      <c r="P92" s="77">
        <v>5</v>
      </c>
      <c r="Q92" s="78"/>
      <c r="R92" s="99" t="s">
        <v>42</v>
      </c>
      <c r="S92" s="100"/>
      <c r="T92" s="100"/>
      <c r="U92" s="101" t="s">
        <v>42</v>
      </c>
      <c r="V92" s="100"/>
      <c r="W92" s="100"/>
      <c r="X92" s="100"/>
      <c r="Y92" s="102"/>
      <c r="Z92" s="100"/>
      <c r="AA92" s="100"/>
      <c r="AB92" s="118" t="str">
        <f t="shared" si="14"/>
        <v/>
      </c>
      <c r="AC92" s="106" t="s">
        <v>42</v>
      </c>
      <c r="AD92" s="101" t="s">
        <v>42</v>
      </c>
      <c r="AE92" s="106" t="s">
        <v>42</v>
      </c>
      <c r="AF92" s="101" t="s">
        <v>42</v>
      </c>
      <c r="AG92" s="107" t="s">
        <v>42</v>
      </c>
      <c r="AH92" s="100"/>
      <c r="AI92" s="68"/>
      <c r="AJ92" s="102"/>
      <c r="AK92" s="112"/>
      <c r="AL92" s="112"/>
      <c r="AM92" s="68"/>
      <c r="AN92" s="102"/>
      <c r="AO92" s="111"/>
      <c r="AP92" s="128"/>
    </row>
    <row r="93" spans="1:42" customFormat="1" ht="16.5" hidden="1" x14ac:dyDescent="0.25">
      <c r="A93" s="67"/>
      <c r="B93" s="95"/>
      <c r="C93" s="95"/>
      <c r="D93" s="95"/>
      <c r="E93" s="96"/>
      <c r="F93" s="79"/>
      <c r="G93" s="95"/>
      <c r="H93" s="71"/>
      <c r="I93" s="97"/>
      <c r="J93" s="73"/>
      <c r="K93" s="74"/>
      <c r="L93" s="73">
        <v>0</v>
      </c>
      <c r="M93" s="97"/>
      <c r="N93" s="73"/>
      <c r="O93" s="98"/>
      <c r="P93" s="77">
        <v>6</v>
      </c>
      <c r="Q93" s="78"/>
      <c r="R93" s="99" t="s">
        <v>42</v>
      </c>
      <c r="S93" s="100"/>
      <c r="T93" s="100"/>
      <c r="U93" s="101" t="s">
        <v>42</v>
      </c>
      <c r="V93" s="100"/>
      <c r="W93" s="100"/>
      <c r="X93" s="100"/>
      <c r="Y93" s="102"/>
      <c r="Z93" s="100"/>
      <c r="AA93" s="100"/>
      <c r="AB93" s="105" t="str">
        <f t="shared" si="14"/>
        <v/>
      </c>
      <c r="AC93" s="106" t="s">
        <v>42</v>
      </c>
      <c r="AD93" s="101" t="s">
        <v>42</v>
      </c>
      <c r="AE93" s="106" t="s">
        <v>42</v>
      </c>
      <c r="AF93" s="101" t="s">
        <v>42</v>
      </c>
      <c r="AG93" s="107" t="s">
        <v>42</v>
      </c>
      <c r="AH93" s="100"/>
      <c r="AI93" s="68"/>
      <c r="AJ93" s="102"/>
      <c r="AK93" s="112"/>
      <c r="AL93" s="112"/>
      <c r="AM93" s="68"/>
      <c r="AN93" s="102"/>
      <c r="AO93" s="111"/>
      <c r="AP93" s="128"/>
    </row>
    <row r="94" spans="1:42" customFormat="1" ht="86.25" hidden="1" customHeight="1" x14ac:dyDescent="0.25">
      <c r="A94" s="67" t="s">
        <v>212</v>
      </c>
      <c r="B94" s="95" t="s">
        <v>0</v>
      </c>
      <c r="C94" s="95" t="s">
        <v>187</v>
      </c>
      <c r="D94" s="95" t="s">
        <v>188</v>
      </c>
      <c r="E94" s="96">
        <v>16</v>
      </c>
      <c r="F94" s="79" t="s">
        <v>189</v>
      </c>
      <c r="G94" s="95" t="s">
        <v>46</v>
      </c>
      <c r="H94" s="71">
        <v>3000</v>
      </c>
      <c r="I94" s="97" t="s">
        <v>144</v>
      </c>
      <c r="J94" s="73">
        <v>0.8</v>
      </c>
      <c r="K94" s="74" t="s">
        <v>190</v>
      </c>
      <c r="L94" s="73" t="s">
        <v>190</v>
      </c>
      <c r="M94" s="97" t="s">
        <v>191</v>
      </c>
      <c r="N94" s="73">
        <v>0.4</v>
      </c>
      <c r="O94" s="98" t="s">
        <v>7</v>
      </c>
      <c r="P94" s="77">
        <v>1</v>
      </c>
      <c r="Q94" s="80" t="s">
        <v>192</v>
      </c>
      <c r="R94" s="99" t="s">
        <v>9</v>
      </c>
      <c r="S94" s="100" t="s">
        <v>23</v>
      </c>
      <c r="T94" s="100" t="s">
        <v>11</v>
      </c>
      <c r="U94" s="101" t="s">
        <v>24</v>
      </c>
      <c r="V94" s="100" t="s">
        <v>13</v>
      </c>
      <c r="W94" s="100" t="s">
        <v>14</v>
      </c>
      <c r="X94" s="100" t="s">
        <v>15</v>
      </c>
      <c r="Y94" s="102" t="s">
        <v>625</v>
      </c>
      <c r="Z94" s="68" t="s">
        <v>695</v>
      </c>
      <c r="AA94" s="68" t="s">
        <v>696</v>
      </c>
      <c r="AB94" s="105">
        <f>IFERROR(IF(R94="Probabilidad",(J94-(+J94*U94)),IF(R94="Impacto",J94,"")),"")</f>
        <v>0.56000000000000005</v>
      </c>
      <c r="AC94" s="106" t="s">
        <v>34</v>
      </c>
      <c r="AD94" s="101">
        <v>0.56000000000000005</v>
      </c>
      <c r="AE94" s="106" t="s">
        <v>191</v>
      </c>
      <c r="AF94" s="101">
        <v>0.4</v>
      </c>
      <c r="AG94" s="107" t="s">
        <v>7</v>
      </c>
      <c r="AH94" s="100" t="s">
        <v>16</v>
      </c>
      <c r="AI94" s="68" t="s">
        <v>193</v>
      </c>
      <c r="AJ94" s="68" t="s">
        <v>194</v>
      </c>
      <c r="AK94" s="112">
        <v>44712</v>
      </c>
      <c r="AL94" s="102" t="s">
        <v>695</v>
      </c>
      <c r="AM94" s="68" t="s">
        <v>699</v>
      </c>
      <c r="AN94" s="102" t="s">
        <v>623</v>
      </c>
      <c r="AO94" s="111"/>
      <c r="AP94" s="128"/>
    </row>
    <row r="95" spans="1:42" customFormat="1" ht="132" hidden="1" x14ac:dyDescent="0.25">
      <c r="A95" s="67"/>
      <c r="B95" s="95"/>
      <c r="C95" s="95"/>
      <c r="D95" s="95"/>
      <c r="E95" s="96"/>
      <c r="F95" s="79"/>
      <c r="G95" s="95"/>
      <c r="H95" s="71"/>
      <c r="I95" s="97"/>
      <c r="J95" s="73"/>
      <c r="K95" s="74"/>
      <c r="L95" s="73">
        <v>0</v>
      </c>
      <c r="M95" s="97"/>
      <c r="N95" s="73"/>
      <c r="O95" s="98"/>
      <c r="P95" s="77">
        <v>2</v>
      </c>
      <c r="Q95" s="80" t="s">
        <v>195</v>
      </c>
      <c r="R95" s="99" t="s">
        <v>9</v>
      </c>
      <c r="S95" s="100" t="s">
        <v>23</v>
      </c>
      <c r="T95" s="100" t="s">
        <v>11</v>
      </c>
      <c r="U95" s="101" t="s">
        <v>24</v>
      </c>
      <c r="V95" s="100" t="s">
        <v>13</v>
      </c>
      <c r="W95" s="100" t="s">
        <v>14</v>
      </c>
      <c r="X95" s="100" t="s">
        <v>15</v>
      </c>
      <c r="Y95" s="102" t="s">
        <v>625</v>
      </c>
      <c r="Z95" s="68" t="s">
        <v>695</v>
      </c>
      <c r="AA95" s="68" t="s">
        <v>697</v>
      </c>
      <c r="AB95" s="105">
        <f>IFERROR(IF(AND(R94="Probabilidad",R95="Probabilidad"),(AD94-(+AD94*U95)),IF(R95="Probabilidad",(J94-(+J94*U95)),IF(R95="Impacto",AD94,""))),"")</f>
        <v>0.39200000000000002</v>
      </c>
      <c r="AC95" s="106" t="s">
        <v>5</v>
      </c>
      <c r="AD95" s="101">
        <v>0.39200000000000002</v>
      </c>
      <c r="AE95" s="106" t="s">
        <v>191</v>
      </c>
      <c r="AF95" s="101">
        <v>0.4</v>
      </c>
      <c r="AG95" s="107" t="s">
        <v>7</v>
      </c>
      <c r="AH95" s="100" t="s">
        <v>16</v>
      </c>
      <c r="AI95" s="68"/>
      <c r="AJ95" s="102"/>
      <c r="AK95" s="112"/>
      <c r="AL95" s="112"/>
      <c r="AM95" s="68"/>
      <c r="AN95" s="102"/>
      <c r="AO95" s="111"/>
      <c r="AP95" s="128"/>
    </row>
    <row r="96" spans="1:42" customFormat="1" ht="82.5" hidden="1" x14ac:dyDescent="0.25">
      <c r="A96" s="67"/>
      <c r="B96" s="95"/>
      <c r="C96" s="95"/>
      <c r="D96" s="95"/>
      <c r="E96" s="96"/>
      <c r="F96" s="79"/>
      <c r="G96" s="95"/>
      <c r="H96" s="71"/>
      <c r="I96" s="97"/>
      <c r="J96" s="73"/>
      <c r="K96" s="74"/>
      <c r="L96" s="73">
        <v>0</v>
      </c>
      <c r="M96" s="97"/>
      <c r="N96" s="73"/>
      <c r="O96" s="98"/>
      <c r="P96" s="77">
        <v>3</v>
      </c>
      <c r="Q96" s="80" t="s">
        <v>196</v>
      </c>
      <c r="R96" s="99" t="s">
        <v>9</v>
      </c>
      <c r="S96" s="100" t="s">
        <v>23</v>
      </c>
      <c r="T96" s="100" t="s">
        <v>11</v>
      </c>
      <c r="U96" s="101" t="s">
        <v>24</v>
      </c>
      <c r="V96" s="100" t="s">
        <v>13</v>
      </c>
      <c r="W96" s="100" t="s">
        <v>14</v>
      </c>
      <c r="X96" s="100" t="s">
        <v>15</v>
      </c>
      <c r="Y96" s="102" t="s">
        <v>625</v>
      </c>
      <c r="Z96" s="68" t="s">
        <v>695</v>
      </c>
      <c r="AA96" s="68" t="s">
        <v>698</v>
      </c>
      <c r="AB96" s="105">
        <f>IFERROR(IF(AND(R95="Probabilidad",R96="Probabilidad"),(AD95-(+AD95*U96)),IF(AND(R95="Impacto",R96="Probabilidad"),(AD94-(+AD94*U96)),IF(R96="Impacto",AD95,""))),"")</f>
        <v>0.27440000000000003</v>
      </c>
      <c r="AC96" s="106" t="s">
        <v>5</v>
      </c>
      <c r="AD96" s="101">
        <v>0.27440000000000003</v>
      </c>
      <c r="AE96" s="106" t="s">
        <v>191</v>
      </c>
      <c r="AF96" s="101">
        <v>0.4</v>
      </c>
      <c r="AG96" s="107" t="s">
        <v>7</v>
      </c>
      <c r="AH96" s="100" t="s">
        <v>16</v>
      </c>
      <c r="AI96" s="68"/>
      <c r="AJ96" s="102"/>
      <c r="AK96" s="112"/>
      <c r="AL96" s="112"/>
      <c r="AM96" s="68"/>
      <c r="AN96" s="102"/>
      <c r="AO96" s="111"/>
      <c r="AP96" s="128"/>
    </row>
    <row r="97" spans="1:42" customFormat="1" ht="16.5" hidden="1" x14ac:dyDescent="0.25">
      <c r="A97" s="67"/>
      <c r="B97" s="95"/>
      <c r="C97" s="95"/>
      <c r="D97" s="95"/>
      <c r="E97" s="96"/>
      <c r="F97" s="79"/>
      <c r="G97" s="95"/>
      <c r="H97" s="71"/>
      <c r="I97" s="97"/>
      <c r="J97" s="73"/>
      <c r="K97" s="74"/>
      <c r="L97" s="73">
        <v>0</v>
      </c>
      <c r="M97" s="97"/>
      <c r="N97" s="73"/>
      <c r="O97" s="98"/>
      <c r="P97" s="77">
        <v>4</v>
      </c>
      <c r="Q97" s="78"/>
      <c r="R97" s="99" t="s">
        <v>42</v>
      </c>
      <c r="S97" s="100"/>
      <c r="T97" s="100"/>
      <c r="U97" s="101" t="s">
        <v>42</v>
      </c>
      <c r="V97" s="100"/>
      <c r="W97" s="100"/>
      <c r="X97" s="100"/>
      <c r="Y97" s="102"/>
      <c r="Z97" s="100"/>
      <c r="AA97" s="100"/>
      <c r="AB97" s="105" t="str">
        <f t="shared" ref="AB97:AB99" si="15">IFERROR(IF(AND(R96="Probabilidad",R97="Probabilidad"),(AD96-(+AD96*U97)),IF(AND(R96="Impacto",R97="Probabilidad"),(AD95-(+AD95*U97)),IF(R97="Impacto",AD96,""))),"")</f>
        <v/>
      </c>
      <c r="AC97" s="106" t="s">
        <v>42</v>
      </c>
      <c r="AD97" s="101" t="s">
        <v>42</v>
      </c>
      <c r="AE97" s="106" t="s">
        <v>42</v>
      </c>
      <c r="AF97" s="101" t="s">
        <v>42</v>
      </c>
      <c r="AG97" s="107" t="s">
        <v>42</v>
      </c>
      <c r="AH97" s="100"/>
      <c r="AI97" s="68"/>
      <c r="AJ97" s="102"/>
      <c r="AK97" s="112"/>
      <c r="AL97" s="112"/>
      <c r="AM97" s="68"/>
      <c r="AN97" s="102"/>
      <c r="AO97" s="111"/>
      <c r="AP97" s="128"/>
    </row>
    <row r="98" spans="1:42" customFormat="1" ht="16.5" hidden="1" x14ac:dyDescent="0.25">
      <c r="A98" s="67"/>
      <c r="B98" s="95"/>
      <c r="C98" s="95"/>
      <c r="D98" s="95"/>
      <c r="E98" s="96"/>
      <c r="F98" s="79"/>
      <c r="G98" s="95"/>
      <c r="H98" s="71"/>
      <c r="I98" s="97"/>
      <c r="J98" s="73"/>
      <c r="K98" s="74"/>
      <c r="L98" s="73">
        <v>0</v>
      </c>
      <c r="M98" s="97"/>
      <c r="N98" s="73"/>
      <c r="O98" s="98"/>
      <c r="P98" s="77">
        <v>5</v>
      </c>
      <c r="Q98" s="78"/>
      <c r="R98" s="99" t="s">
        <v>42</v>
      </c>
      <c r="S98" s="100"/>
      <c r="T98" s="100"/>
      <c r="U98" s="101" t="s">
        <v>42</v>
      </c>
      <c r="V98" s="100"/>
      <c r="W98" s="100"/>
      <c r="X98" s="100"/>
      <c r="Y98" s="102"/>
      <c r="Z98" s="100"/>
      <c r="AA98" s="100"/>
      <c r="AB98" s="105" t="str">
        <f t="shared" si="15"/>
        <v/>
      </c>
      <c r="AC98" s="106" t="s">
        <v>42</v>
      </c>
      <c r="AD98" s="101" t="s">
        <v>42</v>
      </c>
      <c r="AE98" s="106" t="s">
        <v>42</v>
      </c>
      <c r="AF98" s="101" t="s">
        <v>42</v>
      </c>
      <c r="AG98" s="107" t="s">
        <v>42</v>
      </c>
      <c r="AH98" s="100"/>
      <c r="AI98" s="68"/>
      <c r="AJ98" s="102"/>
      <c r="AK98" s="112"/>
      <c r="AL98" s="112"/>
      <c r="AM98" s="68"/>
      <c r="AN98" s="102"/>
      <c r="AO98" s="111"/>
      <c r="AP98" s="128"/>
    </row>
    <row r="99" spans="1:42" customFormat="1" ht="16.5" hidden="1" x14ac:dyDescent="0.25">
      <c r="A99" s="67"/>
      <c r="B99" s="95"/>
      <c r="C99" s="95"/>
      <c r="D99" s="95"/>
      <c r="E99" s="96"/>
      <c r="F99" s="79"/>
      <c r="G99" s="95"/>
      <c r="H99" s="71"/>
      <c r="I99" s="97"/>
      <c r="J99" s="73"/>
      <c r="K99" s="74"/>
      <c r="L99" s="73">
        <v>0</v>
      </c>
      <c r="M99" s="97"/>
      <c r="N99" s="73"/>
      <c r="O99" s="98"/>
      <c r="P99" s="77">
        <v>6</v>
      </c>
      <c r="Q99" s="78"/>
      <c r="R99" s="99" t="s">
        <v>42</v>
      </c>
      <c r="S99" s="100"/>
      <c r="T99" s="100"/>
      <c r="U99" s="101" t="s">
        <v>42</v>
      </c>
      <c r="V99" s="100"/>
      <c r="W99" s="100"/>
      <c r="X99" s="100"/>
      <c r="Y99" s="102"/>
      <c r="Z99" s="100"/>
      <c r="AA99" s="100"/>
      <c r="AB99" s="105" t="str">
        <f t="shared" si="15"/>
        <v/>
      </c>
      <c r="AC99" s="106" t="s">
        <v>42</v>
      </c>
      <c r="AD99" s="101" t="s">
        <v>42</v>
      </c>
      <c r="AE99" s="106" t="s">
        <v>42</v>
      </c>
      <c r="AF99" s="101" t="s">
        <v>42</v>
      </c>
      <c r="AG99" s="107" t="s">
        <v>42</v>
      </c>
      <c r="AH99" s="100"/>
      <c r="AI99" s="68"/>
      <c r="AJ99" s="102"/>
      <c r="AK99" s="112"/>
      <c r="AL99" s="112"/>
      <c r="AM99" s="68"/>
      <c r="AN99" s="102"/>
      <c r="AO99" s="111"/>
      <c r="AP99" s="128"/>
    </row>
    <row r="100" spans="1:42" ht="218.25" customHeight="1" x14ac:dyDescent="0.25">
      <c r="A100" s="67" t="s">
        <v>212</v>
      </c>
      <c r="B100" s="95" t="s">
        <v>0</v>
      </c>
      <c r="C100" s="95" t="s">
        <v>197</v>
      </c>
      <c r="D100" s="95" t="s">
        <v>198</v>
      </c>
      <c r="E100" s="96">
        <v>17</v>
      </c>
      <c r="F100" s="70" t="s">
        <v>199</v>
      </c>
      <c r="G100" s="95" t="s">
        <v>46</v>
      </c>
      <c r="H100" s="71">
        <v>7932</v>
      </c>
      <c r="I100" s="97" t="s">
        <v>200</v>
      </c>
      <c r="J100" s="73">
        <v>1</v>
      </c>
      <c r="K100" s="74" t="s">
        <v>47</v>
      </c>
      <c r="L100" s="73" t="s">
        <v>47</v>
      </c>
      <c r="M100" s="97" t="s">
        <v>48</v>
      </c>
      <c r="N100" s="73">
        <v>0.8</v>
      </c>
      <c r="O100" s="115" t="s">
        <v>49</v>
      </c>
      <c r="P100" s="77">
        <v>1</v>
      </c>
      <c r="Q100" s="78" t="s">
        <v>201</v>
      </c>
      <c r="R100" s="99" t="s">
        <v>9</v>
      </c>
      <c r="S100" s="100" t="s">
        <v>23</v>
      </c>
      <c r="T100" s="100" t="s">
        <v>11</v>
      </c>
      <c r="U100" s="101" t="s">
        <v>24</v>
      </c>
      <c r="V100" s="100" t="s">
        <v>13</v>
      </c>
      <c r="W100" s="100" t="s">
        <v>14</v>
      </c>
      <c r="X100" s="100" t="s">
        <v>15</v>
      </c>
      <c r="Y100" s="102" t="s">
        <v>625</v>
      </c>
      <c r="Z100" s="68" t="s">
        <v>695</v>
      </c>
      <c r="AA100" s="78" t="s">
        <v>700</v>
      </c>
      <c r="AB100" s="105">
        <f>IFERROR(IF(R100="Probabilidad",(J100-(+J100*U100)),IF(R100="Impacto",J100,"")),"")</f>
        <v>0.7</v>
      </c>
      <c r="AC100" s="106" t="s">
        <v>144</v>
      </c>
      <c r="AD100" s="101">
        <v>0.7</v>
      </c>
      <c r="AE100" s="106" t="s">
        <v>48</v>
      </c>
      <c r="AF100" s="101">
        <v>0.8</v>
      </c>
      <c r="AG100" s="107" t="s">
        <v>49</v>
      </c>
      <c r="AH100" s="100" t="s">
        <v>16</v>
      </c>
      <c r="AI100" s="68" t="s">
        <v>202</v>
      </c>
      <c r="AJ100" s="68" t="s">
        <v>203</v>
      </c>
      <c r="AK100" s="112">
        <v>44712</v>
      </c>
      <c r="AL100" s="68" t="s">
        <v>695</v>
      </c>
      <c r="AM100" s="78" t="s">
        <v>701</v>
      </c>
      <c r="AN100" s="102" t="s">
        <v>623</v>
      </c>
      <c r="AO100" s="81" t="s">
        <v>974</v>
      </c>
      <c r="AP100" s="42" t="s">
        <v>980</v>
      </c>
    </row>
    <row r="101" spans="1:42" customFormat="1" ht="16.5" hidden="1" x14ac:dyDescent="0.25">
      <c r="A101" s="67"/>
      <c r="B101" s="95"/>
      <c r="C101" s="95"/>
      <c r="D101" s="95"/>
      <c r="E101" s="96"/>
      <c r="F101" s="79"/>
      <c r="G101" s="95"/>
      <c r="H101" s="71"/>
      <c r="I101" s="97"/>
      <c r="J101" s="73"/>
      <c r="K101" s="74"/>
      <c r="L101" s="73">
        <v>0</v>
      </c>
      <c r="M101" s="97"/>
      <c r="N101" s="73"/>
      <c r="O101" s="115"/>
      <c r="P101" s="77">
        <v>2</v>
      </c>
      <c r="Q101" s="78"/>
      <c r="R101" s="99" t="s">
        <v>42</v>
      </c>
      <c r="S101" s="100"/>
      <c r="T101" s="100"/>
      <c r="U101" s="101" t="s">
        <v>42</v>
      </c>
      <c r="V101" s="100"/>
      <c r="W101" s="100"/>
      <c r="X101" s="100"/>
      <c r="Y101" s="102"/>
      <c r="Z101" s="100"/>
      <c r="AA101" s="100"/>
      <c r="AB101" s="105" t="str">
        <f>IFERROR(IF(AND(R100="Probabilidad",R101="Probabilidad"),(AD100-(+AD100*U101)),IF(R101="Probabilidad",(J100-(+J100*U101)),IF(R101="Impacto",AD100,""))),"")</f>
        <v/>
      </c>
      <c r="AC101" s="106" t="s">
        <v>42</v>
      </c>
      <c r="AD101" s="101" t="s">
        <v>42</v>
      </c>
      <c r="AE101" s="106" t="s">
        <v>42</v>
      </c>
      <c r="AF101" s="101" t="s">
        <v>42</v>
      </c>
      <c r="AG101" s="107" t="s">
        <v>42</v>
      </c>
      <c r="AH101" s="100"/>
      <c r="AI101" s="68"/>
      <c r="AJ101" s="102"/>
      <c r="AK101" s="112"/>
      <c r="AL101" s="112"/>
      <c r="AM101" s="68"/>
      <c r="AN101" s="102"/>
      <c r="AO101" s="111"/>
      <c r="AP101" s="128"/>
    </row>
    <row r="102" spans="1:42" customFormat="1" ht="16.5" hidden="1" x14ac:dyDescent="0.25">
      <c r="A102" s="67"/>
      <c r="B102" s="95"/>
      <c r="C102" s="95"/>
      <c r="D102" s="95"/>
      <c r="E102" s="96"/>
      <c r="F102" s="79"/>
      <c r="G102" s="95"/>
      <c r="H102" s="71"/>
      <c r="I102" s="97"/>
      <c r="J102" s="73"/>
      <c r="K102" s="74"/>
      <c r="L102" s="73">
        <v>0</v>
      </c>
      <c r="M102" s="97"/>
      <c r="N102" s="73"/>
      <c r="O102" s="115"/>
      <c r="P102" s="77">
        <v>3</v>
      </c>
      <c r="Q102" s="80"/>
      <c r="R102" s="99" t="s">
        <v>42</v>
      </c>
      <c r="S102" s="100"/>
      <c r="T102" s="100"/>
      <c r="U102" s="101" t="s">
        <v>42</v>
      </c>
      <c r="V102" s="100"/>
      <c r="W102" s="100"/>
      <c r="X102" s="100"/>
      <c r="Y102" s="102"/>
      <c r="Z102" s="100"/>
      <c r="AA102" s="100"/>
      <c r="AB102" s="105" t="str">
        <f>IFERROR(IF(AND(R101="Probabilidad",R102="Probabilidad"),(AD101-(+AD101*U102)),IF(AND(R101="Impacto",R102="Probabilidad"),(AD100-(+AD100*U102)),IF(R102="Impacto",AD101,""))),"")</f>
        <v/>
      </c>
      <c r="AC102" s="106" t="s">
        <v>42</v>
      </c>
      <c r="AD102" s="101" t="s">
        <v>42</v>
      </c>
      <c r="AE102" s="106" t="s">
        <v>42</v>
      </c>
      <c r="AF102" s="101" t="s">
        <v>42</v>
      </c>
      <c r="AG102" s="107" t="s">
        <v>42</v>
      </c>
      <c r="AH102" s="100"/>
      <c r="AI102" s="68"/>
      <c r="AJ102" s="102"/>
      <c r="AK102" s="112"/>
      <c r="AL102" s="112"/>
      <c r="AM102" s="68"/>
      <c r="AN102" s="102"/>
      <c r="AO102" s="111"/>
      <c r="AP102" s="128"/>
    </row>
    <row r="103" spans="1:42" customFormat="1" ht="16.5" hidden="1" x14ac:dyDescent="0.25">
      <c r="A103" s="67"/>
      <c r="B103" s="95"/>
      <c r="C103" s="95"/>
      <c r="D103" s="95"/>
      <c r="E103" s="96"/>
      <c r="F103" s="79"/>
      <c r="G103" s="95"/>
      <c r="H103" s="71"/>
      <c r="I103" s="97"/>
      <c r="J103" s="73"/>
      <c r="K103" s="74"/>
      <c r="L103" s="73">
        <v>0</v>
      </c>
      <c r="M103" s="97"/>
      <c r="N103" s="73"/>
      <c r="O103" s="115"/>
      <c r="P103" s="77">
        <v>4</v>
      </c>
      <c r="Q103" s="78"/>
      <c r="R103" s="99" t="s">
        <v>42</v>
      </c>
      <c r="S103" s="100"/>
      <c r="T103" s="100"/>
      <c r="U103" s="101" t="s">
        <v>42</v>
      </c>
      <c r="V103" s="100"/>
      <c r="W103" s="100"/>
      <c r="X103" s="100"/>
      <c r="Y103" s="102"/>
      <c r="Z103" s="100"/>
      <c r="AA103" s="100"/>
      <c r="AB103" s="105" t="str">
        <f t="shared" ref="AB103:AB105" si="16">IFERROR(IF(AND(R102="Probabilidad",R103="Probabilidad"),(AD102-(+AD102*U103)),IF(AND(R102="Impacto",R103="Probabilidad"),(AD101-(+AD101*U103)),IF(R103="Impacto",AD102,""))),"")</f>
        <v/>
      </c>
      <c r="AC103" s="106" t="s">
        <v>42</v>
      </c>
      <c r="AD103" s="101" t="s">
        <v>42</v>
      </c>
      <c r="AE103" s="106" t="s">
        <v>42</v>
      </c>
      <c r="AF103" s="101" t="s">
        <v>42</v>
      </c>
      <c r="AG103" s="107" t="s">
        <v>42</v>
      </c>
      <c r="AH103" s="100"/>
      <c r="AI103" s="68"/>
      <c r="AJ103" s="102"/>
      <c r="AK103" s="112"/>
      <c r="AL103" s="112"/>
      <c r="AM103" s="68"/>
      <c r="AN103" s="102"/>
      <c r="AO103" s="111"/>
      <c r="AP103" s="128"/>
    </row>
    <row r="104" spans="1:42" customFormat="1" ht="16.5" hidden="1" x14ac:dyDescent="0.25">
      <c r="A104" s="67"/>
      <c r="B104" s="95"/>
      <c r="C104" s="95"/>
      <c r="D104" s="95"/>
      <c r="E104" s="96"/>
      <c r="F104" s="79"/>
      <c r="G104" s="95"/>
      <c r="H104" s="71"/>
      <c r="I104" s="97"/>
      <c r="J104" s="73"/>
      <c r="K104" s="74"/>
      <c r="L104" s="73">
        <v>0</v>
      </c>
      <c r="M104" s="97"/>
      <c r="N104" s="73"/>
      <c r="O104" s="115"/>
      <c r="P104" s="77">
        <v>5</v>
      </c>
      <c r="Q104" s="78"/>
      <c r="R104" s="99" t="s">
        <v>42</v>
      </c>
      <c r="S104" s="100"/>
      <c r="T104" s="100"/>
      <c r="U104" s="101" t="s">
        <v>42</v>
      </c>
      <c r="V104" s="100"/>
      <c r="W104" s="100"/>
      <c r="X104" s="100"/>
      <c r="Y104" s="102"/>
      <c r="Z104" s="100"/>
      <c r="AA104" s="100"/>
      <c r="AB104" s="105" t="str">
        <f t="shared" si="16"/>
        <v/>
      </c>
      <c r="AC104" s="106" t="s">
        <v>42</v>
      </c>
      <c r="AD104" s="101" t="s">
        <v>42</v>
      </c>
      <c r="AE104" s="106" t="s">
        <v>42</v>
      </c>
      <c r="AF104" s="101" t="s">
        <v>42</v>
      </c>
      <c r="AG104" s="107" t="s">
        <v>42</v>
      </c>
      <c r="AH104" s="100"/>
      <c r="AI104" s="68"/>
      <c r="AJ104" s="102"/>
      <c r="AK104" s="112"/>
      <c r="AL104" s="112"/>
      <c r="AM104" s="68"/>
      <c r="AN104" s="102"/>
      <c r="AO104" s="111"/>
      <c r="AP104" s="128"/>
    </row>
    <row r="105" spans="1:42" customFormat="1" ht="16.5" hidden="1" x14ac:dyDescent="0.25">
      <c r="A105" s="67"/>
      <c r="B105" s="95"/>
      <c r="C105" s="95"/>
      <c r="D105" s="95"/>
      <c r="E105" s="96"/>
      <c r="F105" s="79"/>
      <c r="G105" s="95"/>
      <c r="H105" s="71"/>
      <c r="I105" s="97"/>
      <c r="J105" s="73"/>
      <c r="K105" s="74"/>
      <c r="L105" s="73">
        <v>0</v>
      </c>
      <c r="M105" s="97"/>
      <c r="N105" s="73"/>
      <c r="O105" s="115"/>
      <c r="P105" s="77">
        <v>6</v>
      </c>
      <c r="Q105" s="78"/>
      <c r="R105" s="99" t="s">
        <v>42</v>
      </c>
      <c r="S105" s="100"/>
      <c r="T105" s="100"/>
      <c r="U105" s="101" t="s">
        <v>42</v>
      </c>
      <c r="V105" s="100"/>
      <c r="W105" s="100"/>
      <c r="X105" s="100"/>
      <c r="Y105" s="102"/>
      <c r="Z105" s="100"/>
      <c r="AA105" s="100"/>
      <c r="AB105" s="105" t="str">
        <f t="shared" si="16"/>
        <v/>
      </c>
      <c r="AC105" s="106" t="s">
        <v>42</v>
      </c>
      <c r="AD105" s="101" t="s">
        <v>42</v>
      </c>
      <c r="AE105" s="106" t="s">
        <v>42</v>
      </c>
      <c r="AF105" s="101" t="s">
        <v>42</v>
      </c>
      <c r="AG105" s="107" t="s">
        <v>42</v>
      </c>
      <c r="AH105" s="100"/>
      <c r="AI105" s="68"/>
      <c r="AJ105" s="102"/>
      <c r="AK105" s="112"/>
      <c r="AL105" s="112"/>
      <c r="AM105" s="68"/>
      <c r="AN105" s="102"/>
      <c r="AO105" s="111"/>
      <c r="AP105" s="128"/>
    </row>
    <row r="106" spans="1:42" customFormat="1" ht="318" hidden="1" customHeight="1" x14ac:dyDescent="0.25">
      <c r="A106" s="67" t="s">
        <v>212</v>
      </c>
      <c r="B106" s="95" t="s">
        <v>0</v>
      </c>
      <c r="C106" s="95" t="s">
        <v>187</v>
      </c>
      <c r="D106" s="95" t="s">
        <v>204</v>
      </c>
      <c r="E106" s="96">
        <v>18</v>
      </c>
      <c r="F106" s="79" t="s">
        <v>205</v>
      </c>
      <c r="G106" s="95" t="s">
        <v>46</v>
      </c>
      <c r="H106" s="71">
        <v>1512</v>
      </c>
      <c r="I106" s="97" t="s">
        <v>144</v>
      </c>
      <c r="J106" s="73">
        <v>0.8</v>
      </c>
      <c r="K106" s="74" t="s">
        <v>190</v>
      </c>
      <c r="L106" s="73" t="s">
        <v>190</v>
      </c>
      <c r="M106" s="97" t="s">
        <v>191</v>
      </c>
      <c r="N106" s="73">
        <v>0.4</v>
      </c>
      <c r="O106" s="98" t="s">
        <v>7</v>
      </c>
      <c r="P106" s="77">
        <v>1</v>
      </c>
      <c r="Q106" s="80" t="s">
        <v>206</v>
      </c>
      <c r="R106" s="99" t="s">
        <v>9</v>
      </c>
      <c r="S106" s="100" t="s">
        <v>23</v>
      </c>
      <c r="T106" s="100" t="s">
        <v>11</v>
      </c>
      <c r="U106" s="101" t="s">
        <v>24</v>
      </c>
      <c r="V106" s="100" t="s">
        <v>13</v>
      </c>
      <c r="W106" s="100" t="s">
        <v>14</v>
      </c>
      <c r="X106" s="100" t="s">
        <v>15</v>
      </c>
      <c r="Y106" s="102" t="s">
        <v>625</v>
      </c>
      <c r="Z106" s="68" t="s">
        <v>695</v>
      </c>
      <c r="AA106" s="68" t="s">
        <v>702</v>
      </c>
      <c r="AB106" s="105">
        <f>IFERROR(IF(R106="Probabilidad",(J106-(+J106*U106)),IF(R106="Impacto",J106,"")),"")</f>
        <v>0.56000000000000005</v>
      </c>
      <c r="AC106" s="106" t="s">
        <v>34</v>
      </c>
      <c r="AD106" s="101">
        <v>0.56000000000000005</v>
      </c>
      <c r="AE106" s="106" t="s">
        <v>191</v>
      </c>
      <c r="AF106" s="101">
        <v>0.4</v>
      </c>
      <c r="AG106" s="107" t="s">
        <v>7</v>
      </c>
      <c r="AH106" s="100" t="s">
        <v>16</v>
      </c>
      <c r="AI106" s="68" t="s">
        <v>207</v>
      </c>
      <c r="AJ106" s="68" t="s">
        <v>208</v>
      </c>
      <c r="AK106" s="112" t="s">
        <v>209</v>
      </c>
      <c r="AL106" s="112">
        <v>44823</v>
      </c>
      <c r="AM106" s="133" t="s">
        <v>705</v>
      </c>
      <c r="AN106" s="102" t="s">
        <v>625</v>
      </c>
      <c r="AO106" s="111"/>
      <c r="AP106" s="128"/>
    </row>
    <row r="107" spans="1:42" customFormat="1" ht="153" hidden="1" customHeight="1" x14ac:dyDescent="0.25">
      <c r="A107" s="67"/>
      <c r="B107" s="95"/>
      <c r="C107" s="95"/>
      <c r="D107" s="95"/>
      <c r="E107" s="96"/>
      <c r="F107" s="79"/>
      <c r="G107" s="95"/>
      <c r="H107" s="71"/>
      <c r="I107" s="97"/>
      <c r="J107" s="73"/>
      <c r="K107" s="74"/>
      <c r="L107" s="73">
        <v>0</v>
      </c>
      <c r="M107" s="97"/>
      <c r="N107" s="73"/>
      <c r="O107" s="98"/>
      <c r="P107" s="77">
        <v>2</v>
      </c>
      <c r="Q107" s="80" t="s">
        <v>210</v>
      </c>
      <c r="R107" s="99" t="s">
        <v>26</v>
      </c>
      <c r="S107" s="100" t="s">
        <v>27</v>
      </c>
      <c r="T107" s="100" t="s">
        <v>11</v>
      </c>
      <c r="U107" s="101" t="s">
        <v>28</v>
      </c>
      <c r="V107" s="100" t="s">
        <v>13</v>
      </c>
      <c r="W107" s="100" t="s">
        <v>14</v>
      </c>
      <c r="X107" s="100" t="s">
        <v>15</v>
      </c>
      <c r="Y107" s="102" t="s">
        <v>625</v>
      </c>
      <c r="Z107" s="68" t="s">
        <v>695</v>
      </c>
      <c r="AA107" s="68" t="s">
        <v>703</v>
      </c>
      <c r="AB107" s="118">
        <f>IFERROR(IF(AND(R106="Probabilidad",R107="Probabilidad"),(AD106-(+AD106*U107)),IF(R107="Probabilidad",(J106-(+J106*U107)),IF(R107="Impacto",AD106,""))),"")</f>
        <v>0.56000000000000005</v>
      </c>
      <c r="AC107" s="106" t="s">
        <v>34</v>
      </c>
      <c r="AD107" s="101">
        <v>0.56000000000000005</v>
      </c>
      <c r="AE107" s="106" t="s">
        <v>191</v>
      </c>
      <c r="AF107" s="101">
        <v>0.30000000000000004</v>
      </c>
      <c r="AG107" s="107" t="s">
        <v>7</v>
      </c>
      <c r="AH107" s="100"/>
      <c r="AI107" s="68"/>
      <c r="AJ107" s="102"/>
      <c r="AK107" s="112"/>
      <c r="AL107" s="112"/>
      <c r="AM107" s="68"/>
      <c r="AN107" s="102"/>
      <c r="AO107" s="111"/>
      <c r="AP107" s="128"/>
    </row>
    <row r="108" spans="1:42" customFormat="1" ht="82.5" hidden="1" x14ac:dyDescent="0.25">
      <c r="A108" s="67"/>
      <c r="B108" s="95"/>
      <c r="C108" s="95"/>
      <c r="D108" s="95"/>
      <c r="E108" s="96"/>
      <c r="F108" s="79"/>
      <c r="G108" s="95"/>
      <c r="H108" s="71"/>
      <c r="I108" s="97"/>
      <c r="J108" s="73"/>
      <c r="K108" s="74"/>
      <c r="L108" s="73">
        <v>0</v>
      </c>
      <c r="M108" s="97"/>
      <c r="N108" s="73"/>
      <c r="O108" s="98"/>
      <c r="P108" s="77">
        <v>3</v>
      </c>
      <c r="Q108" s="80" t="s">
        <v>211</v>
      </c>
      <c r="R108" s="99" t="s">
        <v>9</v>
      </c>
      <c r="S108" s="100" t="s">
        <v>10</v>
      </c>
      <c r="T108" s="100" t="s">
        <v>11</v>
      </c>
      <c r="U108" s="101" t="s">
        <v>12</v>
      </c>
      <c r="V108" s="100" t="s">
        <v>13</v>
      </c>
      <c r="W108" s="100" t="s">
        <v>14</v>
      </c>
      <c r="X108" s="100" t="s">
        <v>15</v>
      </c>
      <c r="Y108" s="102" t="s">
        <v>625</v>
      </c>
      <c r="Z108" s="68" t="s">
        <v>695</v>
      </c>
      <c r="AA108" s="68" t="s">
        <v>704</v>
      </c>
      <c r="AB108" s="105">
        <f>IFERROR(IF(AND(R107="Probabilidad",R108="Probabilidad"),(AD107-(+AD107*U108)),IF(AND(R107="Impacto",R108="Probabilidad"),(AD106-(+AD106*U108)),IF(R108="Impacto",AD107,""))),"")</f>
        <v>0.33600000000000002</v>
      </c>
      <c r="AC108" s="106" t="s">
        <v>5</v>
      </c>
      <c r="AD108" s="101">
        <v>0.33600000000000002</v>
      </c>
      <c r="AE108" s="106" t="s">
        <v>191</v>
      </c>
      <c r="AF108" s="101">
        <v>0.30000000000000004</v>
      </c>
      <c r="AG108" s="107" t="s">
        <v>7</v>
      </c>
      <c r="AH108" s="100"/>
      <c r="AI108" s="68"/>
      <c r="AJ108" s="102"/>
      <c r="AK108" s="112"/>
      <c r="AL108" s="112"/>
      <c r="AM108" s="68"/>
      <c r="AN108" s="102"/>
      <c r="AO108" s="111"/>
      <c r="AP108" s="128"/>
    </row>
    <row r="109" spans="1:42" customFormat="1" ht="16.5" hidden="1" x14ac:dyDescent="0.25">
      <c r="A109" s="67"/>
      <c r="B109" s="95"/>
      <c r="C109" s="95"/>
      <c r="D109" s="95"/>
      <c r="E109" s="96"/>
      <c r="F109" s="79"/>
      <c r="G109" s="95"/>
      <c r="H109" s="71"/>
      <c r="I109" s="97"/>
      <c r="J109" s="73"/>
      <c r="K109" s="74"/>
      <c r="L109" s="73">
        <v>0</v>
      </c>
      <c r="M109" s="97"/>
      <c r="N109" s="73"/>
      <c r="O109" s="98"/>
      <c r="P109" s="77">
        <v>4</v>
      </c>
      <c r="Q109" s="78"/>
      <c r="R109" s="99" t="s">
        <v>42</v>
      </c>
      <c r="S109" s="100"/>
      <c r="T109" s="100"/>
      <c r="U109" s="101" t="s">
        <v>42</v>
      </c>
      <c r="V109" s="100"/>
      <c r="W109" s="100"/>
      <c r="X109" s="100"/>
      <c r="Y109" s="102"/>
      <c r="Z109" s="100"/>
      <c r="AA109" s="100"/>
      <c r="AB109" s="105" t="str">
        <f t="shared" ref="AB109:AB111" si="17">IFERROR(IF(AND(R108="Probabilidad",R109="Probabilidad"),(AD108-(+AD108*U109)),IF(AND(R108="Impacto",R109="Probabilidad"),(AD107-(+AD107*U109)),IF(R109="Impacto",AD108,""))),"")</f>
        <v/>
      </c>
      <c r="AC109" s="106" t="s">
        <v>42</v>
      </c>
      <c r="AD109" s="101" t="s">
        <v>42</v>
      </c>
      <c r="AE109" s="106" t="s">
        <v>42</v>
      </c>
      <c r="AF109" s="101" t="s">
        <v>42</v>
      </c>
      <c r="AG109" s="107" t="s">
        <v>42</v>
      </c>
      <c r="AH109" s="100"/>
      <c r="AI109" s="68"/>
      <c r="AJ109" s="102"/>
      <c r="AK109" s="112"/>
      <c r="AL109" s="112"/>
      <c r="AM109" s="68"/>
      <c r="AN109" s="102"/>
      <c r="AO109" s="111"/>
      <c r="AP109" s="128"/>
    </row>
    <row r="110" spans="1:42" customFormat="1" ht="16.5" hidden="1" x14ac:dyDescent="0.25">
      <c r="A110" s="67"/>
      <c r="B110" s="95"/>
      <c r="C110" s="95"/>
      <c r="D110" s="95"/>
      <c r="E110" s="96"/>
      <c r="F110" s="79"/>
      <c r="G110" s="95"/>
      <c r="H110" s="71"/>
      <c r="I110" s="97"/>
      <c r="J110" s="73"/>
      <c r="K110" s="74"/>
      <c r="L110" s="73">
        <v>0</v>
      </c>
      <c r="M110" s="97"/>
      <c r="N110" s="73"/>
      <c r="O110" s="98"/>
      <c r="P110" s="77">
        <v>5</v>
      </c>
      <c r="Q110" s="78"/>
      <c r="R110" s="99" t="s">
        <v>42</v>
      </c>
      <c r="S110" s="100"/>
      <c r="T110" s="100"/>
      <c r="U110" s="101" t="s">
        <v>42</v>
      </c>
      <c r="V110" s="100"/>
      <c r="W110" s="100"/>
      <c r="X110" s="100"/>
      <c r="Y110" s="102"/>
      <c r="Z110" s="100"/>
      <c r="AA110" s="100"/>
      <c r="AB110" s="105" t="str">
        <f t="shared" si="17"/>
        <v/>
      </c>
      <c r="AC110" s="106" t="s">
        <v>42</v>
      </c>
      <c r="AD110" s="101" t="s">
        <v>42</v>
      </c>
      <c r="AE110" s="106" t="s">
        <v>42</v>
      </c>
      <c r="AF110" s="101" t="s">
        <v>42</v>
      </c>
      <c r="AG110" s="107" t="s">
        <v>42</v>
      </c>
      <c r="AH110" s="100"/>
      <c r="AI110" s="68"/>
      <c r="AJ110" s="102"/>
      <c r="AK110" s="112"/>
      <c r="AL110" s="112"/>
      <c r="AM110" s="68"/>
      <c r="AN110" s="102"/>
      <c r="AO110" s="111"/>
      <c r="AP110" s="128"/>
    </row>
    <row r="111" spans="1:42" customFormat="1" ht="16.5" hidden="1" x14ac:dyDescent="0.25">
      <c r="A111" s="67"/>
      <c r="B111" s="95"/>
      <c r="C111" s="95"/>
      <c r="D111" s="95"/>
      <c r="E111" s="96"/>
      <c r="F111" s="79"/>
      <c r="G111" s="95"/>
      <c r="H111" s="71"/>
      <c r="I111" s="97"/>
      <c r="J111" s="73"/>
      <c r="K111" s="74"/>
      <c r="L111" s="73">
        <v>0</v>
      </c>
      <c r="M111" s="97"/>
      <c r="N111" s="73"/>
      <c r="O111" s="98"/>
      <c r="P111" s="77">
        <v>6</v>
      </c>
      <c r="Q111" s="78"/>
      <c r="R111" s="99" t="s">
        <v>42</v>
      </c>
      <c r="S111" s="100"/>
      <c r="T111" s="100"/>
      <c r="U111" s="101" t="s">
        <v>42</v>
      </c>
      <c r="V111" s="100"/>
      <c r="W111" s="100"/>
      <c r="X111" s="100"/>
      <c r="Y111" s="102"/>
      <c r="Z111" s="100"/>
      <c r="AA111" s="100"/>
      <c r="AB111" s="105" t="str">
        <f t="shared" si="17"/>
        <v/>
      </c>
      <c r="AC111" s="106" t="s">
        <v>42</v>
      </c>
      <c r="AD111" s="101" t="s">
        <v>42</v>
      </c>
      <c r="AE111" s="106" t="s">
        <v>42</v>
      </c>
      <c r="AF111" s="101" t="s">
        <v>42</v>
      </c>
      <c r="AG111" s="107" t="s">
        <v>42</v>
      </c>
      <c r="AH111" s="100"/>
      <c r="AI111" s="68"/>
      <c r="AJ111" s="102"/>
      <c r="AK111" s="112"/>
      <c r="AL111" s="112"/>
      <c r="AM111" s="68"/>
      <c r="AN111" s="102"/>
      <c r="AO111" s="111"/>
      <c r="AP111" s="128"/>
    </row>
    <row r="112" spans="1:42" customFormat="1" ht="104.25" hidden="1" customHeight="1" x14ac:dyDescent="0.25">
      <c r="A112" s="67" t="s">
        <v>258</v>
      </c>
      <c r="B112" s="95" t="s">
        <v>0</v>
      </c>
      <c r="C112" s="95" t="s">
        <v>213</v>
      </c>
      <c r="D112" s="95" t="s">
        <v>214</v>
      </c>
      <c r="E112" s="96">
        <v>19</v>
      </c>
      <c r="F112" s="79" t="s">
        <v>215</v>
      </c>
      <c r="G112" s="95" t="s">
        <v>46</v>
      </c>
      <c r="H112" s="71">
        <v>96</v>
      </c>
      <c r="I112" s="97" t="s">
        <v>34</v>
      </c>
      <c r="J112" s="73">
        <v>0.6</v>
      </c>
      <c r="K112" s="74" t="s">
        <v>190</v>
      </c>
      <c r="L112" s="73" t="s">
        <v>190</v>
      </c>
      <c r="M112" s="97" t="s">
        <v>191</v>
      </c>
      <c r="N112" s="73">
        <v>0.4</v>
      </c>
      <c r="O112" s="98" t="s">
        <v>7</v>
      </c>
      <c r="P112" s="77">
        <v>1</v>
      </c>
      <c r="Q112" s="78" t="s">
        <v>216</v>
      </c>
      <c r="R112" s="99" t="s">
        <v>9</v>
      </c>
      <c r="S112" s="100" t="s">
        <v>10</v>
      </c>
      <c r="T112" s="100" t="s">
        <v>11</v>
      </c>
      <c r="U112" s="101" t="s">
        <v>12</v>
      </c>
      <c r="V112" s="100" t="s">
        <v>13</v>
      </c>
      <c r="W112" s="100" t="s">
        <v>14</v>
      </c>
      <c r="X112" s="100" t="s">
        <v>15</v>
      </c>
      <c r="Y112" s="102" t="s">
        <v>625</v>
      </c>
      <c r="Z112" s="68" t="s">
        <v>706</v>
      </c>
      <c r="AA112" s="68" t="s">
        <v>707</v>
      </c>
      <c r="AB112" s="105">
        <f>IFERROR(IF(R112="Probabilidad",(J112-(+J112*U112)),IF(R112="Impacto",J112,"")),"")</f>
        <v>0.36</v>
      </c>
      <c r="AC112" s="106" t="s">
        <v>5</v>
      </c>
      <c r="AD112" s="101">
        <v>0.36</v>
      </c>
      <c r="AE112" s="106" t="s">
        <v>191</v>
      </c>
      <c r="AF112" s="101">
        <v>0.4</v>
      </c>
      <c r="AG112" s="107" t="s">
        <v>7</v>
      </c>
      <c r="AH112" s="100" t="s">
        <v>16</v>
      </c>
      <c r="AI112" s="68" t="s">
        <v>217</v>
      </c>
      <c r="AJ112" s="102" t="s">
        <v>218</v>
      </c>
      <c r="AK112" s="112">
        <v>44621</v>
      </c>
      <c r="AL112" s="68" t="s">
        <v>706</v>
      </c>
      <c r="AM112" s="68" t="s">
        <v>708</v>
      </c>
      <c r="AN112" s="102" t="s">
        <v>625</v>
      </c>
      <c r="AO112" s="111"/>
      <c r="AP112" s="128"/>
    </row>
    <row r="113" spans="1:42" customFormat="1" ht="16.5" hidden="1" x14ac:dyDescent="0.25">
      <c r="A113" s="67"/>
      <c r="B113" s="95"/>
      <c r="C113" s="95"/>
      <c r="D113" s="95"/>
      <c r="E113" s="96"/>
      <c r="F113" s="79"/>
      <c r="G113" s="95"/>
      <c r="H113" s="71"/>
      <c r="I113" s="97"/>
      <c r="J113" s="73"/>
      <c r="K113" s="74"/>
      <c r="L113" s="73">
        <v>0</v>
      </c>
      <c r="M113" s="97"/>
      <c r="N113" s="73"/>
      <c r="O113" s="98"/>
      <c r="P113" s="77">
        <v>2</v>
      </c>
      <c r="Q113" s="78"/>
      <c r="R113" s="99" t="s">
        <v>42</v>
      </c>
      <c r="S113" s="100"/>
      <c r="T113" s="100"/>
      <c r="U113" s="101" t="s">
        <v>42</v>
      </c>
      <c r="V113" s="100"/>
      <c r="W113" s="100"/>
      <c r="X113" s="100"/>
      <c r="Y113" s="102"/>
      <c r="Z113" s="100"/>
      <c r="AA113" s="100"/>
      <c r="AB113" s="105" t="str">
        <f>IFERROR(IF(AND(R112="Probabilidad",R113="Probabilidad"),(AD112-(+AD112*U113)),IF(R113="Probabilidad",(J112-(+J112*U113)),IF(R113="Impacto",AD112,""))),"")</f>
        <v/>
      </c>
      <c r="AC113" s="106" t="s">
        <v>42</v>
      </c>
      <c r="AD113" s="101" t="s">
        <v>42</v>
      </c>
      <c r="AE113" s="106" t="s">
        <v>42</v>
      </c>
      <c r="AF113" s="101" t="s">
        <v>42</v>
      </c>
      <c r="AG113" s="107" t="s">
        <v>42</v>
      </c>
      <c r="AH113" s="100"/>
      <c r="AI113" s="68"/>
      <c r="AJ113" s="102"/>
      <c r="AK113" s="112"/>
      <c r="AL113" s="112"/>
      <c r="AM113" s="68"/>
      <c r="AN113" s="102"/>
      <c r="AO113" s="111"/>
      <c r="AP113" s="128"/>
    </row>
    <row r="114" spans="1:42" customFormat="1" ht="16.5" hidden="1" x14ac:dyDescent="0.25">
      <c r="A114" s="67"/>
      <c r="B114" s="95"/>
      <c r="C114" s="95"/>
      <c r="D114" s="95"/>
      <c r="E114" s="96"/>
      <c r="F114" s="79"/>
      <c r="G114" s="95"/>
      <c r="H114" s="71"/>
      <c r="I114" s="97"/>
      <c r="J114" s="73"/>
      <c r="K114" s="74"/>
      <c r="L114" s="73">
        <v>0</v>
      </c>
      <c r="M114" s="97"/>
      <c r="N114" s="73"/>
      <c r="O114" s="98"/>
      <c r="P114" s="77">
        <v>3</v>
      </c>
      <c r="Q114" s="80"/>
      <c r="R114" s="99" t="s">
        <v>42</v>
      </c>
      <c r="S114" s="100"/>
      <c r="T114" s="100"/>
      <c r="U114" s="101" t="s">
        <v>42</v>
      </c>
      <c r="V114" s="100"/>
      <c r="W114" s="100"/>
      <c r="X114" s="100"/>
      <c r="Y114" s="102"/>
      <c r="Z114" s="100"/>
      <c r="AA114" s="100"/>
      <c r="AB114" s="105" t="str">
        <f>IFERROR(IF(AND(R113="Probabilidad",R114="Probabilidad"),(AD113-(+AD113*U114)),IF(AND(R113="Impacto",R114="Probabilidad"),(AD112-(+AD112*U114)),IF(R114="Impacto",AD113,""))),"")</f>
        <v/>
      </c>
      <c r="AC114" s="106" t="s">
        <v>42</v>
      </c>
      <c r="AD114" s="101" t="s">
        <v>42</v>
      </c>
      <c r="AE114" s="106" t="s">
        <v>42</v>
      </c>
      <c r="AF114" s="101" t="s">
        <v>42</v>
      </c>
      <c r="AG114" s="107" t="s">
        <v>42</v>
      </c>
      <c r="AH114" s="100"/>
      <c r="AI114" s="68"/>
      <c r="AJ114" s="102"/>
      <c r="AK114" s="112"/>
      <c r="AL114" s="112"/>
      <c r="AM114" s="68"/>
      <c r="AN114" s="102"/>
      <c r="AO114" s="111"/>
      <c r="AP114" s="128"/>
    </row>
    <row r="115" spans="1:42" customFormat="1" ht="16.5" hidden="1" x14ac:dyDescent="0.25">
      <c r="A115" s="67"/>
      <c r="B115" s="95"/>
      <c r="C115" s="95"/>
      <c r="D115" s="95"/>
      <c r="E115" s="96"/>
      <c r="F115" s="79"/>
      <c r="G115" s="95"/>
      <c r="H115" s="71"/>
      <c r="I115" s="97"/>
      <c r="J115" s="73"/>
      <c r="K115" s="74"/>
      <c r="L115" s="73">
        <v>0</v>
      </c>
      <c r="M115" s="97"/>
      <c r="N115" s="73"/>
      <c r="O115" s="98"/>
      <c r="P115" s="77">
        <v>4</v>
      </c>
      <c r="Q115" s="78"/>
      <c r="R115" s="99" t="s">
        <v>42</v>
      </c>
      <c r="S115" s="100"/>
      <c r="T115" s="100"/>
      <c r="U115" s="101" t="s">
        <v>42</v>
      </c>
      <c r="V115" s="100"/>
      <c r="W115" s="100"/>
      <c r="X115" s="100"/>
      <c r="Y115" s="102"/>
      <c r="Z115" s="100"/>
      <c r="AA115" s="100"/>
      <c r="AB115" s="105" t="str">
        <f t="shared" ref="AB115:AB117" si="18">IFERROR(IF(AND(R114="Probabilidad",R115="Probabilidad"),(AD114-(+AD114*U115)),IF(AND(R114="Impacto",R115="Probabilidad"),(AD113-(+AD113*U115)),IF(R115="Impacto",AD114,""))),"")</f>
        <v/>
      </c>
      <c r="AC115" s="106" t="s">
        <v>42</v>
      </c>
      <c r="AD115" s="101" t="s">
        <v>42</v>
      </c>
      <c r="AE115" s="106" t="s">
        <v>42</v>
      </c>
      <c r="AF115" s="101" t="s">
        <v>42</v>
      </c>
      <c r="AG115" s="107" t="s">
        <v>42</v>
      </c>
      <c r="AH115" s="100"/>
      <c r="AI115" s="68"/>
      <c r="AJ115" s="102"/>
      <c r="AK115" s="112"/>
      <c r="AL115" s="112"/>
      <c r="AM115" s="68"/>
      <c r="AN115" s="102"/>
      <c r="AO115" s="111"/>
      <c r="AP115" s="128"/>
    </row>
    <row r="116" spans="1:42" customFormat="1" ht="16.5" hidden="1" x14ac:dyDescent="0.25">
      <c r="A116" s="67"/>
      <c r="B116" s="95"/>
      <c r="C116" s="95"/>
      <c r="D116" s="95"/>
      <c r="E116" s="96"/>
      <c r="F116" s="79"/>
      <c r="G116" s="95"/>
      <c r="H116" s="71"/>
      <c r="I116" s="97"/>
      <c r="J116" s="73"/>
      <c r="K116" s="74"/>
      <c r="L116" s="73">
        <v>0</v>
      </c>
      <c r="M116" s="97"/>
      <c r="N116" s="73"/>
      <c r="O116" s="98"/>
      <c r="P116" s="77">
        <v>5</v>
      </c>
      <c r="Q116" s="78"/>
      <c r="R116" s="99" t="s">
        <v>42</v>
      </c>
      <c r="S116" s="100"/>
      <c r="T116" s="100"/>
      <c r="U116" s="101" t="s">
        <v>42</v>
      </c>
      <c r="V116" s="100"/>
      <c r="W116" s="100"/>
      <c r="X116" s="100"/>
      <c r="Y116" s="102"/>
      <c r="Z116" s="100"/>
      <c r="AA116" s="100"/>
      <c r="AB116" s="105" t="str">
        <f t="shared" si="18"/>
        <v/>
      </c>
      <c r="AC116" s="106" t="s">
        <v>42</v>
      </c>
      <c r="AD116" s="101" t="s">
        <v>42</v>
      </c>
      <c r="AE116" s="106" t="s">
        <v>42</v>
      </c>
      <c r="AF116" s="101" t="s">
        <v>42</v>
      </c>
      <c r="AG116" s="107" t="s">
        <v>42</v>
      </c>
      <c r="AH116" s="100"/>
      <c r="AI116" s="68"/>
      <c r="AJ116" s="102"/>
      <c r="AK116" s="112"/>
      <c r="AL116" s="112"/>
      <c r="AM116" s="68"/>
      <c r="AN116" s="102"/>
      <c r="AO116" s="111"/>
      <c r="AP116" s="128"/>
    </row>
    <row r="117" spans="1:42" customFormat="1" ht="16.5" hidden="1" x14ac:dyDescent="0.25">
      <c r="A117" s="67"/>
      <c r="B117" s="95"/>
      <c r="C117" s="95"/>
      <c r="D117" s="95"/>
      <c r="E117" s="96"/>
      <c r="F117" s="79"/>
      <c r="G117" s="95"/>
      <c r="H117" s="71"/>
      <c r="I117" s="97"/>
      <c r="J117" s="73"/>
      <c r="K117" s="74"/>
      <c r="L117" s="73">
        <v>0</v>
      </c>
      <c r="M117" s="97"/>
      <c r="N117" s="73"/>
      <c r="O117" s="98"/>
      <c r="P117" s="77">
        <v>6</v>
      </c>
      <c r="Q117" s="78"/>
      <c r="R117" s="99" t="s">
        <v>42</v>
      </c>
      <c r="S117" s="100"/>
      <c r="T117" s="100"/>
      <c r="U117" s="101" t="s">
        <v>42</v>
      </c>
      <c r="V117" s="100"/>
      <c r="W117" s="100"/>
      <c r="X117" s="100"/>
      <c r="Y117" s="102"/>
      <c r="Z117" s="100"/>
      <c r="AA117" s="100"/>
      <c r="AB117" s="105" t="str">
        <f t="shared" si="18"/>
        <v/>
      </c>
      <c r="AC117" s="106" t="s">
        <v>42</v>
      </c>
      <c r="AD117" s="101" t="s">
        <v>42</v>
      </c>
      <c r="AE117" s="106" t="s">
        <v>42</v>
      </c>
      <c r="AF117" s="101" t="s">
        <v>42</v>
      </c>
      <c r="AG117" s="107" t="s">
        <v>42</v>
      </c>
      <c r="AH117" s="100"/>
      <c r="AI117" s="68"/>
      <c r="AJ117" s="102"/>
      <c r="AK117" s="112"/>
      <c r="AL117" s="112"/>
      <c r="AM117" s="68"/>
      <c r="AN117" s="102"/>
      <c r="AO117" s="111"/>
      <c r="AP117" s="128"/>
    </row>
    <row r="118" spans="1:42" ht="148.5" customHeight="1" x14ac:dyDescent="0.25">
      <c r="A118" s="67" t="s">
        <v>258</v>
      </c>
      <c r="B118" s="95" t="s">
        <v>0</v>
      </c>
      <c r="C118" s="95" t="s">
        <v>219</v>
      </c>
      <c r="D118" s="95" t="s">
        <v>220</v>
      </c>
      <c r="E118" s="96">
        <v>20</v>
      </c>
      <c r="F118" s="70" t="s">
        <v>221</v>
      </c>
      <c r="G118" s="95" t="s">
        <v>46</v>
      </c>
      <c r="H118" s="71">
        <v>28700</v>
      </c>
      <c r="I118" s="97" t="s">
        <v>200</v>
      </c>
      <c r="J118" s="73">
        <v>1</v>
      </c>
      <c r="K118" s="74" t="s">
        <v>6</v>
      </c>
      <c r="L118" s="73" t="s">
        <v>6</v>
      </c>
      <c r="M118" s="97" t="s">
        <v>7</v>
      </c>
      <c r="N118" s="73">
        <v>0.6</v>
      </c>
      <c r="O118" s="115" t="s">
        <v>49</v>
      </c>
      <c r="P118" s="77">
        <v>1</v>
      </c>
      <c r="Q118" s="78" t="s">
        <v>222</v>
      </c>
      <c r="R118" s="99" t="s">
        <v>9</v>
      </c>
      <c r="S118" s="100" t="s">
        <v>23</v>
      </c>
      <c r="T118" s="100" t="s">
        <v>11</v>
      </c>
      <c r="U118" s="101" t="s">
        <v>24</v>
      </c>
      <c r="V118" s="100" t="s">
        <v>13</v>
      </c>
      <c r="W118" s="100" t="s">
        <v>14</v>
      </c>
      <c r="X118" s="100" t="s">
        <v>15</v>
      </c>
      <c r="Y118" s="102" t="s">
        <v>625</v>
      </c>
      <c r="Z118" s="68" t="s">
        <v>706</v>
      </c>
      <c r="AA118" s="78" t="s">
        <v>709</v>
      </c>
      <c r="AB118" s="105">
        <f>IFERROR(IF(R118="Probabilidad",(J118-(+J118*U118)),IF(R118="Impacto",J118,"")),"")</f>
        <v>0.7</v>
      </c>
      <c r="AC118" s="106" t="s">
        <v>144</v>
      </c>
      <c r="AD118" s="101">
        <v>0.7</v>
      </c>
      <c r="AE118" s="106" t="s">
        <v>7</v>
      </c>
      <c r="AF118" s="101">
        <v>0.6</v>
      </c>
      <c r="AG118" s="107" t="s">
        <v>49</v>
      </c>
      <c r="AH118" s="100" t="s">
        <v>16</v>
      </c>
      <c r="AI118" s="68" t="s">
        <v>223</v>
      </c>
      <c r="AJ118" s="68" t="s">
        <v>224</v>
      </c>
      <c r="AK118" s="112">
        <v>44863</v>
      </c>
      <c r="AL118" s="68" t="s">
        <v>706</v>
      </c>
      <c r="AM118" s="78" t="s">
        <v>711</v>
      </c>
      <c r="AN118" s="102" t="s">
        <v>625</v>
      </c>
      <c r="AO118" s="81" t="s">
        <v>968</v>
      </c>
      <c r="AP118" s="42" t="s">
        <v>980</v>
      </c>
    </row>
    <row r="119" spans="1:42" customFormat="1" ht="70.5" hidden="1" customHeight="1" x14ac:dyDescent="0.25">
      <c r="A119" s="67"/>
      <c r="B119" s="95"/>
      <c r="C119" s="95"/>
      <c r="D119" s="95"/>
      <c r="E119" s="96"/>
      <c r="F119" s="79"/>
      <c r="G119" s="95"/>
      <c r="H119" s="71"/>
      <c r="I119" s="97"/>
      <c r="J119" s="73"/>
      <c r="K119" s="74"/>
      <c r="L119" s="73">
        <v>0</v>
      </c>
      <c r="M119" s="97"/>
      <c r="N119" s="73"/>
      <c r="O119" s="115" t="s">
        <v>49</v>
      </c>
      <c r="P119" s="77">
        <v>2</v>
      </c>
      <c r="Q119" s="78" t="s">
        <v>225</v>
      </c>
      <c r="R119" s="99" t="s">
        <v>9</v>
      </c>
      <c r="S119" s="100" t="s">
        <v>23</v>
      </c>
      <c r="T119" s="100" t="s">
        <v>11</v>
      </c>
      <c r="U119" s="101" t="s">
        <v>24</v>
      </c>
      <c r="V119" s="100" t="s">
        <v>168</v>
      </c>
      <c r="W119" s="100" t="s">
        <v>14</v>
      </c>
      <c r="X119" s="100" t="s">
        <v>15</v>
      </c>
      <c r="Y119" s="102" t="s">
        <v>625</v>
      </c>
      <c r="Z119" s="68" t="s">
        <v>706</v>
      </c>
      <c r="AA119" s="68" t="s">
        <v>710</v>
      </c>
      <c r="AB119" s="105">
        <f>IFERROR(IF(AND(R118="Probabilidad",R119="Probabilidad"),(AD118-(+AD118*U119)),IF(R119="Probabilidad",(J118-(+J118*U119)),IF(R119="Impacto",AD118,""))),"")</f>
        <v>0.49</v>
      </c>
      <c r="AC119" s="106" t="s">
        <v>34</v>
      </c>
      <c r="AD119" s="101">
        <v>0.49</v>
      </c>
      <c r="AE119" s="106" t="s">
        <v>191</v>
      </c>
      <c r="AF119" s="101">
        <v>0.4</v>
      </c>
      <c r="AG119" s="107" t="s">
        <v>7</v>
      </c>
      <c r="AH119" s="100" t="s">
        <v>16</v>
      </c>
      <c r="AI119" s="68" t="s">
        <v>226</v>
      </c>
      <c r="AJ119" s="102" t="s">
        <v>227</v>
      </c>
      <c r="AK119" s="112">
        <v>44742</v>
      </c>
      <c r="AL119" s="68" t="s">
        <v>712</v>
      </c>
      <c r="AM119" s="68" t="s">
        <v>713</v>
      </c>
      <c r="AN119" s="102" t="s">
        <v>623</v>
      </c>
      <c r="AO119" s="111"/>
      <c r="AP119" s="128"/>
    </row>
    <row r="120" spans="1:42" customFormat="1" ht="16.5" hidden="1" x14ac:dyDescent="0.25">
      <c r="A120" s="67"/>
      <c r="B120" s="95"/>
      <c r="C120" s="95"/>
      <c r="D120" s="95"/>
      <c r="E120" s="96"/>
      <c r="F120" s="79"/>
      <c r="G120" s="95"/>
      <c r="H120" s="71"/>
      <c r="I120" s="97"/>
      <c r="J120" s="73"/>
      <c r="K120" s="74"/>
      <c r="L120" s="73">
        <v>0</v>
      </c>
      <c r="M120" s="97"/>
      <c r="N120" s="73"/>
      <c r="O120" s="115"/>
      <c r="P120" s="77">
        <v>3</v>
      </c>
      <c r="Q120" s="80"/>
      <c r="R120" s="99" t="s">
        <v>42</v>
      </c>
      <c r="S120" s="100"/>
      <c r="T120" s="100"/>
      <c r="U120" s="101" t="s">
        <v>42</v>
      </c>
      <c r="V120" s="100"/>
      <c r="W120" s="100"/>
      <c r="X120" s="100"/>
      <c r="Y120" s="102"/>
      <c r="Z120" s="100"/>
      <c r="AA120" s="100"/>
      <c r="AB120" s="105" t="str">
        <f>IFERROR(IF(AND(R119="Probabilidad",R120="Probabilidad"),(AD119-(+AD119*U120)),IF(AND(R119="Impacto",R120="Probabilidad"),(AD118-(+AD118*U120)),IF(R120="Impacto",AD119,""))),"")</f>
        <v/>
      </c>
      <c r="AC120" s="106" t="s">
        <v>42</v>
      </c>
      <c r="AD120" s="101" t="s">
        <v>42</v>
      </c>
      <c r="AE120" s="106" t="s">
        <v>42</v>
      </c>
      <c r="AF120" s="101" t="s">
        <v>42</v>
      </c>
      <c r="AG120" s="107" t="s">
        <v>42</v>
      </c>
      <c r="AH120" s="100"/>
      <c r="AI120" s="68"/>
      <c r="AJ120" s="102"/>
      <c r="AK120" s="112"/>
      <c r="AL120" s="112"/>
      <c r="AM120" s="68"/>
      <c r="AN120" s="102"/>
      <c r="AO120" s="111"/>
      <c r="AP120" s="128"/>
    </row>
    <row r="121" spans="1:42" customFormat="1" ht="16.5" hidden="1" x14ac:dyDescent="0.25">
      <c r="A121" s="67"/>
      <c r="B121" s="95"/>
      <c r="C121" s="95"/>
      <c r="D121" s="95"/>
      <c r="E121" s="96"/>
      <c r="F121" s="79"/>
      <c r="G121" s="95"/>
      <c r="H121" s="71"/>
      <c r="I121" s="97"/>
      <c r="J121" s="73"/>
      <c r="K121" s="74"/>
      <c r="L121" s="73">
        <v>0</v>
      </c>
      <c r="M121" s="97"/>
      <c r="N121" s="73"/>
      <c r="O121" s="115"/>
      <c r="P121" s="77">
        <v>4</v>
      </c>
      <c r="Q121" s="78"/>
      <c r="R121" s="99" t="s">
        <v>42</v>
      </c>
      <c r="S121" s="100"/>
      <c r="T121" s="100"/>
      <c r="U121" s="101" t="s">
        <v>42</v>
      </c>
      <c r="V121" s="100"/>
      <c r="W121" s="100"/>
      <c r="X121" s="100"/>
      <c r="Y121" s="102"/>
      <c r="Z121" s="100"/>
      <c r="AA121" s="100"/>
      <c r="AB121" s="105" t="str">
        <f t="shared" ref="AB121:AB123" si="19">IFERROR(IF(AND(R120="Probabilidad",R121="Probabilidad"),(AD120-(+AD120*U121)),IF(AND(R120="Impacto",R121="Probabilidad"),(AD119-(+AD119*U121)),IF(R121="Impacto",AD120,""))),"")</f>
        <v/>
      </c>
      <c r="AC121" s="106" t="s">
        <v>42</v>
      </c>
      <c r="AD121" s="101" t="s">
        <v>42</v>
      </c>
      <c r="AE121" s="106" t="s">
        <v>42</v>
      </c>
      <c r="AF121" s="101" t="s">
        <v>42</v>
      </c>
      <c r="AG121" s="107" t="s">
        <v>42</v>
      </c>
      <c r="AH121" s="100"/>
      <c r="AI121" s="68"/>
      <c r="AJ121" s="102"/>
      <c r="AK121" s="112"/>
      <c r="AL121" s="112"/>
      <c r="AM121" s="68"/>
      <c r="AN121" s="102"/>
      <c r="AO121" s="111"/>
      <c r="AP121" s="128"/>
    </row>
    <row r="122" spans="1:42" customFormat="1" ht="16.5" hidden="1" x14ac:dyDescent="0.25">
      <c r="A122" s="67"/>
      <c r="B122" s="95"/>
      <c r="C122" s="95"/>
      <c r="D122" s="95"/>
      <c r="E122" s="96"/>
      <c r="F122" s="79"/>
      <c r="G122" s="95"/>
      <c r="H122" s="71"/>
      <c r="I122" s="97"/>
      <c r="J122" s="73"/>
      <c r="K122" s="74"/>
      <c r="L122" s="73">
        <v>0</v>
      </c>
      <c r="M122" s="97"/>
      <c r="N122" s="73"/>
      <c r="O122" s="115"/>
      <c r="P122" s="77">
        <v>5</v>
      </c>
      <c r="Q122" s="78"/>
      <c r="R122" s="99" t="s">
        <v>42</v>
      </c>
      <c r="S122" s="100"/>
      <c r="T122" s="100"/>
      <c r="U122" s="101" t="s">
        <v>42</v>
      </c>
      <c r="V122" s="100"/>
      <c r="W122" s="100"/>
      <c r="X122" s="100"/>
      <c r="Y122" s="102"/>
      <c r="Z122" s="100"/>
      <c r="AA122" s="100"/>
      <c r="AB122" s="105" t="str">
        <f t="shared" si="19"/>
        <v/>
      </c>
      <c r="AC122" s="106" t="s">
        <v>42</v>
      </c>
      <c r="AD122" s="101" t="s">
        <v>42</v>
      </c>
      <c r="AE122" s="106" t="s">
        <v>42</v>
      </c>
      <c r="AF122" s="101" t="s">
        <v>42</v>
      </c>
      <c r="AG122" s="107" t="s">
        <v>42</v>
      </c>
      <c r="AH122" s="100"/>
      <c r="AI122" s="68"/>
      <c r="AJ122" s="102"/>
      <c r="AK122" s="112"/>
      <c r="AL122" s="112"/>
      <c r="AM122" s="68"/>
      <c r="AN122" s="102"/>
      <c r="AO122" s="111"/>
      <c r="AP122" s="128"/>
    </row>
    <row r="123" spans="1:42" customFormat="1" ht="16.5" hidden="1" x14ac:dyDescent="0.25">
      <c r="A123" s="67"/>
      <c r="B123" s="95"/>
      <c r="C123" s="95"/>
      <c r="D123" s="95"/>
      <c r="E123" s="96"/>
      <c r="F123" s="79"/>
      <c r="G123" s="95"/>
      <c r="H123" s="71"/>
      <c r="I123" s="97"/>
      <c r="J123" s="73"/>
      <c r="K123" s="74"/>
      <c r="L123" s="73">
        <v>0</v>
      </c>
      <c r="M123" s="97"/>
      <c r="N123" s="73"/>
      <c r="O123" s="115"/>
      <c r="P123" s="77">
        <v>6</v>
      </c>
      <c r="Q123" s="78"/>
      <c r="R123" s="99" t="s">
        <v>42</v>
      </c>
      <c r="S123" s="100"/>
      <c r="T123" s="100"/>
      <c r="U123" s="101" t="s">
        <v>42</v>
      </c>
      <c r="V123" s="100"/>
      <c r="W123" s="100"/>
      <c r="X123" s="100"/>
      <c r="Y123" s="102"/>
      <c r="Z123" s="100"/>
      <c r="AA123" s="100"/>
      <c r="AB123" s="105" t="str">
        <f t="shared" si="19"/>
        <v/>
      </c>
      <c r="AC123" s="106" t="s">
        <v>42</v>
      </c>
      <c r="AD123" s="101" t="s">
        <v>42</v>
      </c>
      <c r="AE123" s="106" t="s">
        <v>42</v>
      </c>
      <c r="AF123" s="101" t="s">
        <v>42</v>
      </c>
      <c r="AG123" s="107" t="s">
        <v>42</v>
      </c>
      <c r="AH123" s="100"/>
      <c r="AI123" s="68"/>
      <c r="AJ123" s="102"/>
      <c r="AK123" s="112"/>
      <c r="AL123" s="112"/>
      <c r="AM123" s="68"/>
      <c r="AN123" s="102"/>
      <c r="AO123" s="111"/>
      <c r="AP123" s="128"/>
    </row>
    <row r="124" spans="1:42" ht="277.5" customHeight="1" x14ac:dyDescent="0.25">
      <c r="A124" s="67" t="s">
        <v>258</v>
      </c>
      <c r="B124" s="95" t="s">
        <v>0</v>
      </c>
      <c r="C124" s="95" t="s">
        <v>213</v>
      </c>
      <c r="D124" s="95" t="s">
        <v>228</v>
      </c>
      <c r="E124" s="96">
        <v>21</v>
      </c>
      <c r="F124" s="70" t="s">
        <v>229</v>
      </c>
      <c r="G124" s="95" t="s">
        <v>46</v>
      </c>
      <c r="H124" s="71">
        <v>36000</v>
      </c>
      <c r="I124" s="97" t="s">
        <v>200</v>
      </c>
      <c r="J124" s="73">
        <v>1</v>
      </c>
      <c r="K124" s="74" t="s">
        <v>190</v>
      </c>
      <c r="L124" s="73" t="s">
        <v>190</v>
      </c>
      <c r="M124" s="97" t="s">
        <v>191</v>
      </c>
      <c r="N124" s="73">
        <v>0.4</v>
      </c>
      <c r="O124" s="115" t="s">
        <v>49</v>
      </c>
      <c r="P124" s="77">
        <v>1</v>
      </c>
      <c r="Q124" s="78" t="s">
        <v>230</v>
      </c>
      <c r="R124" s="99" t="s">
        <v>9</v>
      </c>
      <c r="S124" s="100" t="s">
        <v>10</v>
      </c>
      <c r="T124" s="100" t="s">
        <v>11</v>
      </c>
      <c r="U124" s="101" t="s">
        <v>12</v>
      </c>
      <c r="V124" s="100" t="s">
        <v>13</v>
      </c>
      <c r="W124" s="100" t="s">
        <v>14</v>
      </c>
      <c r="X124" s="100" t="s">
        <v>15</v>
      </c>
      <c r="Y124" s="102" t="s">
        <v>625</v>
      </c>
      <c r="Z124" s="68" t="s">
        <v>706</v>
      </c>
      <c r="AA124" s="78" t="s">
        <v>714</v>
      </c>
      <c r="AB124" s="105">
        <f>IFERROR(IF(R124="Probabilidad",(J124-(+J124*U124)),IF(R124="Impacto",J124,"")),"")</f>
        <v>0.6</v>
      </c>
      <c r="AC124" s="106" t="s">
        <v>34</v>
      </c>
      <c r="AD124" s="101">
        <v>0.6</v>
      </c>
      <c r="AE124" s="106" t="s">
        <v>191</v>
      </c>
      <c r="AF124" s="101">
        <v>0.4</v>
      </c>
      <c r="AG124" s="107" t="s">
        <v>7</v>
      </c>
      <c r="AH124" s="100" t="s">
        <v>16</v>
      </c>
      <c r="AI124" s="68" t="s">
        <v>231</v>
      </c>
      <c r="AJ124" s="68" t="s">
        <v>232</v>
      </c>
      <c r="AK124" s="112" t="s">
        <v>233</v>
      </c>
      <c r="AL124" s="68" t="s">
        <v>706</v>
      </c>
      <c r="AM124" s="78" t="s">
        <v>715</v>
      </c>
      <c r="AN124" s="102" t="s">
        <v>625</v>
      </c>
      <c r="AO124" s="134" t="s">
        <v>969</v>
      </c>
      <c r="AP124" s="42" t="s">
        <v>980</v>
      </c>
    </row>
    <row r="125" spans="1:42" customFormat="1" ht="16.5" hidden="1" x14ac:dyDescent="0.25">
      <c r="A125" s="67"/>
      <c r="B125" s="95"/>
      <c r="C125" s="95"/>
      <c r="D125" s="95"/>
      <c r="E125" s="96"/>
      <c r="F125" s="79"/>
      <c r="G125" s="95"/>
      <c r="H125" s="71"/>
      <c r="I125" s="97"/>
      <c r="J125" s="73"/>
      <c r="K125" s="74"/>
      <c r="L125" s="73">
        <v>0</v>
      </c>
      <c r="M125" s="97"/>
      <c r="N125" s="73"/>
      <c r="O125" s="115"/>
      <c r="P125" s="77">
        <v>2</v>
      </c>
      <c r="Q125" s="78"/>
      <c r="R125" s="99" t="s">
        <v>42</v>
      </c>
      <c r="S125" s="100"/>
      <c r="T125" s="100"/>
      <c r="U125" s="101" t="s">
        <v>42</v>
      </c>
      <c r="V125" s="100"/>
      <c r="W125" s="100"/>
      <c r="X125" s="100"/>
      <c r="Y125" s="102"/>
      <c r="Z125" s="100"/>
      <c r="AA125" s="100"/>
      <c r="AB125" s="118" t="str">
        <f>IFERROR(IF(AND(R124="Probabilidad",R125="Probabilidad"),(AD124-(+AD124*U125)),IF(R125="Probabilidad",(J124-(+J124*U125)),IF(R125="Impacto",AD124,""))),"")</f>
        <v/>
      </c>
      <c r="AC125" s="106" t="s">
        <v>42</v>
      </c>
      <c r="AD125" s="101" t="s">
        <v>42</v>
      </c>
      <c r="AE125" s="106" t="s">
        <v>42</v>
      </c>
      <c r="AF125" s="101" t="s">
        <v>42</v>
      </c>
      <c r="AG125" s="107" t="s">
        <v>42</v>
      </c>
      <c r="AH125" s="100"/>
      <c r="AI125" s="68"/>
      <c r="AJ125" s="102"/>
      <c r="AK125" s="112"/>
      <c r="AL125" s="112"/>
      <c r="AM125" s="68"/>
      <c r="AN125" s="102"/>
      <c r="AO125" s="111"/>
      <c r="AP125" s="128"/>
    </row>
    <row r="126" spans="1:42" customFormat="1" ht="16.5" hidden="1" x14ac:dyDescent="0.25">
      <c r="A126" s="67"/>
      <c r="B126" s="95"/>
      <c r="C126" s="95"/>
      <c r="D126" s="95"/>
      <c r="E126" s="96"/>
      <c r="F126" s="79"/>
      <c r="G126" s="95"/>
      <c r="H126" s="71"/>
      <c r="I126" s="97"/>
      <c r="J126" s="73"/>
      <c r="K126" s="74"/>
      <c r="L126" s="73">
        <v>0</v>
      </c>
      <c r="M126" s="97"/>
      <c r="N126" s="73"/>
      <c r="O126" s="115"/>
      <c r="P126" s="77">
        <v>3</v>
      </c>
      <c r="Q126" s="80"/>
      <c r="R126" s="99" t="s">
        <v>42</v>
      </c>
      <c r="S126" s="100"/>
      <c r="T126" s="100"/>
      <c r="U126" s="101" t="s">
        <v>42</v>
      </c>
      <c r="V126" s="100"/>
      <c r="W126" s="100"/>
      <c r="X126" s="100"/>
      <c r="Y126" s="102"/>
      <c r="Z126" s="100"/>
      <c r="AA126" s="100"/>
      <c r="AB126" s="105" t="str">
        <f>IFERROR(IF(AND(R125="Probabilidad",R126="Probabilidad"),(AD125-(+AD125*U126)),IF(AND(R125="Impacto",R126="Probabilidad"),(AD124-(+AD124*U126)),IF(R126="Impacto",AD125,""))),"")</f>
        <v/>
      </c>
      <c r="AC126" s="106" t="s">
        <v>42</v>
      </c>
      <c r="AD126" s="101" t="s">
        <v>42</v>
      </c>
      <c r="AE126" s="106" t="s">
        <v>42</v>
      </c>
      <c r="AF126" s="101" t="s">
        <v>42</v>
      </c>
      <c r="AG126" s="107" t="s">
        <v>42</v>
      </c>
      <c r="AH126" s="100"/>
      <c r="AI126" s="68"/>
      <c r="AJ126" s="102"/>
      <c r="AK126" s="112"/>
      <c r="AL126" s="112"/>
      <c r="AM126" s="68"/>
      <c r="AN126" s="102"/>
      <c r="AO126" s="111"/>
      <c r="AP126" s="128"/>
    </row>
    <row r="127" spans="1:42" customFormat="1" ht="16.5" hidden="1" x14ac:dyDescent="0.25">
      <c r="A127" s="67"/>
      <c r="B127" s="95"/>
      <c r="C127" s="95"/>
      <c r="D127" s="95"/>
      <c r="E127" s="96"/>
      <c r="F127" s="79"/>
      <c r="G127" s="95"/>
      <c r="H127" s="71"/>
      <c r="I127" s="97"/>
      <c r="J127" s="73"/>
      <c r="K127" s="74"/>
      <c r="L127" s="73">
        <v>0</v>
      </c>
      <c r="M127" s="97"/>
      <c r="N127" s="73"/>
      <c r="O127" s="115"/>
      <c r="P127" s="77">
        <v>4</v>
      </c>
      <c r="Q127" s="78"/>
      <c r="R127" s="99" t="s">
        <v>42</v>
      </c>
      <c r="S127" s="100"/>
      <c r="T127" s="100"/>
      <c r="U127" s="101" t="s">
        <v>42</v>
      </c>
      <c r="V127" s="100"/>
      <c r="W127" s="100"/>
      <c r="X127" s="100"/>
      <c r="Y127" s="102"/>
      <c r="Z127" s="100"/>
      <c r="AA127" s="100"/>
      <c r="AB127" s="105" t="str">
        <f t="shared" ref="AB127:AB129" si="20">IFERROR(IF(AND(R126="Probabilidad",R127="Probabilidad"),(AD126-(+AD126*U127)),IF(AND(R126="Impacto",R127="Probabilidad"),(AD125-(+AD125*U127)),IF(R127="Impacto",AD126,""))),"")</f>
        <v/>
      </c>
      <c r="AC127" s="106" t="s">
        <v>42</v>
      </c>
      <c r="AD127" s="101" t="s">
        <v>42</v>
      </c>
      <c r="AE127" s="106" t="s">
        <v>42</v>
      </c>
      <c r="AF127" s="101" t="s">
        <v>42</v>
      </c>
      <c r="AG127" s="107" t="s">
        <v>42</v>
      </c>
      <c r="AH127" s="100"/>
      <c r="AI127" s="68"/>
      <c r="AJ127" s="102"/>
      <c r="AK127" s="112"/>
      <c r="AL127" s="112"/>
      <c r="AM127" s="68"/>
      <c r="AN127" s="102"/>
      <c r="AO127" s="111"/>
      <c r="AP127" s="128"/>
    </row>
    <row r="128" spans="1:42" customFormat="1" ht="16.5" hidden="1" x14ac:dyDescent="0.25">
      <c r="A128" s="67"/>
      <c r="B128" s="95"/>
      <c r="C128" s="95"/>
      <c r="D128" s="95"/>
      <c r="E128" s="96"/>
      <c r="F128" s="79"/>
      <c r="G128" s="95"/>
      <c r="H128" s="71"/>
      <c r="I128" s="97"/>
      <c r="J128" s="73"/>
      <c r="K128" s="74"/>
      <c r="L128" s="73">
        <v>0</v>
      </c>
      <c r="M128" s="97"/>
      <c r="N128" s="73"/>
      <c r="O128" s="115"/>
      <c r="P128" s="77">
        <v>5</v>
      </c>
      <c r="Q128" s="78"/>
      <c r="R128" s="99" t="s">
        <v>42</v>
      </c>
      <c r="S128" s="100"/>
      <c r="T128" s="100"/>
      <c r="U128" s="101" t="s">
        <v>42</v>
      </c>
      <c r="V128" s="100"/>
      <c r="W128" s="100"/>
      <c r="X128" s="100"/>
      <c r="Y128" s="102"/>
      <c r="Z128" s="100"/>
      <c r="AA128" s="100"/>
      <c r="AB128" s="105" t="str">
        <f t="shared" si="20"/>
        <v/>
      </c>
      <c r="AC128" s="106" t="s">
        <v>42</v>
      </c>
      <c r="AD128" s="101" t="s">
        <v>42</v>
      </c>
      <c r="AE128" s="106" t="s">
        <v>42</v>
      </c>
      <c r="AF128" s="101" t="s">
        <v>42</v>
      </c>
      <c r="AG128" s="107" t="s">
        <v>42</v>
      </c>
      <c r="AH128" s="100"/>
      <c r="AI128" s="68"/>
      <c r="AJ128" s="102"/>
      <c r="AK128" s="112"/>
      <c r="AL128" s="112"/>
      <c r="AM128" s="68"/>
      <c r="AN128" s="102"/>
      <c r="AO128" s="111"/>
      <c r="AP128" s="128"/>
    </row>
    <row r="129" spans="1:42" customFormat="1" ht="16.5" hidden="1" x14ac:dyDescent="0.25">
      <c r="A129" s="67"/>
      <c r="B129" s="95"/>
      <c r="C129" s="95"/>
      <c r="D129" s="95"/>
      <c r="E129" s="96"/>
      <c r="F129" s="79"/>
      <c r="G129" s="95"/>
      <c r="H129" s="71"/>
      <c r="I129" s="97"/>
      <c r="J129" s="73"/>
      <c r="K129" s="74"/>
      <c r="L129" s="73">
        <v>0</v>
      </c>
      <c r="M129" s="97"/>
      <c r="N129" s="73"/>
      <c r="O129" s="115"/>
      <c r="P129" s="77">
        <v>6</v>
      </c>
      <c r="Q129" s="78"/>
      <c r="R129" s="99" t="s">
        <v>42</v>
      </c>
      <c r="S129" s="100"/>
      <c r="T129" s="100"/>
      <c r="U129" s="101" t="s">
        <v>42</v>
      </c>
      <c r="V129" s="100"/>
      <c r="W129" s="100"/>
      <c r="X129" s="100"/>
      <c r="Y129" s="102"/>
      <c r="Z129" s="100"/>
      <c r="AA129" s="100"/>
      <c r="AB129" s="105" t="str">
        <f t="shared" si="20"/>
        <v/>
      </c>
      <c r="AC129" s="106" t="s">
        <v>42</v>
      </c>
      <c r="AD129" s="101" t="s">
        <v>42</v>
      </c>
      <c r="AE129" s="106" t="s">
        <v>42</v>
      </c>
      <c r="AF129" s="101" t="s">
        <v>42</v>
      </c>
      <c r="AG129" s="107" t="s">
        <v>42</v>
      </c>
      <c r="AH129" s="100"/>
      <c r="AI129" s="68"/>
      <c r="AJ129" s="102"/>
      <c r="AK129" s="112"/>
      <c r="AL129" s="112"/>
      <c r="AM129" s="68"/>
      <c r="AN129" s="102"/>
      <c r="AO129" s="111"/>
      <c r="AP129" s="128"/>
    </row>
    <row r="130" spans="1:42" customFormat="1" ht="74.25" hidden="1" customHeight="1" x14ac:dyDescent="0.25">
      <c r="A130" s="67" t="s">
        <v>258</v>
      </c>
      <c r="B130" s="95" t="s">
        <v>0</v>
      </c>
      <c r="C130" s="95" t="s">
        <v>213</v>
      </c>
      <c r="D130" s="95" t="s">
        <v>234</v>
      </c>
      <c r="E130" s="96">
        <v>22</v>
      </c>
      <c r="F130" s="79" t="s">
        <v>235</v>
      </c>
      <c r="G130" s="95" t="s">
        <v>4</v>
      </c>
      <c r="H130" s="71">
        <v>50</v>
      </c>
      <c r="I130" s="97" t="s">
        <v>34</v>
      </c>
      <c r="J130" s="73">
        <v>0.6</v>
      </c>
      <c r="K130" s="74" t="s">
        <v>190</v>
      </c>
      <c r="L130" s="73" t="s">
        <v>190</v>
      </c>
      <c r="M130" s="97" t="s">
        <v>191</v>
      </c>
      <c r="N130" s="73">
        <v>0.4</v>
      </c>
      <c r="O130" s="98" t="s">
        <v>7</v>
      </c>
      <c r="P130" s="77">
        <v>1</v>
      </c>
      <c r="Q130" s="78" t="s">
        <v>236</v>
      </c>
      <c r="R130" s="99" t="s">
        <v>9</v>
      </c>
      <c r="S130" s="100" t="s">
        <v>10</v>
      </c>
      <c r="T130" s="100" t="s">
        <v>11</v>
      </c>
      <c r="U130" s="101" t="s">
        <v>12</v>
      </c>
      <c r="V130" s="100" t="s">
        <v>13</v>
      </c>
      <c r="W130" s="100" t="s">
        <v>14</v>
      </c>
      <c r="X130" s="100" t="s">
        <v>15</v>
      </c>
      <c r="Y130" s="102" t="s">
        <v>625</v>
      </c>
      <c r="Z130" s="68" t="s">
        <v>706</v>
      </c>
      <c r="AA130" s="68" t="s">
        <v>716</v>
      </c>
      <c r="AB130" s="105">
        <f>IFERROR(IF(R130="Probabilidad",(J130-(+J130*U130)),IF(R130="Impacto",J130,"")),"")</f>
        <v>0.36</v>
      </c>
      <c r="AC130" s="106" t="s">
        <v>5</v>
      </c>
      <c r="AD130" s="101">
        <v>0.36</v>
      </c>
      <c r="AE130" s="106" t="s">
        <v>191</v>
      </c>
      <c r="AF130" s="101">
        <v>0.4</v>
      </c>
      <c r="AG130" s="107" t="s">
        <v>7</v>
      </c>
      <c r="AH130" s="100" t="s">
        <v>16</v>
      </c>
      <c r="AI130" s="68" t="s">
        <v>237</v>
      </c>
      <c r="AJ130" s="102" t="s">
        <v>238</v>
      </c>
      <c r="AK130" s="112" t="s">
        <v>233</v>
      </c>
      <c r="AL130" s="68" t="s">
        <v>706</v>
      </c>
      <c r="AM130" s="68" t="s">
        <v>717</v>
      </c>
      <c r="AN130" s="102" t="s">
        <v>625</v>
      </c>
      <c r="AO130" s="111"/>
      <c r="AP130" s="128"/>
    </row>
    <row r="131" spans="1:42" customFormat="1" ht="16.5" hidden="1" x14ac:dyDescent="0.25">
      <c r="A131" s="67"/>
      <c r="B131" s="95"/>
      <c r="C131" s="95"/>
      <c r="D131" s="95"/>
      <c r="E131" s="96"/>
      <c r="F131" s="79"/>
      <c r="G131" s="95"/>
      <c r="H131" s="71"/>
      <c r="I131" s="97"/>
      <c r="J131" s="73"/>
      <c r="K131" s="74"/>
      <c r="L131" s="73">
        <v>0</v>
      </c>
      <c r="M131" s="97"/>
      <c r="N131" s="73"/>
      <c r="O131" s="98"/>
      <c r="P131" s="77">
        <v>2</v>
      </c>
      <c r="Q131" s="78"/>
      <c r="R131" s="99" t="s">
        <v>42</v>
      </c>
      <c r="S131" s="100"/>
      <c r="T131" s="100"/>
      <c r="U131" s="101" t="s">
        <v>42</v>
      </c>
      <c r="V131" s="100"/>
      <c r="W131" s="100"/>
      <c r="X131" s="100"/>
      <c r="Y131" s="102"/>
      <c r="Z131" s="100"/>
      <c r="AA131" s="100"/>
      <c r="AB131" s="105" t="str">
        <f>IFERROR(IF(AND(R130="Probabilidad",R131="Probabilidad"),(AD130-(+AD130*U131)),IF(R131="Probabilidad",(J130-(+J130*U131)),IF(R131="Impacto",AD130,""))),"")</f>
        <v/>
      </c>
      <c r="AC131" s="106" t="s">
        <v>42</v>
      </c>
      <c r="AD131" s="101" t="s">
        <v>42</v>
      </c>
      <c r="AE131" s="106" t="s">
        <v>42</v>
      </c>
      <c r="AF131" s="101" t="s">
        <v>42</v>
      </c>
      <c r="AG131" s="107" t="s">
        <v>42</v>
      </c>
      <c r="AH131" s="100"/>
      <c r="AI131" s="68"/>
      <c r="AJ131" s="102"/>
      <c r="AK131" s="112"/>
      <c r="AL131" s="112"/>
      <c r="AM131" s="68"/>
      <c r="AN131" s="102"/>
      <c r="AO131" s="111"/>
      <c r="AP131" s="128"/>
    </row>
    <row r="132" spans="1:42" customFormat="1" ht="16.5" hidden="1" x14ac:dyDescent="0.25">
      <c r="A132" s="67"/>
      <c r="B132" s="95"/>
      <c r="C132" s="95"/>
      <c r="D132" s="95"/>
      <c r="E132" s="96"/>
      <c r="F132" s="79"/>
      <c r="G132" s="95"/>
      <c r="H132" s="71"/>
      <c r="I132" s="97"/>
      <c r="J132" s="73"/>
      <c r="K132" s="74"/>
      <c r="L132" s="73">
        <v>0</v>
      </c>
      <c r="M132" s="97"/>
      <c r="N132" s="73"/>
      <c r="O132" s="98"/>
      <c r="P132" s="77">
        <v>3</v>
      </c>
      <c r="Q132" s="80"/>
      <c r="R132" s="99" t="s">
        <v>42</v>
      </c>
      <c r="S132" s="100"/>
      <c r="T132" s="100"/>
      <c r="U132" s="101" t="s">
        <v>42</v>
      </c>
      <c r="V132" s="100"/>
      <c r="W132" s="100"/>
      <c r="X132" s="100"/>
      <c r="Y132" s="102"/>
      <c r="Z132" s="100"/>
      <c r="AA132" s="100"/>
      <c r="AB132" s="105" t="str">
        <f>IFERROR(IF(AND(R131="Probabilidad",R132="Probabilidad"),(AD131-(+AD131*U132)),IF(AND(R131="Impacto",R132="Probabilidad"),(AD130-(+AD130*U132)),IF(R132="Impacto",AD131,""))),"")</f>
        <v/>
      </c>
      <c r="AC132" s="106" t="s">
        <v>42</v>
      </c>
      <c r="AD132" s="101" t="s">
        <v>42</v>
      </c>
      <c r="AE132" s="106" t="s">
        <v>42</v>
      </c>
      <c r="AF132" s="101" t="s">
        <v>42</v>
      </c>
      <c r="AG132" s="107" t="s">
        <v>42</v>
      </c>
      <c r="AH132" s="100"/>
      <c r="AI132" s="68"/>
      <c r="AJ132" s="102"/>
      <c r="AK132" s="112"/>
      <c r="AL132" s="112"/>
      <c r="AM132" s="68"/>
      <c r="AN132" s="102"/>
      <c r="AO132" s="111"/>
      <c r="AP132" s="128"/>
    </row>
    <row r="133" spans="1:42" customFormat="1" ht="16.5" hidden="1" x14ac:dyDescent="0.25">
      <c r="A133" s="67"/>
      <c r="B133" s="95"/>
      <c r="C133" s="95"/>
      <c r="D133" s="95"/>
      <c r="E133" s="96"/>
      <c r="F133" s="79"/>
      <c r="G133" s="95"/>
      <c r="H133" s="71"/>
      <c r="I133" s="97"/>
      <c r="J133" s="73"/>
      <c r="K133" s="74"/>
      <c r="L133" s="73">
        <v>0</v>
      </c>
      <c r="M133" s="97"/>
      <c r="N133" s="73"/>
      <c r="O133" s="98"/>
      <c r="P133" s="77">
        <v>4</v>
      </c>
      <c r="Q133" s="78"/>
      <c r="R133" s="99" t="s">
        <v>42</v>
      </c>
      <c r="S133" s="100"/>
      <c r="T133" s="100"/>
      <c r="U133" s="101" t="s">
        <v>42</v>
      </c>
      <c r="V133" s="100"/>
      <c r="W133" s="100"/>
      <c r="X133" s="100"/>
      <c r="Y133" s="102"/>
      <c r="Z133" s="100"/>
      <c r="AA133" s="100"/>
      <c r="AB133" s="105" t="str">
        <f t="shared" ref="AB133:AB135" si="21">IFERROR(IF(AND(R132="Probabilidad",R133="Probabilidad"),(AD132-(+AD132*U133)),IF(AND(R132="Impacto",R133="Probabilidad"),(AD131-(+AD131*U133)),IF(R133="Impacto",AD132,""))),"")</f>
        <v/>
      </c>
      <c r="AC133" s="106" t="s">
        <v>42</v>
      </c>
      <c r="AD133" s="101" t="s">
        <v>42</v>
      </c>
      <c r="AE133" s="106" t="s">
        <v>42</v>
      </c>
      <c r="AF133" s="101" t="s">
        <v>42</v>
      </c>
      <c r="AG133" s="107" t="s">
        <v>42</v>
      </c>
      <c r="AH133" s="100"/>
      <c r="AI133" s="68"/>
      <c r="AJ133" s="102"/>
      <c r="AK133" s="112"/>
      <c r="AL133" s="112"/>
      <c r="AM133" s="68"/>
      <c r="AN133" s="102"/>
      <c r="AO133" s="111"/>
      <c r="AP133" s="128"/>
    </row>
    <row r="134" spans="1:42" customFormat="1" ht="16.5" hidden="1" x14ac:dyDescent="0.25">
      <c r="A134" s="67"/>
      <c r="B134" s="95"/>
      <c r="C134" s="95"/>
      <c r="D134" s="95"/>
      <c r="E134" s="96"/>
      <c r="F134" s="79"/>
      <c r="G134" s="95"/>
      <c r="H134" s="71"/>
      <c r="I134" s="97"/>
      <c r="J134" s="73"/>
      <c r="K134" s="74"/>
      <c r="L134" s="73">
        <v>0</v>
      </c>
      <c r="M134" s="97"/>
      <c r="N134" s="73"/>
      <c r="O134" s="98"/>
      <c r="P134" s="77">
        <v>5</v>
      </c>
      <c r="Q134" s="78"/>
      <c r="R134" s="99" t="s">
        <v>42</v>
      </c>
      <c r="S134" s="100"/>
      <c r="T134" s="100"/>
      <c r="U134" s="101" t="s">
        <v>42</v>
      </c>
      <c r="V134" s="100"/>
      <c r="W134" s="100"/>
      <c r="X134" s="100"/>
      <c r="Y134" s="102"/>
      <c r="Z134" s="100"/>
      <c r="AA134" s="100"/>
      <c r="AB134" s="118" t="str">
        <f t="shared" si="21"/>
        <v/>
      </c>
      <c r="AC134" s="106" t="s">
        <v>42</v>
      </c>
      <c r="AD134" s="101" t="s">
        <v>42</v>
      </c>
      <c r="AE134" s="106" t="s">
        <v>42</v>
      </c>
      <c r="AF134" s="101" t="s">
        <v>42</v>
      </c>
      <c r="AG134" s="107" t="s">
        <v>42</v>
      </c>
      <c r="AH134" s="100"/>
      <c r="AI134" s="68"/>
      <c r="AJ134" s="102"/>
      <c r="AK134" s="112"/>
      <c r="AL134" s="112"/>
      <c r="AM134" s="68"/>
      <c r="AN134" s="102"/>
      <c r="AO134" s="111"/>
      <c r="AP134" s="128"/>
    </row>
    <row r="135" spans="1:42" customFormat="1" ht="16.5" hidden="1" x14ac:dyDescent="0.25">
      <c r="A135" s="67"/>
      <c r="B135" s="95"/>
      <c r="C135" s="95"/>
      <c r="D135" s="95"/>
      <c r="E135" s="96"/>
      <c r="F135" s="79"/>
      <c r="G135" s="95"/>
      <c r="H135" s="71"/>
      <c r="I135" s="97"/>
      <c r="J135" s="73"/>
      <c r="K135" s="74"/>
      <c r="L135" s="73">
        <v>0</v>
      </c>
      <c r="M135" s="97"/>
      <c r="N135" s="73"/>
      <c r="O135" s="98"/>
      <c r="P135" s="77">
        <v>6</v>
      </c>
      <c r="Q135" s="78"/>
      <c r="R135" s="99" t="s">
        <v>42</v>
      </c>
      <c r="S135" s="100"/>
      <c r="T135" s="100"/>
      <c r="U135" s="101" t="s">
        <v>42</v>
      </c>
      <c r="V135" s="100"/>
      <c r="W135" s="100"/>
      <c r="X135" s="100"/>
      <c r="Y135" s="102"/>
      <c r="Z135" s="100"/>
      <c r="AA135" s="100"/>
      <c r="AB135" s="105" t="str">
        <f t="shared" si="21"/>
        <v/>
      </c>
      <c r="AC135" s="106" t="s">
        <v>42</v>
      </c>
      <c r="AD135" s="101" t="s">
        <v>42</v>
      </c>
      <c r="AE135" s="106" t="s">
        <v>42</v>
      </c>
      <c r="AF135" s="101" t="s">
        <v>42</v>
      </c>
      <c r="AG135" s="107" t="s">
        <v>42</v>
      </c>
      <c r="AH135" s="100"/>
      <c r="AI135" s="68"/>
      <c r="AJ135" s="102"/>
      <c r="AK135" s="112"/>
      <c r="AL135" s="112"/>
      <c r="AM135" s="68"/>
      <c r="AN135" s="102"/>
      <c r="AO135" s="111"/>
      <c r="AP135" s="128"/>
    </row>
    <row r="136" spans="1:42" ht="147.75" customHeight="1" x14ac:dyDescent="0.25">
      <c r="A136" s="67" t="s">
        <v>258</v>
      </c>
      <c r="B136" s="95" t="s">
        <v>0</v>
      </c>
      <c r="C136" s="95" t="s">
        <v>239</v>
      </c>
      <c r="D136" s="95" t="s">
        <v>240</v>
      </c>
      <c r="E136" s="96">
        <v>23</v>
      </c>
      <c r="F136" s="70" t="s">
        <v>241</v>
      </c>
      <c r="G136" s="95" t="s">
        <v>46</v>
      </c>
      <c r="H136" s="71">
        <v>70000</v>
      </c>
      <c r="I136" s="97" t="s">
        <v>200</v>
      </c>
      <c r="J136" s="73">
        <v>1</v>
      </c>
      <c r="K136" s="74" t="s">
        <v>6</v>
      </c>
      <c r="L136" s="73" t="s">
        <v>6</v>
      </c>
      <c r="M136" s="97" t="s">
        <v>7</v>
      </c>
      <c r="N136" s="73">
        <v>0.6</v>
      </c>
      <c r="O136" s="115" t="s">
        <v>49</v>
      </c>
      <c r="P136" s="77">
        <v>1</v>
      </c>
      <c r="Q136" s="78" t="s">
        <v>242</v>
      </c>
      <c r="R136" s="99" t="s">
        <v>9</v>
      </c>
      <c r="S136" s="100" t="s">
        <v>23</v>
      </c>
      <c r="T136" s="100" t="s">
        <v>11</v>
      </c>
      <c r="U136" s="101" t="s">
        <v>24</v>
      </c>
      <c r="V136" s="100" t="s">
        <v>13</v>
      </c>
      <c r="W136" s="100" t="s">
        <v>14</v>
      </c>
      <c r="X136" s="100" t="s">
        <v>15</v>
      </c>
      <c r="Y136" s="102" t="s">
        <v>625</v>
      </c>
      <c r="Z136" s="68" t="s">
        <v>706</v>
      </c>
      <c r="AA136" s="78" t="s">
        <v>718</v>
      </c>
      <c r="AB136" s="105">
        <f>IFERROR(IF(R136="Probabilidad",(J136-(+J136*U136)),IF(R136="Impacto",J136,"")),"")</f>
        <v>0.7</v>
      </c>
      <c r="AC136" s="106" t="s">
        <v>144</v>
      </c>
      <c r="AD136" s="101">
        <v>0.7</v>
      </c>
      <c r="AE136" s="106" t="s">
        <v>7</v>
      </c>
      <c r="AF136" s="101">
        <v>0.6</v>
      </c>
      <c r="AG136" s="107" t="s">
        <v>49</v>
      </c>
      <c r="AH136" s="100" t="s">
        <v>16</v>
      </c>
      <c r="AI136" s="68" t="s">
        <v>243</v>
      </c>
      <c r="AJ136" s="68" t="s">
        <v>244</v>
      </c>
      <c r="AK136" s="112">
        <v>44712</v>
      </c>
      <c r="AL136" s="112" t="s">
        <v>719</v>
      </c>
      <c r="AM136" s="78" t="s">
        <v>720</v>
      </c>
      <c r="AN136" s="102" t="s">
        <v>623</v>
      </c>
      <c r="AO136" s="134" t="s">
        <v>970</v>
      </c>
      <c r="AP136" s="42" t="s">
        <v>980</v>
      </c>
    </row>
    <row r="137" spans="1:42" customFormat="1" ht="16.5" hidden="1" x14ac:dyDescent="0.25">
      <c r="A137" s="67"/>
      <c r="B137" s="95"/>
      <c r="C137" s="95"/>
      <c r="D137" s="95"/>
      <c r="E137" s="96"/>
      <c r="F137" s="79"/>
      <c r="G137" s="95"/>
      <c r="H137" s="71"/>
      <c r="I137" s="97"/>
      <c r="J137" s="73"/>
      <c r="K137" s="74"/>
      <c r="L137" s="73">
        <v>0</v>
      </c>
      <c r="M137" s="97"/>
      <c r="N137" s="73"/>
      <c r="O137" s="115"/>
      <c r="P137" s="77">
        <v>2</v>
      </c>
      <c r="Q137" s="78"/>
      <c r="R137" s="99" t="s">
        <v>42</v>
      </c>
      <c r="S137" s="100"/>
      <c r="T137" s="100"/>
      <c r="U137" s="101" t="s">
        <v>42</v>
      </c>
      <c r="V137" s="100"/>
      <c r="W137" s="100"/>
      <c r="X137" s="100"/>
      <c r="Y137" s="102"/>
      <c r="Z137" s="100"/>
      <c r="AA137" s="100"/>
      <c r="AB137" s="105" t="str">
        <f>IFERROR(IF(AND(R136="Probabilidad",R137="Probabilidad"),(AD136-(+AD136*U137)),IF(R137="Probabilidad",(J136-(+J136*U137)),IF(R137="Impacto",AD136,""))),"")</f>
        <v/>
      </c>
      <c r="AC137" s="106" t="s">
        <v>42</v>
      </c>
      <c r="AD137" s="101" t="s">
        <v>42</v>
      </c>
      <c r="AE137" s="106" t="s">
        <v>42</v>
      </c>
      <c r="AF137" s="101" t="s">
        <v>42</v>
      </c>
      <c r="AG137" s="107" t="s">
        <v>42</v>
      </c>
      <c r="AH137" s="100"/>
      <c r="AI137" s="68"/>
      <c r="AJ137" s="102"/>
      <c r="AK137" s="112"/>
      <c r="AL137" s="112"/>
      <c r="AM137" s="68"/>
      <c r="AN137" s="102"/>
      <c r="AO137" s="111"/>
      <c r="AP137" s="128"/>
    </row>
    <row r="138" spans="1:42" customFormat="1" ht="16.5" hidden="1" x14ac:dyDescent="0.25">
      <c r="A138" s="67"/>
      <c r="B138" s="95"/>
      <c r="C138" s="95"/>
      <c r="D138" s="95"/>
      <c r="E138" s="96"/>
      <c r="F138" s="79"/>
      <c r="G138" s="95"/>
      <c r="H138" s="71"/>
      <c r="I138" s="97"/>
      <c r="J138" s="73"/>
      <c r="K138" s="74"/>
      <c r="L138" s="73">
        <v>0</v>
      </c>
      <c r="M138" s="97"/>
      <c r="N138" s="73"/>
      <c r="O138" s="115"/>
      <c r="P138" s="77">
        <v>3</v>
      </c>
      <c r="Q138" s="80"/>
      <c r="R138" s="99" t="s">
        <v>42</v>
      </c>
      <c r="S138" s="100"/>
      <c r="T138" s="100"/>
      <c r="U138" s="101" t="s">
        <v>42</v>
      </c>
      <c r="V138" s="100"/>
      <c r="W138" s="100"/>
      <c r="X138" s="100"/>
      <c r="Y138" s="102"/>
      <c r="Z138" s="100"/>
      <c r="AA138" s="100"/>
      <c r="AB138" s="105" t="str">
        <f>IFERROR(IF(AND(R137="Probabilidad",R138="Probabilidad"),(AD137-(+AD137*U138)),IF(AND(R137="Impacto",R138="Probabilidad"),(AD136-(+AD136*U138)),IF(R138="Impacto",AD137,""))),"")</f>
        <v/>
      </c>
      <c r="AC138" s="106" t="s">
        <v>42</v>
      </c>
      <c r="AD138" s="101" t="s">
        <v>42</v>
      </c>
      <c r="AE138" s="106" t="s">
        <v>42</v>
      </c>
      <c r="AF138" s="101" t="s">
        <v>42</v>
      </c>
      <c r="AG138" s="107" t="s">
        <v>42</v>
      </c>
      <c r="AH138" s="100"/>
      <c r="AI138" s="68"/>
      <c r="AJ138" s="102"/>
      <c r="AK138" s="112"/>
      <c r="AL138" s="112"/>
      <c r="AM138" s="68"/>
      <c r="AN138" s="102"/>
      <c r="AO138" s="111"/>
      <c r="AP138" s="128"/>
    </row>
    <row r="139" spans="1:42" customFormat="1" ht="16.5" hidden="1" x14ac:dyDescent="0.25">
      <c r="A139" s="67"/>
      <c r="B139" s="95"/>
      <c r="C139" s="95"/>
      <c r="D139" s="95"/>
      <c r="E139" s="96"/>
      <c r="F139" s="79"/>
      <c r="G139" s="95"/>
      <c r="H139" s="71"/>
      <c r="I139" s="97"/>
      <c r="J139" s="73"/>
      <c r="K139" s="74"/>
      <c r="L139" s="73">
        <v>0</v>
      </c>
      <c r="M139" s="97"/>
      <c r="N139" s="73"/>
      <c r="O139" s="115"/>
      <c r="P139" s="77">
        <v>4</v>
      </c>
      <c r="Q139" s="78"/>
      <c r="R139" s="99" t="s">
        <v>42</v>
      </c>
      <c r="S139" s="100"/>
      <c r="T139" s="100"/>
      <c r="U139" s="101" t="s">
        <v>42</v>
      </c>
      <c r="V139" s="100"/>
      <c r="W139" s="100"/>
      <c r="X139" s="100"/>
      <c r="Y139" s="102"/>
      <c r="Z139" s="100"/>
      <c r="AA139" s="100"/>
      <c r="AB139" s="105" t="str">
        <f t="shared" ref="AB139:AB141" si="22">IFERROR(IF(AND(R138="Probabilidad",R139="Probabilidad"),(AD138-(+AD138*U139)),IF(AND(R138="Impacto",R139="Probabilidad"),(AD137-(+AD137*U139)),IF(R139="Impacto",AD138,""))),"")</f>
        <v/>
      </c>
      <c r="AC139" s="106" t="s">
        <v>42</v>
      </c>
      <c r="AD139" s="101" t="s">
        <v>42</v>
      </c>
      <c r="AE139" s="106" t="s">
        <v>42</v>
      </c>
      <c r="AF139" s="101" t="s">
        <v>42</v>
      </c>
      <c r="AG139" s="107" t="s">
        <v>42</v>
      </c>
      <c r="AH139" s="100"/>
      <c r="AI139" s="68"/>
      <c r="AJ139" s="102"/>
      <c r="AK139" s="112"/>
      <c r="AL139" s="112"/>
      <c r="AM139" s="68"/>
      <c r="AN139" s="102"/>
      <c r="AO139" s="111"/>
      <c r="AP139" s="128"/>
    </row>
    <row r="140" spans="1:42" customFormat="1" ht="16.5" hidden="1" x14ac:dyDescent="0.25">
      <c r="A140" s="67"/>
      <c r="B140" s="95"/>
      <c r="C140" s="95"/>
      <c r="D140" s="95"/>
      <c r="E140" s="96"/>
      <c r="F140" s="79"/>
      <c r="G140" s="95"/>
      <c r="H140" s="71"/>
      <c r="I140" s="97"/>
      <c r="J140" s="73"/>
      <c r="K140" s="74"/>
      <c r="L140" s="73">
        <v>0</v>
      </c>
      <c r="M140" s="97"/>
      <c r="N140" s="73"/>
      <c r="O140" s="115"/>
      <c r="P140" s="77">
        <v>5</v>
      </c>
      <c r="Q140" s="78"/>
      <c r="R140" s="99" t="s">
        <v>42</v>
      </c>
      <c r="S140" s="100"/>
      <c r="T140" s="100"/>
      <c r="U140" s="101" t="s">
        <v>42</v>
      </c>
      <c r="V140" s="100"/>
      <c r="W140" s="100"/>
      <c r="X140" s="100"/>
      <c r="Y140" s="102"/>
      <c r="Z140" s="100"/>
      <c r="AA140" s="100"/>
      <c r="AB140" s="105" t="str">
        <f t="shared" si="22"/>
        <v/>
      </c>
      <c r="AC140" s="106" t="s">
        <v>42</v>
      </c>
      <c r="AD140" s="101" t="s">
        <v>42</v>
      </c>
      <c r="AE140" s="106" t="s">
        <v>42</v>
      </c>
      <c r="AF140" s="101" t="s">
        <v>42</v>
      </c>
      <c r="AG140" s="107" t="s">
        <v>42</v>
      </c>
      <c r="AH140" s="100"/>
      <c r="AI140" s="68"/>
      <c r="AJ140" s="102"/>
      <c r="AK140" s="112"/>
      <c r="AL140" s="112"/>
      <c r="AM140" s="68"/>
      <c r="AN140" s="102"/>
      <c r="AO140" s="111"/>
      <c r="AP140" s="128"/>
    </row>
    <row r="141" spans="1:42" customFormat="1" ht="16.5" hidden="1" x14ac:dyDescent="0.25">
      <c r="A141" s="67"/>
      <c r="B141" s="95"/>
      <c r="C141" s="95"/>
      <c r="D141" s="95"/>
      <c r="E141" s="96"/>
      <c r="F141" s="79"/>
      <c r="G141" s="95"/>
      <c r="H141" s="71"/>
      <c r="I141" s="97"/>
      <c r="J141" s="73"/>
      <c r="K141" s="74"/>
      <c r="L141" s="73">
        <v>0</v>
      </c>
      <c r="M141" s="97"/>
      <c r="N141" s="73"/>
      <c r="O141" s="115"/>
      <c r="P141" s="77">
        <v>6</v>
      </c>
      <c r="Q141" s="78"/>
      <c r="R141" s="99" t="s">
        <v>42</v>
      </c>
      <c r="S141" s="100"/>
      <c r="T141" s="100"/>
      <c r="U141" s="101" t="s">
        <v>42</v>
      </c>
      <c r="V141" s="100"/>
      <c r="W141" s="100"/>
      <c r="X141" s="100"/>
      <c r="Y141" s="102"/>
      <c r="Z141" s="100"/>
      <c r="AA141" s="100"/>
      <c r="AB141" s="105" t="str">
        <f t="shared" si="22"/>
        <v/>
      </c>
      <c r="AC141" s="106" t="s">
        <v>42</v>
      </c>
      <c r="AD141" s="101" t="s">
        <v>42</v>
      </c>
      <c r="AE141" s="106" t="s">
        <v>42</v>
      </c>
      <c r="AF141" s="101" t="s">
        <v>42</v>
      </c>
      <c r="AG141" s="107" t="s">
        <v>42</v>
      </c>
      <c r="AH141" s="100"/>
      <c r="AI141" s="68"/>
      <c r="AJ141" s="102"/>
      <c r="AK141" s="112"/>
      <c r="AL141" s="112"/>
      <c r="AM141" s="68"/>
      <c r="AN141" s="102"/>
      <c r="AO141" s="111"/>
      <c r="AP141" s="128"/>
    </row>
    <row r="142" spans="1:42" ht="183.75" customHeight="1" x14ac:dyDescent="0.25">
      <c r="A142" s="67" t="s">
        <v>258</v>
      </c>
      <c r="B142" s="95" t="s">
        <v>0</v>
      </c>
      <c r="C142" s="95" t="s">
        <v>245</v>
      </c>
      <c r="D142" s="95" t="s">
        <v>246</v>
      </c>
      <c r="E142" s="96">
        <v>24</v>
      </c>
      <c r="F142" s="70" t="s">
        <v>247</v>
      </c>
      <c r="G142" s="95" t="s">
        <v>46</v>
      </c>
      <c r="H142" s="71">
        <v>4704</v>
      </c>
      <c r="I142" s="97" t="s">
        <v>144</v>
      </c>
      <c r="J142" s="73">
        <v>0.8</v>
      </c>
      <c r="K142" s="74" t="s">
        <v>47</v>
      </c>
      <c r="L142" s="73" t="s">
        <v>47</v>
      </c>
      <c r="M142" s="97" t="s">
        <v>48</v>
      </c>
      <c r="N142" s="73">
        <v>0.8</v>
      </c>
      <c r="O142" s="115" t="s">
        <v>49</v>
      </c>
      <c r="P142" s="77">
        <v>1</v>
      </c>
      <c r="Q142" s="78" t="s">
        <v>248</v>
      </c>
      <c r="R142" s="99" t="s">
        <v>9</v>
      </c>
      <c r="S142" s="100" t="s">
        <v>10</v>
      </c>
      <c r="T142" s="100" t="s">
        <v>11</v>
      </c>
      <c r="U142" s="101" t="s">
        <v>12</v>
      </c>
      <c r="V142" s="100" t="s">
        <v>13</v>
      </c>
      <c r="W142" s="100" t="s">
        <v>14</v>
      </c>
      <c r="X142" s="100" t="s">
        <v>15</v>
      </c>
      <c r="Y142" s="102" t="s">
        <v>625</v>
      </c>
      <c r="Z142" s="68" t="s">
        <v>706</v>
      </c>
      <c r="AA142" s="78" t="s">
        <v>721</v>
      </c>
      <c r="AB142" s="105">
        <f>IFERROR(IF(R142="Probabilidad",(J142-(+J142*U142)),IF(R142="Impacto",J142,"")),"")</f>
        <v>0.48</v>
      </c>
      <c r="AC142" s="106" t="s">
        <v>34</v>
      </c>
      <c r="AD142" s="101">
        <v>0.48</v>
      </c>
      <c r="AE142" s="106" t="s">
        <v>48</v>
      </c>
      <c r="AF142" s="101">
        <v>0.8</v>
      </c>
      <c r="AG142" s="107" t="s">
        <v>49</v>
      </c>
      <c r="AH142" s="100" t="s">
        <v>16</v>
      </c>
      <c r="AI142" s="68" t="s">
        <v>249</v>
      </c>
      <c r="AJ142" s="68" t="s">
        <v>250</v>
      </c>
      <c r="AK142" s="112">
        <v>44926</v>
      </c>
      <c r="AL142" s="68" t="s">
        <v>706</v>
      </c>
      <c r="AM142" s="78" t="s">
        <v>722</v>
      </c>
      <c r="AN142" s="102" t="s">
        <v>625</v>
      </c>
      <c r="AO142" s="134" t="s">
        <v>972</v>
      </c>
      <c r="AP142" s="42" t="s">
        <v>971</v>
      </c>
    </row>
    <row r="143" spans="1:42" customFormat="1" ht="16.5" hidden="1" x14ac:dyDescent="0.25">
      <c r="A143" s="67"/>
      <c r="B143" s="95"/>
      <c r="C143" s="95"/>
      <c r="D143" s="95"/>
      <c r="E143" s="96"/>
      <c r="F143" s="79"/>
      <c r="G143" s="95"/>
      <c r="H143" s="71"/>
      <c r="I143" s="97"/>
      <c r="J143" s="73"/>
      <c r="K143" s="74"/>
      <c r="L143" s="73">
        <v>0</v>
      </c>
      <c r="M143" s="97"/>
      <c r="N143" s="73"/>
      <c r="O143" s="115"/>
      <c r="P143" s="77">
        <v>2</v>
      </c>
      <c r="Q143" s="78"/>
      <c r="R143" s="99" t="s">
        <v>42</v>
      </c>
      <c r="S143" s="100"/>
      <c r="T143" s="100"/>
      <c r="U143" s="101" t="s">
        <v>42</v>
      </c>
      <c r="V143" s="100"/>
      <c r="W143" s="100"/>
      <c r="X143" s="100"/>
      <c r="Y143" s="102"/>
      <c r="Z143" s="100"/>
      <c r="AA143" s="100"/>
      <c r="AB143" s="105" t="str">
        <f>IFERROR(IF(AND(R142="Probabilidad",R143="Probabilidad"),(AD142-(+AD142*U143)),IF(R143="Probabilidad",(J142-(+J142*U143)),IF(R143="Impacto",AD142,""))),"")</f>
        <v/>
      </c>
      <c r="AC143" s="106" t="s">
        <v>42</v>
      </c>
      <c r="AD143" s="101" t="s">
        <v>42</v>
      </c>
      <c r="AE143" s="106" t="s">
        <v>42</v>
      </c>
      <c r="AF143" s="101" t="s">
        <v>42</v>
      </c>
      <c r="AG143" s="107" t="s">
        <v>42</v>
      </c>
      <c r="AH143" s="100"/>
      <c r="AI143" s="68"/>
      <c r="AJ143" s="102"/>
      <c r="AK143" s="112"/>
      <c r="AL143" s="112"/>
      <c r="AM143" s="68"/>
      <c r="AN143" s="102"/>
      <c r="AO143" s="111"/>
      <c r="AP143" s="128"/>
    </row>
    <row r="144" spans="1:42" customFormat="1" ht="16.5" hidden="1" x14ac:dyDescent="0.25">
      <c r="A144" s="67"/>
      <c r="B144" s="95"/>
      <c r="C144" s="95"/>
      <c r="D144" s="95"/>
      <c r="E144" s="96"/>
      <c r="F144" s="79"/>
      <c r="G144" s="95"/>
      <c r="H144" s="71"/>
      <c r="I144" s="97"/>
      <c r="J144" s="73"/>
      <c r="K144" s="74"/>
      <c r="L144" s="73">
        <v>0</v>
      </c>
      <c r="M144" s="97"/>
      <c r="N144" s="73"/>
      <c r="O144" s="115"/>
      <c r="P144" s="77">
        <v>3</v>
      </c>
      <c r="Q144" s="80"/>
      <c r="R144" s="99" t="s">
        <v>42</v>
      </c>
      <c r="S144" s="100"/>
      <c r="T144" s="100"/>
      <c r="U144" s="101" t="s">
        <v>42</v>
      </c>
      <c r="V144" s="100"/>
      <c r="W144" s="100"/>
      <c r="X144" s="100"/>
      <c r="Y144" s="102"/>
      <c r="Z144" s="100"/>
      <c r="AA144" s="100"/>
      <c r="AB144" s="105" t="str">
        <f>IFERROR(IF(AND(R143="Probabilidad",R144="Probabilidad"),(AD143-(+AD143*U144)),IF(AND(R143="Impacto",R144="Probabilidad"),(AD142-(+AD142*U144)),IF(R144="Impacto",AD143,""))),"")</f>
        <v/>
      </c>
      <c r="AC144" s="106" t="s">
        <v>42</v>
      </c>
      <c r="AD144" s="101" t="s">
        <v>42</v>
      </c>
      <c r="AE144" s="106" t="s">
        <v>42</v>
      </c>
      <c r="AF144" s="101" t="s">
        <v>42</v>
      </c>
      <c r="AG144" s="107" t="s">
        <v>42</v>
      </c>
      <c r="AH144" s="100"/>
      <c r="AI144" s="68"/>
      <c r="AJ144" s="102"/>
      <c r="AK144" s="112"/>
      <c r="AL144" s="112"/>
      <c r="AM144" s="68"/>
      <c r="AN144" s="102"/>
      <c r="AO144" s="111"/>
      <c r="AP144" s="128"/>
    </row>
    <row r="145" spans="1:42" customFormat="1" ht="16.5" hidden="1" x14ac:dyDescent="0.25">
      <c r="A145" s="67"/>
      <c r="B145" s="95"/>
      <c r="C145" s="95"/>
      <c r="D145" s="95"/>
      <c r="E145" s="96"/>
      <c r="F145" s="79"/>
      <c r="G145" s="95"/>
      <c r="H145" s="71"/>
      <c r="I145" s="97"/>
      <c r="J145" s="73"/>
      <c r="K145" s="74"/>
      <c r="L145" s="73">
        <v>0</v>
      </c>
      <c r="M145" s="97"/>
      <c r="N145" s="73"/>
      <c r="O145" s="115"/>
      <c r="P145" s="77">
        <v>4</v>
      </c>
      <c r="Q145" s="78"/>
      <c r="R145" s="99" t="s">
        <v>42</v>
      </c>
      <c r="S145" s="100"/>
      <c r="T145" s="100"/>
      <c r="U145" s="101" t="s">
        <v>42</v>
      </c>
      <c r="V145" s="100"/>
      <c r="W145" s="100"/>
      <c r="X145" s="100"/>
      <c r="Y145" s="102"/>
      <c r="Z145" s="100"/>
      <c r="AA145" s="100"/>
      <c r="AB145" s="105" t="str">
        <f t="shared" ref="AB145:AB147" si="23">IFERROR(IF(AND(R144="Probabilidad",R145="Probabilidad"),(AD144-(+AD144*U145)),IF(AND(R144="Impacto",R145="Probabilidad"),(AD143-(+AD143*U145)),IF(R145="Impacto",AD144,""))),"")</f>
        <v/>
      </c>
      <c r="AC145" s="106" t="s">
        <v>42</v>
      </c>
      <c r="AD145" s="101" t="s">
        <v>42</v>
      </c>
      <c r="AE145" s="106" t="s">
        <v>42</v>
      </c>
      <c r="AF145" s="101" t="s">
        <v>42</v>
      </c>
      <c r="AG145" s="107" t="s">
        <v>42</v>
      </c>
      <c r="AH145" s="100"/>
      <c r="AI145" s="68"/>
      <c r="AJ145" s="102"/>
      <c r="AK145" s="112"/>
      <c r="AL145" s="112"/>
      <c r="AM145" s="68"/>
      <c r="AN145" s="102"/>
      <c r="AO145" s="111"/>
      <c r="AP145" s="128"/>
    </row>
    <row r="146" spans="1:42" customFormat="1" ht="16.5" hidden="1" x14ac:dyDescent="0.25">
      <c r="A146" s="67"/>
      <c r="B146" s="95"/>
      <c r="C146" s="95"/>
      <c r="D146" s="95"/>
      <c r="E146" s="96"/>
      <c r="F146" s="79"/>
      <c r="G146" s="95"/>
      <c r="H146" s="71"/>
      <c r="I146" s="97"/>
      <c r="J146" s="73"/>
      <c r="K146" s="74"/>
      <c r="L146" s="73">
        <v>0</v>
      </c>
      <c r="M146" s="97"/>
      <c r="N146" s="73"/>
      <c r="O146" s="115"/>
      <c r="P146" s="77">
        <v>5</v>
      </c>
      <c r="Q146" s="78"/>
      <c r="R146" s="99" t="s">
        <v>42</v>
      </c>
      <c r="S146" s="100"/>
      <c r="T146" s="100"/>
      <c r="U146" s="101" t="s">
        <v>42</v>
      </c>
      <c r="V146" s="100"/>
      <c r="W146" s="100"/>
      <c r="X146" s="100"/>
      <c r="Y146" s="102"/>
      <c r="Z146" s="100"/>
      <c r="AA146" s="100"/>
      <c r="AB146" s="105" t="str">
        <f t="shared" si="23"/>
        <v/>
      </c>
      <c r="AC146" s="106" t="s">
        <v>42</v>
      </c>
      <c r="AD146" s="101" t="s">
        <v>42</v>
      </c>
      <c r="AE146" s="106" t="s">
        <v>42</v>
      </c>
      <c r="AF146" s="101" t="s">
        <v>42</v>
      </c>
      <c r="AG146" s="107" t="s">
        <v>42</v>
      </c>
      <c r="AH146" s="100"/>
      <c r="AI146" s="68"/>
      <c r="AJ146" s="102"/>
      <c r="AK146" s="112"/>
      <c r="AL146" s="112"/>
      <c r="AM146" s="68"/>
      <c r="AN146" s="102"/>
      <c r="AO146" s="111"/>
      <c r="AP146" s="128"/>
    </row>
    <row r="147" spans="1:42" customFormat="1" ht="16.5" hidden="1" x14ac:dyDescent="0.25">
      <c r="A147" s="67"/>
      <c r="B147" s="95"/>
      <c r="C147" s="95"/>
      <c r="D147" s="95"/>
      <c r="E147" s="96"/>
      <c r="F147" s="79"/>
      <c r="G147" s="95"/>
      <c r="H147" s="71"/>
      <c r="I147" s="97"/>
      <c r="J147" s="73"/>
      <c r="K147" s="74"/>
      <c r="L147" s="73">
        <v>0</v>
      </c>
      <c r="M147" s="97"/>
      <c r="N147" s="73"/>
      <c r="O147" s="115"/>
      <c r="P147" s="77">
        <v>6</v>
      </c>
      <c r="Q147" s="78"/>
      <c r="R147" s="99" t="s">
        <v>42</v>
      </c>
      <c r="S147" s="100"/>
      <c r="T147" s="100"/>
      <c r="U147" s="101" t="s">
        <v>42</v>
      </c>
      <c r="V147" s="100"/>
      <c r="W147" s="100"/>
      <c r="X147" s="100"/>
      <c r="Y147" s="102"/>
      <c r="Z147" s="100"/>
      <c r="AA147" s="100"/>
      <c r="AB147" s="105" t="str">
        <f t="shared" si="23"/>
        <v/>
      </c>
      <c r="AC147" s="106" t="s">
        <v>42</v>
      </c>
      <c r="AD147" s="101" t="s">
        <v>42</v>
      </c>
      <c r="AE147" s="106" t="s">
        <v>42</v>
      </c>
      <c r="AF147" s="101" t="s">
        <v>42</v>
      </c>
      <c r="AG147" s="107" t="s">
        <v>42</v>
      </c>
      <c r="AH147" s="100"/>
      <c r="AI147" s="68"/>
      <c r="AJ147" s="102"/>
      <c r="AK147" s="112"/>
      <c r="AL147" s="112"/>
      <c r="AM147" s="68"/>
      <c r="AN147" s="102"/>
      <c r="AO147" s="111"/>
      <c r="AP147" s="128"/>
    </row>
    <row r="148" spans="1:42" ht="204.75" customHeight="1" x14ac:dyDescent="0.25">
      <c r="A148" s="67" t="s">
        <v>258</v>
      </c>
      <c r="B148" s="95" t="s">
        <v>0</v>
      </c>
      <c r="C148" s="95" t="s">
        <v>251</v>
      </c>
      <c r="D148" s="95" t="s">
        <v>252</v>
      </c>
      <c r="E148" s="96">
        <v>25</v>
      </c>
      <c r="F148" s="70" t="s">
        <v>253</v>
      </c>
      <c r="G148" s="95" t="s">
        <v>4</v>
      </c>
      <c r="H148" s="71">
        <v>8760</v>
      </c>
      <c r="I148" s="97" t="s">
        <v>200</v>
      </c>
      <c r="J148" s="73">
        <v>1</v>
      </c>
      <c r="K148" s="74" t="s">
        <v>47</v>
      </c>
      <c r="L148" s="73" t="s">
        <v>47</v>
      </c>
      <c r="M148" s="97" t="s">
        <v>48</v>
      </c>
      <c r="N148" s="73">
        <v>0.8</v>
      </c>
      <c r="O148" s="115" t="s">
        <v>49</v>
      </c>
      <c r="P148" s="77">
        <v>1</v>
      </c>
      <c r="Q148" s="78" t="s">
        <v>254</v>
      </c>
      <c r="R148" s="99" t="s">
        <v>9</v>
      </c>
      <c r="S148" s="100" t="s">
        <v>23</v>
      </c>
      <c r="T148" s="100" t="s">
        <v>11</v>
      </c>
      <c r="U148" s="101" t="s">
        <v>24</v>
      </c>
      <c r="V148" s="100" t="s">
        <v>13</v>
      </c>
      <c r="W148" s="100" t="s">
        <v>14</v>
      </c>
      <c r="X148" s="100" t="s">
        <v>15</v>
      </c>
      <c r="Y148" s="102" t="s">
        <v>625</v>
      </c>
      <c r="Z148" s="68" t="s">
        <v>706</v>
      </c>
      <c r="AA148" s="78" t="s">
        <v>973</v>
      </c>
      <c r="AB148" s="105">
        <f>IFERROR(IF(R148="Probabilidad",(J148-(+J148*U148)),IF(R148="Impacto",J148,"")),"")</f>
        <v>0.7</v>
      </c>
      <c r="AC148" s="106" t="s">
        <v>144</v>
      </c>
      <c r="AD148" s="101">
        <v>0.7</v>
      </c>
      <c r="AE148" s="106" t="s">
        <v>48</v>
      </c>
      <c r="AF148" s="101">
        <v>0.8</v>
      </c>
      <c r="AG148" s="107" t="s">
        <v>49</v>
      </c>
      <c r="AH148" s="100" t="s">
        <v>16</v>
      </c>
      <c r="AI148" s="68" t="s">
        <v>255</v>
      </c>
      <c r="AJ148" s="68" t="s">
        <v>256</v>
      </c>
      <c r="AK148" s="108" t="s">
        <v>257</v>
      </c>
      <c r="AL148" s="108" t="s">
        <v>723</v>
      </c>
      <c r="AM148" s="78" t="s">
        <v>724</v>
      </c>
      <c r="AN148" s="102" t="s">
        <v>623</v>
      </c>
      <c r="AO148" s="134" t="s">
        <v>975</v>
      </c>
      <c r="AP148" s="42" t="s">
        <v>980</v>
      </c>
    </row>
    <row r="149" spans="1:42" customFormat="1" ht="16.5" hidden="1" x14ac:dyDescent="0.25">
      <c r="A149" s="67"/>
      <c r="B149" s="95"/>
      <c r="C149" s="95"/>
      <c r="D149" s="95"/>
      <c r="E149" s="96"/>
      <c r="F149" s="79"/>
      <c r="G149" s="95"/>
      <c r="H149" s="71"/>
      <c r="I149" s="97"/>
      <c r="J149" s="73"/>
      <c r="K149" s="74"/>
      <c r="L149" s="73">
        <v>0</v>
      </c>
      <c r="M149" s="97"/>
      <c r="N149" s="73"/>
      <c r="O149" s="115"/>
      <c r="P149" s="77">
        <v>2</v>
      </c>
      <c r="Q149" s="78"/>
      <c r="R149" s="99" t="s">
        <v>42</v>
      </c>
      <c r="S149" s="100"/>
      <c r="T149" s="100"/>
      <c r="U149" s="101" t="s">
        <v>42</v>
      </c>
      <c r="V149" s="100"/>
      <c r="W149" s="100"/>
      <c r="X149" s="100"/>
      <c r="Y149" s="102"/>
      <c r="Z149" s="100"/>
      <c r="AA149" s="100"/>
      <c r="AB149" s="105" t="str">
        <f>IFERROR(IF(AND(R148="Probabilidad",R149="Probabilidad"),(AD148-(+AD148*U149)),IF(R149="Probabilidad",(J148-(+J148*U149)),IF(R149="Impacto",AD148,""))),"")</f>
        <v/>
      </c>
      <c r="AC149" s="106" t="s">
        <v>42</v>
      </c>
      <c r="AD149" s="101" t="s">
        <v>42</v>
      </c>
      <c r="AE149" s="106" t="s">
        <v>42</v>
      </c>
      <c r="AF149" s="101" t="s">
        <v>42</v>
      </c>
      <c r="AG149" s="107" t="s">
        <v>42</v>
      </c>
      <c r="AH149" s="100"/>
      <c r="AI149" s="68"/>
      <c r="AJ149" s="102"/>
      <c r="AK149" s="112"/>
      <c r="AL149" s="112"/>
      <c r="AM149" s="68"/>
      <c r="AN149" s="102"/>
      <c r="AO149" s="111"/>
      <c r="AP149" s="128"/>
    </row>
    <row r="150" spans="1:42" customFormat="1" ht="16.5" hidden="1" x14ac:dyDescent="0.25">
      <c r="A150" s="67"/>
      <c r="B150" s="95"/>
      <c r="C150" s="95"/>
      <c r="D150" s="95"/>
      <c r="E150" s="96"/>
      <c r="F150" s="79"/>
      <c r="G150" s="95"/>
      <c r="H150" s="71"/>
      <c r="I150" s="97"/>
      <c r="J150" s="73"/>
      <c r="K150" s="74"/>
      <c r="L150" s="73">
        <v>0</v>
      </c>
      <c r="M150" s="97"/>
      <c r="N150" s="73"/>
      <c r="O150" s="115"/>
      <c r="P150" s="77">
        <v>3</v>
      </c>
      <c r="Q150" s="80"/>
      <c r="R150" s="99" t="s">
        <v>42</v>
      </c>
      <c r="S150" s="100"/>
      <c r="T150" s="100"/>
      <c r="U150" s="101" t="s">
        <v>42</v>
      </c>
      <c r="V150" s="100"/>
      <c r="W150" s="100"/>
      <c r="X150" s="100"/>
      <c r="Y150" s="102"/>
      <c r="Z150" s="100"/>
      <c r="AA150" s="100"/>
      <c r="AB150" s="105" t="str">
        <f>IFERROR(IF(AND(R149="Probabilidad",R150="Probabilidad"),(AD149-(+AD149*U150)),IF(AND(R149="Impacto",R150="Probabilidad"),(AD148-(+AD148*U150)),IF(R150="Impacto",AD149,""))),"")</f>
        <v/>
      </c>
      <c r="AC150" s="106" t="s">
        <v>42</v>
      </c>
      <c r="AD150" s="101" t="s">
        <v>42</v>
      </c>
      <c r="AE150" s="106" t="s">
        <v>42</v>
      </c>
      <c r="AF150" s="101" t="s">
        <v>42</v>
      </c>
      <c r="AG150" s="107" t="s">
        <v>42</v>
      </c>
      <c r="AH150" s="100"/>
      <c r="AI150" s="68"/>
      <c r="AJ150" s="102"/>
      <c r="AK150" s="112"/>
      <c r="AL150" s="112"/>
      <c r="AM150" s="68"/>
      <c r="AN150" s="102"/>
      <c r="AO150" s="111"/>
      <c r="AP150" s="128"/>
    </row>
    <row r="151" spans="1:42" customFormat="1" ht="16.5" hidden="1" x14ac:dyDescent="0.25">
      <c r="A151" s="67"/>
      <c r="B151" s="95"/>
      <c r="C151" s="95"/>
      <c r="D151" s="95"/>
      <c r="E151" s="96"/>
      <c r="F151" s="79"/>
      <c r="G151" s="95"/>
      <c r="H151" s="71"/>
      <c r="I151" s="97"/>
      <c r="J151" s="73"/>
      <c r="K151" s="74"/>
      <c r="L151" s="73">
        <v>0</v>
      </c>
      <c r="M151" s="97"/>
      <c r="N151" s="73"/>
      <c r="O151" s="115"/>
      <c r="P151" s="77">
        <v>4</v>
      </c>
      <c r="Q151" s="78"/>
      <c r="R151" s="99" t="s">
        <v>42</v>
      </c>
      <c r="S151" s="100"/>
      <c r="T151" s="100"/>
      <c r="U151" s="101" t="s">
        <v>42</v>
      </c>
      <c r="V151" s="100"/>
      <c r="W151" s="100"/>
      <c r="X151" s="100"/>
      <c r="Y151" s="102"/>
      <c r="Z151" s="100"/>
      <c r="AA151" s="100"/>
      <c r="AB151" s="105" t="str">
        <f t="shared" ref="AB151:AB153" si="24">IFERROR(IF(AND(R150="Probabilidad",R151="Probabilidad"),(AD150-(+AD150*U151)),IF(AND(R150="Impacto",R151="Probabilidad"),(AD149-(+AD149*U151)),IF(R151="Impacto",AD150,""))),"")</f>
        <v/>
      </c>
      <c r="AC151" s="106" t="s">
        <v>42</v>
      </c>
      <c r="AD151" s="101" t="s">
        <v>42</v>
      </c>
      <c r="AE151" s="106" t="s">
        <v>42</v>
      </c>
      <c r="AF151" s="101" t="s">
        <v>42</v>
      </c>
      <c r="AG151" s="107" t="s">
        <v>42</v>
      </c>
      <c r="AH151" s="100"/>
      <c r="AI151" s="68"/>
      <c r="AJ151" s="102"/>
      <c r="AK151" s="112"/>
      <c r="AL151" s="112"/>
      <c r="AM151" s="68"/>
      <c r="AN151" s="102"/>
      <c r="AO151" s="111"/>
      <c r="AP151" s="128"/>
    </row>
    <row r="152" spans="1:42" customFormat="1" ht="16.5" hidden="1" x14ac:dyDescent="0.25">
      <c r="A152" s="67"/>
      <c r="B152" s="95"/>
      <c r="C152" s="95"/>
      <c r="D152" s="95"/>
      <c r="E152" s="96"/>
      <c r="F152" s="79"/>
      <c r="G152" s="95"/>
      <c r="H152" s="71"/>
      <c r="I152" s="97"/>
      <c r="J152" s="73"/>
      <c r="K152" s="74"/>
      <c r="L152" s="73">
        <v>0</v>
      </c>
      <c r="M152" s="97"/>
      <c r="N152" s="73"/>
      <c r="O152" s="115"/>
      <c r="P152" s="77">
        <v>5</v>
      </c>
      <c r="Q152" s="78"/>
      <c r="R152" s="99" t="s">
        <v>42</v>
      </c>
      <c r="S152" s="100"/>
      <c r="T152" s="100"/>
      <c r="U152" s="101" t="s">
        <v>42</v>
      </c>
      <c r="V152" s="100"/>
      <c r="W152" s="100"/>
      <c r="X152" s="100"/>
      <c r="Y152" s="102"/>
      <c r="Z152" s="100"/>
      <c r="AA152" s="100"/>
      <c r="AB152" s="105" t="str">
        <f t="shared" si="24"/>
        <v/>
      </c>
      <c r="AC152" s="106" t="s">
        <v>42</v>
      </c>
      <c r="AD152" s="101" t="s">
        <v>42</v>
      </c>
      <c r="AE152" s="106" t="s">
        <v>42</v>
      </c>
      <c r="AF152" s="101" t="s">
        <v>42</v>
      </c>
      <c r="AG152" s="107" t="s">
        <v>42</v>
      </c>
      <c r="AH152" s="100"/>
      <c r="AI152" s="68"/>
      <c r="AJ152" s="102"/>
      <c r="AK152" s="112"/>
      <c r="AL152" s="112"/>
      <c r="AM152" s="68"/>
      <c r="AN152" s="102"/>
      <c r="AO152" s="111"/>
      <c r="AP152" s="128"/>
    </row>
    <row r="153" spans="1:42" customFormat="1" ht="16.5" hidden="1" x14ac:dyDescent="0.25">
      <c r="A153" s="67"/>
      <c r="B153" s="95"/>
      <c r="C153" s="95"/>
      <c r="D153" s="95"/>
      <c r="E153" s="96"/>
      <c r="F153" s="79"/>
      <c r="G153" s="95"/>
      <c r="H153" s="71"/>
      <c r="I153" s="97"/>
      <c r="J153" s="73"/>
      <c r="K153" s="74"/>
      <c r="L153" s="73">
        <v>0</v>
      </c>
      <c r="M153" s="97"/>
      <c r="N153" s="73"/>
      <c r="O153" s="115"/>
      <c r="P153" s="77">
        <v>6</v>
      </c>
      <c r="Q153" s="78"/>
      <c r="R153" s="99" t="s">
        <v>42</v>
      </c>
      <c r="S153" s="100"/>
      <c r="T153" s="100"/>
      <c r="U153" s="101" t="s">
        <v>42</v>
      </c>
      <c r="V153" s="100"/>
      <c r="W153" s="100"/>
      <c r="X153" s="100"/>
      <c r="Y153" s="102"/>
      <c r="Z153" s="100"/>
      <c r="AA153" s="100"/>
      <c r="AB153" s="105" t="str">
        <f t="shared" si="24"/>
        <v/>
      </c>
      <c r="AC153" s="106" t="s">
        <v>42</v>
      </c>
      <c r="AD153" s="101" t="s">
        <v>42</v>
      </c>
      <c r="AE153" s="106" t="s">
        <v>42</v>
      </c>
      <c r="AF153" s="101" t="s">
        <v>42</v>
      </c>
      <c r="AG153" s="107" t="s">
        <v>42</v>
      </c>
      <c r="AH153" s="100"/>
      <c r="AI153" s="68"/>
      <c r="AJ153" s="102"/>
      <c r="AK153" s="112"/>
      <c r="AL153" s="112"/>
      <c r="AM153" s="68"/>
      <c r="AN153" s="102"/>
      <c r="AO153" s="111"/>
      <c r="AP153" s="128"/>
    </row>
    <row r="154" spans="1:42" ht="206.25" customHeight="1" x14ac:dyDescent="0.25">
      <c r="A154" s="67" t="s">
        <v>303</v>
      </c>
      <c r="B154" s="95" t="s">
        <v>0</v>
      </c>
      <c r="C154" s="95" t="s">
        <v>259</v>
      </c>
      <c r="D154" s="95" t="s">
        <v>260</v>
      </c>
      <c r="E154" s="96">
        <v>26</v>
      </c>
      <c r="F154" s="70" t="s">
        <v>261</v>
      </c>
      <c r="G154" s="95" t="s">
        <v>46</v>
      </c>
      <c r="H154" s="71">
        <v>58540</v>
      </c>
      <c r="I154" s="97" t="s">
        <v>200</v>
      </c>
      <c r="J154" s="73">
        <v>1</v>
      </c>
      <c r="K154" s="74" t="s">
        <v>6</v>
      </c>
      <c r="L154" s="73" t="s">
        <v>6</v>
      </c>
      <c r="M154" s="97" t="s">
        <v>7</v>
      </c>
      <c r="N154" s="73">
        <v>0.6</v>
      </c>
      <c r="O154" s="115" t="s">
        <v>49</v>
      </c>
      <c r="P154" s="77">
        <v>1</v>
      </c>
      <c r="Q154" s="78" t="s">
        <v>262</v>
      </c>
      <c r="R154" s="99" t="s">
        <v>9</v>
      </c>
      <c r="S154" s="100" t="s">
        <v>23</v>
      </c>
      <c r="T154" s="100" t="s">
        <v>11</v>
      </c>
      <c r="U154" s="101" t="s">
        <v>24</v>
      </c>
      <c r="V154" s="100" t="s">
        <v>13</v>
      </c>
      <c r="W154" s="100" t="s">
        <v>14</v>
      </c>
      <c r="X154" s="100" t="s">
        <v>15</v>
      </c>
      <c r="Y154" s="135" t="s">
        <v>625</v>
      </c>
      <c r="Z154" s="114" t="s">
        <v>725</v>
      </c>
      <c r="AA154" s="136" t="s">
        <v>726</v>
      </c>
      <c r="AB154" s="105">
        <f>IFERROR(IF(R154="Probabilidad",(J154-(+J154*U154)),IF(R154="Impacto",J154,"")),"")</f>
        <v>0.7</v>
      </c>
      <c r="AC154" s="106" t="s">
        <v>144</v>
      </c>
      <c r="AD154" s="101">
        <v>0.7</v>
      </c>
      <c r="AE154" s="106" t="s">
        <v>7</v>
      </c>
      <c r="AF154" s="101">
        <v>0.6</v>
      </c>
      <c r="AG154" s="107" t="s">
        <v>49</v>
      </c>
      <c r="AH154" s="100" t="s">
        <v>16</v>
      </c>
      <c r="AI154" s="68" t="s">
        <v>263</v>
      </c>
      <c r="AJ154" s="68" t="s">
        <v>264</v>
      </c>
      <c r="AK154" s="108" t="s">
        <v>265</v>
      </c>
      <c r="AL154" s="137" t="s">
        <v>727</v>
      </c>
      <c r="AM154" s="136" t="s">
        <v>728</v>
      </c>
      <c r="AN154" s="135" t="s">
        <v>625</v>
      </c>
      <c r="AO154" s="134" t="s">
        <v>977</v>
      </c>
      <c r="AP154" s="42" t="s">
        <v>976</v>
      </c>
    </row>
    <row r="155" spans="1:42" customFormat="1" ht="16.5" hidden="1" x14ac:dyDescent="0.25">
      <c r="A155" s="67"/>
      <c r="B155" s="95"/>
      <c r="C155" s="95"/>
      <c r="D155" s="95"/>
      <c r="E155" s="96"/>
      <c r="F155" s="79"/>
      <c r="G155" s="95"/>
      <c r="H155" s="71"/>
      <c r="I155" s="97"/>
      <c r="J155" s="73"/>
      <c r="K155" s="74"/>
      <c r="L155" s="73">
        <v>0</v>
      </c>
      <c r="M155" s="97"/>
      <c r="N155" s="73"/>
      <c r="O155" s="115"/>
      <c r="P155" s="77">
        <v>2</v>
      </c>
      <c r="Q155" s="78"/>
      <c r="R155" s="99" t="s">
        <v>42</v>
      </c>
      <c r="S155" s="100"/>
      <c r="T155" s="100"/>
      <c r="U155" s="101" t="s">
        <v>42</v>
      </c>
      <c r="V155" s="100"/>
      <c r="W155" s="100"/>
      <c r="X155" s="100"/>
      <c r="Y155" s="102"/>
      <c r="Z155" s="100"/>
      <c r="AA155" s="100"/>
      <c r="AB155" s="105" t="str">
        <f>IFERROR(IF(AND(R154="Probabilidad",R155="Probabilidad"),(AD154-(+AD154*U155)),IF(R155="Probabilidad",(J154-(+J154*U155)),IF(R155="Impacto",AD154,""))),"")</f>
        <v/>
      </c>
      <c r="AC155" s="106" t="s">
        <v>42</v>
      </c>
      <c r="AD155" s="101" t="s">
        <v>42</v>
      </c>
      <c r="AE155" s="106" t="s">
        <v>42</v>
      </c>
      <c r="AF155" s="101" t="s">
        <v>42</v>
      </c>
      <c r="AG155" s="107" t="s">
        <v>42</v>
      </c>
      <c r="AH155" s="100"/>
      <c r="AI155" s="68"/>
      <c r="AJ155" s="102"/>
      <c r="AK155" s="108"/>
      <c r="AL155" s="112"/>
      <c r="AM155" s="68"/>
      <c r="AN155" s="102"/>
      <c r="AO155" s="111"/>
      <c r="AP155" s="128"/>
    </row>
    <row r="156" spans="1:42" customFormat="1" ht="16.5" hidden="1" x14ac:dyDescent="0.25">
      <c r="A156" s="67"/>
      <c r="B156" s="95"/>
      <c r="C156" s="95"/>
      <c r="D156" s="95"/>
      <c r="E156" s="96"/>
      <c r="F156" s="79"/>
      <c r="G156" s="95"/>
      <c r="H156" s="71"/>
      <c r="I156" s="97"/>
      <c r="J156" s="73"/>
      <c r="K156" s="74"/>
      <c r="L156" s="73">
        <v>0</v>
      </c>
      <c r="M156" s="97"/>
      <c r="N156" s="73"/>
      <c r="O156" s="115"/>
      <c r="P156" s="77">
        <v>3</v>
      </c>
      <c r="Q156" s="80"/>
      <c r="R156" s="99" t="s">
        <v>42</v>
      </c>
      <c r="S156" s="100"/>
      <c r="T156" s="100"/>
      <c r="U156" s="101" t="s">
        <v>42</v>
      </c>
      <c r="V156" s="100"/>
      <c r="W156" s="100"/>
      <c r="X156" s="100"/>
      <c r="Y156" s="102"/>
      <c r="Z156" s="100"/>
      <c r="AA156" s="100"/>
      <c r="AB156" s="105" t="str">
        <f>IFERROR(IF(AND(R155="Probabilidad",R156="Probabilidad"),(AD155-(+AD155*U156)),IF(AND(R155="Impacto",R156="Probabilidad"),(AD154-(+AD154*U156)),IF(R156="Impacto",AD155,""))),"")</f>
        <v/>
      </c>
      <c r="AC156" s="106" t="s">
        <v>42</v>
      </c>
      <c r="AD156" s="101" t="s">
        <v>42</v>
      </c>
      <c r="AE156" s="106" t="s">
        <v>42</v>
      </c>
      <c r="AF156" s="101" t="s">
        <v>42</v>
      </c>
      <c r="AG156" s="107" t="s">
        <v>42</v>
      </c>
      <c r="AH156" s="100"/>
      <c r="AI156" s="68"/>
      <c r="AJ156" s="68"/>
      <c r="AK156" s="112"/>
      <c r="AL156" s="112"/>
      <c r="AM156" s="68"/>
      <c r="AN156" s="102"/>
      <c r="AO156" s="111"/>
      <c r="AP156" s="128"/>
    </row>
    <row r="157" spans="1:42" customFormat="1" ht="16.5" hidden="1" x14ac:dyDescent="0.25">
      <c r="A157" s="67"/>
      <c r="B157" s="95"/>
      <c r="C157" s="95"/>
      <c r="D157" s="95"/>
      <c r="E157" s="96"/>
      <c r="F157" s="79"/>
      <c r="G157" s="95"/>
      <c r="H157" s="71"/>
      <c r="I157" s="97"/>
      <c r="J157" s="73"/>
      <c r="K157" s="74"/>
      <c r="L157" s="73">
        <v>0</v>
      </c>
      <c r="M157" s="97"/>
      <c r="N157" s="73"/>
      <c r="O157" s="115"/>
      <c r="P157" s="77">
        <v>4</v>
      </c>
      <c r="Q157" s="78"/>
      <c r="R157" s="99" t="s">
        <v>42</v>
      </c>
      <c r="S157" s="100"/>
      <c r="T157" s="100"/>
      <c r="U157" s="101" t="s">
        <v>42</v>
      </c>
      <c r="V157" s="100"/>
      <c r="W157" s="100"/>
      <c r="X157" s="100"/>
      <c r="Y157" s="102"/>
      <c r="Z157" s="100"/>
      <c r="AA157" s="100"/>
      <c r="AB157" s="105" t="str">
        <f t="shared" ref="AB157:AB159" si="25">IFERROR(IF(AND(R156="Probabilidad",R157="Probabilidad"),(AD156-(+AD156*U157)),IF(AND(R156="Impacto",R157="Probabilidad"),(AD155-(+AD155*U157)),IF(R157="Impacto",AD156,""))),"")</f>
        <v/>
      </c>
      <c r="AC157" s="106" t="s">
        <v>42</v>
      </c>
      <c r="AD157" s="101" t="s">
        <v>42</v>
      </c>
      <c r="AE157" s="106" t="s">
        <v>42</v>
      </c>
      <c r="AF157" s="101" t="s">
        <v>42</v>
      </c>
      <c r="AG157" s="107" t="s">
        <v>42</v>
      </c>
      <c r="AH157" s="100"/>
      <c r="AI157" s="68"/>
      <c r="AJ157" s="102"/>
      <c r="AK157" s="112"/>
      <c r="AL157" s="112"/>
      <c r="AM157" s="68"/>
      <c r="AN157" s="102"/>
      <c r="AO157" s="111"/>
      <c r="AP157" s="128"/>
    </row>
    <row r="158" spans="1:42" customFormat="1" ht="16.5" hidden="1" x14ac:dyDescent="0.25">
      <c r="A158" s="67"/>
      <c r="B158" s="95"/>
      <c r="C158" s="95"/>
      <c r="D158" s="95"/>
      <c r="E158" s="96"/>
      <c r="F158" s="79"/>
      <c r="G158" s="95"/>
      <c r="H158" s="71"/>
      <c r="I158" s="97"/>
      <c r="J158" s="73"/>
      <c r="K158" s="74"/>
      <c r="L158" s="73">
        <v>0</v>
      </c>
      <c r="M158" s="97"/>
      <c r="N158" s="73"/>
      <c r="O158" s="115"/>
      <c r="P158" s="77">
        <v>5</v>
      </c>
      <c r="Q158" s="78"/>
      <c r="R158" s="99" t="s">
        <v>42</v>
      </c>
      <c r="S158" s="100"/>
      <c r="T158" s="100"/>
      <c r="U158" s="101" t="s">
        <v>42</v>
      </c>
      <c r="V158" s="100"/>
      <c r="W158" s="100"/>
      <c r="X158" s="100"/>
      <c r="Y158" s="102"/>
      <c r="Z158" s="100"/>
      <c r="AA158" s="100"/>
      <c r="AB158" s="105" t="str">
        <f t="shared" si="25"/>
        <v/>
      </c>
      <c r="AC158" s="106" t="s">
        <v>42</v>
      </c>
      <c r="AD158" s="101" t="s">
        <v>42</v>
      </c>
      <c r="AE158" s="106" t="s">
        <v>42</v>
      </c>
      <c r="AF158" s="101" t="s">
        <v>42</v>
      </c>
      <c r="AG158" s="107" t="s">
        <v>42</v>
      </c>
      <c r="AH158" s="100"/>
      <c r="AI158" s="68"/>
      <c r="AJ158" s="102"/>
      <c r="AK158" s="112"/>
      <c r="AL158" s="112"/>
      <c r="AM158" s="68"/>
      <c r="AN158" s="102"/>
      <c r="AO158" s="111"/>
      <c r="AP158" s="128"/>
    </row>
    <row r="159" spans="1:42" customFormat="1" ht="16.5" hidden="1" x14ac:dyDescent="0.25">
      <c r="A159" s="67"/>
      <c r="B159" s="95"/>
      <c r="C159" s="95"/>
      <c r="D159" s="95"/>
      <c r="E159" s="96"/>
      <c r="F159" s="79"/>
      <c r="G159" s="95"/>
      <c r="H159" s="71"/>
      <c r="I159" s="97"/>
      <c r="J159" s="73"/>
      <c r="K159" s="74"/>
      <c r="L159" s="73">
        <v>0</v>
      </c>
      <c r="M159" s="97"/>
      <c r="N159" s="73"/>
      <c r="O159" s="115"/>
      <c r="P159" s="77">
        <v>6</v>
      </c>
      <c r="Q159" s="78"/>
      <c r="R159" s="99" t="s">
        <v>42</v>
      </c>
      <c r="S159" s="100"/>
      <c r="T159" s="100"/>
      <c r="U159" s="101" t="s">
        <v>42</v>
      </c>
      <c r="V159" s="100"/>
      <c r="W159" s="100"/>
      <c r="X159" s="100"/>
      <c r="Y159" s="102"/>
      <c r="Z159" s="100"/>
      <c r="AA159" s="100"/>
      <c r="AB159" s="105" t="str">
        <f t="shared" si="25"/>
        <v/>
      </c>
      <c r="AC159" s="106" t="s">
        <v>42</v>
      </c>
      <c r="AD159" s="101" t="s">
        <v>42</v>
      </c>
      <c r="AE159" s="106" t="s">
        <v>42</v>
      </c>
      <c r="AF159" s="101" t="s">
        <v>42</v>
      </c>
      <c r="AG159" s="107" t="s">
        <v>42</v>
      </c>
      <c r="AH159" s="100"/>
      <c r="AI159" s="68"/>
      <c r="AJ159" s="102"/>
      <c r="AK159" s="112"/>
      <c r="AL159" s="112"/>
      <c r="AM159" s="68"/>
      <c r="AN159" s="102"/>
      <c r="AO159" s="111"/>
      <c r="AP159" s="128"/>
    </row>
    <row r="160" spans="1:42" ht="207" customHeight="1" x14ac:dyDescent="0.25">
      <c r="A160" s="67" t="s">
        <v>303</v>
      </c>
      <c r="B160" s="95" t="s">
        <v>0</v>
      </c>
      <c r="C160" s="95" t="s">
        <v>259</v>
      </c>
      <c r="D160" s="95" t="s">
        <v>266</v>
      </c>
      <c r="E160" s="96">
        <v>27</v>
      </c>
      <c r="F160" s="70" t="s">
        <v>267</v>
      </c>
      <c r="G160" s="95" t="s">
        <v>46</v>
      </c>
      <c r="H160" s="71">
        <v>9106</v>
      </c>
      <c r="I160" s="97" t="s">
        <v>200</v>
      </c>
      <c r="J160" s="73">
        <v>1</v>
      </c>
      <c r="K160" s="74" t="s">
        <v>6</v>
      </c>
      <c r="L160" s="73" t="s">
        <v>6</v>
      </c>
      <c r="M160" s="97" t="s">
        <v>7</v>
      </c>
      <c r="N160" s="73">
        <v>0.6</v>
      </c>
      <c r="O160" s="115" t="s">
        <v>49</v>
      </c>
      <c r="P160" s="77">
        <v>1</v>
      </c>
      <c r="Q160" s="78" t="s">
        <v>268</v>
      </c>
      <c r="R160" s="99" t="s">
        <v>9</v>
      </c>
      <c r="S160" s="100" t="s">
        <v>10</v>
      </c>
      <c r="T160" s="100" t="s">
        <v>11</v>
      </c>
      <c r="U160" s="101" t="s">
        <v>12</v>
      </c>
      <c r="V160" s="100" t="s">
        <v>13</v>
      </c>
      <c r="W160" s="100" t="s">
        <v>14</v>
      </c>
      <c r="X160" s="100" t="s">
        <v>15</v>
      </c>
      <c r="Y160" s="135" t="s">
        <v>625</v>
      </c>
      <c r="Z160" s="114" t="s">
        <v>729</v>
      </c>
      <c r="AA160" s="138" t="s">
        <v>730</v>
      </c>
      <c r="AB160" s="105">
        <f>IFERROR(IF(R160="Probabilidad",(J160-(+J160*U160)),IF(R160="Impacto",J160,"")),"")</f>
        <v>0.6</v>
      </c>
      <c r="AC160" s="106" t="s">
        <v>34</v>
      </c>
      <c r="AD160" s="101">
        <v>0.6</v>
      </c>
      <c r="AE160" s="106" t="s">
        <v>7</v>
      </c>
      <c r="AF160" s="101">
        <v>0.6</v>
      </c>
      <c r="AG160" s="107" t="s">
        <v>7</v>
      </c>
      <c r="AH160" s="100" t="s">
        <v>16</v>
      </c>
      <c r="AI160" s="68" t="s">
        <v>269</v>
      </c>
      <c r="AJ160" s="68" t="s">
        <v>270</v>
      </c>
      <c r="AK160" s="108" t="s">
        <v>271</v>
      </c>
      <c r="AL160" s="137" t="s">
        <v>727</v>
      </c>
      <c r="AM160" s="139" t="s">
        <v>731</v>
      </c>
      <c r="AN160" s="135" t="s">
        <v>625</v>
      </c>
      <c r="AO160" s="134" t="s">
        <v>978</v>
      </c>
      <c r="AP160" s="42" t="s">
        <v>980</v>
      </c>
    </row>
    <row r="161" spans="1:42" customFormat="1" ht="16.5" hidden="1" x14ac:dyDescent="0.25">
      <c r="A161" s="67"/>
      <c r="B161" s="95"/>
      <c r="C161" s="95"/>
      <c r="D161" s="95"/>
      <c r="E161" s="96"/>
      <c r="F161" s="79"/>
      <c r="G161" s="95"/>
      <c r="H161" s="71"/>
      <c r="I161" s="97"/>
      <c r="J161" s="73"/>
      <c r="K161" s="74"/>
      <c r="L161" s="73">
        <v>0</v>
      </c>
      <c r="M161" s="97"/>
      <c r="N161" s="73"/>
      <c r="O161" s="115"/>
      <c r="P161" s="77">
        <v>2</v>
      </c>
      <c r="Q161" s="80"/>
      <c r="R161" s="99" t="s">
        <v>42</v>
      </c>
      <c r="S161" s="100"/>
      <c r="T161" s="100"/>
      <c r="U161" s="101" t="s">
        <v>42</v>
      </c>
      <c r="V161" s="100"/>
      <c r="W161" s="100"/>
      <c r="X161" s="100"/>
      <c r="Y161" s="102"/>
      <c r="Z161" s="100"/>
      <c r="AA161" s="100"/>
      <c r="AB161" s="105" t="str">
        <f>IFERROR(IF(AND(R160="Probabilidad",R161="Probabilidad"),(AD160-(+AD160*U161)),IF(R161="Probabilidad",(J160-(+J160*U161)),IF(R161="Impacto",AD160,""))),"")</f>
        <v/>
      </c>
      <c r="AC161" s="106" t="s">
        <v>42</v>
      </c>
      <c r="AD161" s="101" t="s">
        <v>42</v>
      </c>
      <c r="AE161" s="106" t="s">
        <v>42</v>
      </c>
      <c r="AF161" s="101" t="s">
        <v>42</v>
      </c>
      <c r="AG161" s="107" t="s">
        <v>42</v>
      </c>
      <c r="AH161" s="100"/>
      <c r="AI161" s="68"/>
      <c r="AJ161" s="102"/>
      <c r="AK161" s="112"/>
      <c r="AL161" s="112"/>
      <c r="AM161" s="68"/>
      <c r="AN161" s="102"/>
      <c r="AO161" s="111"/>
      <c r="AP161" s="128"/>
    </row>
    <row r="162" spans="1:42" customFormat="1" ht="16.5" hidden="1" x14ac:dyDescent="0.25">
      <c r="A162" s="67"/>
      <c r="B162" s="95"/>
      <c r="C162" s="95"/>
      <c r="D162" s="95"/>
      <c r="E162" s="96"/>
      <c r="F162" s="79"/>
      <c r="G162" s="95"/>
      <c r="H162" s="71"/>
      <c r="I162" s="97"/>
      <c r="J162" s="73"/>
      <c r="K162" s="74"/>
      <c r="L162" s="73">
        <v>0</v>
      </c>
      <c r="M162" s="97"/>
      <c r="N162" s="73"/>
      <c r="O162" s="115"/>
      <c r="P162" s="77">
        <v>3</v>
      </c>
      <c r="Q162" s="80"/>
      <c r="R162" s="99" t="s">
        <v>42</v>
      </c>
      <c r="S162" s="100"/>
      <c r="T162" s="100"/>
      <c r="U162" s="101" t="s">
        <v>42</v>
      </c>
      <c r="V162" s="100"/>
      <c r="W162" s="100"/>
      <c r="X162" s="100"/>
      <c r="Y162" s="102"/>
      <c r="Z162" s="100"/>
      <c r="AA162" s="100"/>
      <c r="AB162" s="105" t="str">
        <f>IFERROR(IF(AND(R161="Probabilidad",R162="Probabilidad"),(AD161-(+AD161*U162)),IF(AND(R161="Impacto",R162="Probabilidad"),(AD160-(+AD160*U162)),IF(R162="Impacto",AD161,""))),"")</f>
        <v/>
      </c>
      <c r="AC162" s="106" t="s">
        <v>42</v>
      </c>
      <c r="AD162" s="101" t="s">
        <v>42</v>
      </c>
      <c r="AE162" s="106" t="s">
        <v>42</v>
      </c>
      <c r="AF162" s="101" t="s">
        <v>42</v>
      </c>
      <c r="AG162" s="107" t="s">
        <v>42</v>
      </c>
      <c r="AH162" s="100"/>
      <c r="AI162" s="68"/>
      <c r="AJ162" s="102"/>
      <c r="AK162" s="112"/>
      <c r="AL162" s="112"/>
      <c r="AM162" s="68"/>
      <c r="AN162" s="102"/>
      <c r="AO162" s="111"/>
      <c r="AP162" s="128"/>
    </row>
    <row r="163" spans="1:42" customFormat="1" ht="16.5" hidden="1" x14ac:dyDescent="0.25">
      <c r="A163" s="67"/>
      <c r="B163" s="95"/>
      <c r="C163" s="95"/>
      <c r="D163" s="95"/>
      <c r="E163" s="96"/>
      <c r="F163" s="79"/>
      <c r="G163" s="95"/>
      <c r="H163" s="71"/>
      <c r="I163" s="97"/>
      <c r="J163" s="73"/>
      <c r="K163" s="74"/>
      <c r="L163" s="73">
        <v>0</v>
      </c>
      <c r="M163" s="97"/>
      <c r="N163" s="73"/>
      <c r="O163" s="115"/>
      <c r="P163" s="77">
        <v>4</v>
      </c>
      <c r="Q163" s="78"/>
      <c r="R163" s="99" t="s">
        <v>42</v>
      </c>
      <c r="S163" s="100"/>
      <c r="T163" s="100"/>
      <c r="U163" s="101" t="s">
        <v>42</v>
      </c>
      <c r="V163" s="100"/>
      <c r="W163" s="100"/>
      <c r="X163" s="100"/>
      <c r="Y163" s="102"/>
      <c r="Z163" s="100"/>
      <c r="AA163" s="100"/>
      <c r="AB163" s="105" t="str">
        <f t="shared" ref="AB163:AB165" si="26">IFERROR(IF(AND(R162="Probabilidad",R163="Probabilidad"),(AD162-(+AD162*U163)),IF(AND(R162="Impacto",R163="Probabilidad"),(AD161-(+AD161*U163)),IF(R163="Impacto",AD162,""))),"")</f>
        <v/>
      </c>
      <c r="AC163" s="106" t="s">
        <v>42</v>
      </c>
      <c r="AD163" s="101" t="s">
        <v>42</v>
      </c>
      <c r="AE163" s="106" t="s">
        <v>42</v>
      </c>
      <c r="AF163" s="101" t="s">
        <v>42</v>
      </c>
      <c r="AG163" s="107" t="s">
        <v>42</v>
      </c>
      <c r="AH163" s="100"/>
      <c r="AI163" s="68"/>
      <c r="AJ163" s="102"/>
      <c r="AK163" s="112"/>
      <c r="AL163" s="112"/>
      <c r="AM163" s="68"/>
      <c r="AN163" s="102"/>
      <c r="AO163" s="111"/>
      <c r="AP163" s="128"/>
    </row>
    <row r="164" spans="1:42" customFormat="1" ht="16.5" hidden="1" x14ac:dyDescent="0.25">
      <c r="A164" s="67"/>
      <c r="B164" s="95"/>
      <c r="C164" s="95"/>
      <c r="D164" s="95"/>
      <c r="E164" s="96"/>
      <c r="F164" s="79"/>
      <c r="G164" s="95"/>
      <c r="H164" s="71"/>
      <c r="I164" s="97"/>
      <c r="J164" s="73"/>
      <c r="K164" s="74"/>
      <c r="L164" s="73">
        <v>0</v>
      </c>
      <c r="M164" s="97"/>
      <c r="N164" s="73"/>
      <c r="O164" s="115"/>
      <c r="P164" s="77">
        <v>5</v>
      </c>
      <c r="Q164" s="78"/>
      <c r="R164" s="99" t="s">
        <v>42</v>
      </c>
      <c r="S164" s="100"/>
      <c r="T164" s="100"/>
      <c r="U164" s="101" t="s">
        <v>42</v>
      </c>
      <c r="V164" s="100"/>
      <c r="W164" s="100"/>
      <c r="X164" s="100"/>
      <c r="Y164" s="102"/>
      <c r="Z164" s="100"/>
      <c r="AA164" s="100"/>
      <c r="AB164" s="105" t="str">
        <f t="shared" si="26"/>
        <v/>
      </c>
      <c r="AC164" s="106" t="s">
        <v>42</v>
      </c>
      <c r="AD164" s="101" t="s">
        <v>42</v>
      </c>
      <c r="AE164" s="106" t="s">
        <v>42</v>
      </c>
      <c r="AF164" s="101" t="s">
        <v>42</v>
      </c>
      <c r="AG164" s="107" t="s">
        <v>42</v>
      </c>
      <c r="AH164" s="100"/>
      <c r="AI164" s="68"/>
      <c r="AJ164" s="102"/>
      <c r="AK164" s="112"/>
      <c r="AL164" s="112"/>
      <c r="AM164" s="68"/>
      <c r="AN164" s="102"/>
      <c r="AO164" s="111"/>
      <c r="AP164" s="128"/>
    </row>
    <row r="165" spans="1:42" customFormat="1" ht="16.5" hidden="1" x14ac:dyDescent="0.25">
      <c r="A165" s="67"/>
      <c r="B165" s="95"/>
      <c r="C165" s="95"/>
      <c r="D165" s="95"/>
      <c r="E165" s="96"/>
      <c r="F165" s="79"/>
      <c r="G165" s="95"/>
      <c r="H165" s="71"/>
      <c r="I165" s="97"/>
      <c r="J165" s="73"/>
      <c r="K165" s="74"/>
      <c r="L165" s="73">
        <v>0</v>
      </c>
      <c r="M165" s="97"/>
      <c r="N165" s="73"/>
      <c r="O165" s="115"/>
      <c r="P165" s="77">
        <v>6</v>
      </c>
      <c r="Q165" s="78"/>
      <c r="R165" s="99" t="s">
        <v>42</v>
      </c>
      <c r="S165" s="100"/>
      <c r="T165" s="100"/>
      <c r="U165" s="101" t="s">
        <v>42</v>
      </c>
      <c r="V165" s="100"/>
      <c r="W165" s="100"/>
      <c r="X165" s="100"/>
      <c r="Y165" s="102"/>
      <c r="Z165" s="100"/>
      <c r="AA165" s="100"/>
      <c r="AB165" s="105" t="str">
        <f t="shared" si="26"/>
        <v/>
      </c>
      <c r="AC165" s="106" t="s">
        <v>42</v>
      </c>
      <c r="AD165" s="101" t="s">
        <v>42</v>
      </c>
      <c r="AE165" s="106" t="s">
        <v>42</v>
      </c>
      <c r="AF165" s="101" t="s">
        <v>42</v>
      </c>
      <c r="AG165" s="107" t="s">
        <v>42</v>
      </c>
      <c r="AH165" s="100"/>
      <c r="AI165" s="68"/>
      <c r="AJ165" s="102"/>
      <c r="AK165" s="112"/>
      <c r="AL165" s="112"/>
      <c r="AM165" s="68"/>
      <c r="AN165" s="102"/>
      <c r="AO165" s="111"/>
      <c r="AP165" s="128"/>
    </row>
    <row r="166" spans="1:42" customFormat="1" ht="154.5" hidden="1" customHeight="1" x14ac:dyDescent="0.25">
      <c r="A166" s="67" t="s">
        <v>303</v>
      </c>
      <c r="B166" s="95" t="s">
        <v>0</v>
      </c>
      <c r="C166" s="95" t="s">
        <v>259</v>
      </c>
      <c r="D166" s="95" t="s">
        <v>272</v>
      </c>
      <c r="E166" s="96">
        <v>28</v>
      </c>
      <c r="F166" s="79" t="s">
        <v>273</v>
      </c>
      <c r="G166" s="95" t="s">
        <v>46</v>
      </c>
      <c r="H166" s="71">
        <v>4</v>
      </c>
      <c r="I166" s="97" t="s">
        <v>5</v>
      </c>
      <c r="J166" s="73">
        <v>0.4</v>
      </c>
      <c r="K166" s="74" t="s">
        <v>6</v>
      </c>
      <c r="L166" s="73" t="s">
        <v>6</v>
      </c>
      <c r="M166" s="97" t="s">
        <v>7</v>
      </c>
      <c r="N166" s="73">
        <v>0.6</v>
      </c>
      <c r="O166" s="98" t="s">
        <v>7</v>
      </c>
      <c r="P166" s="77">
        <v>1</v>
      </c>
      <c r="Q166" s="78" t="s">
        <v>274</v>
      </c>
      <c r="R166" s="99" t="s">
        <v>9</v>
      </c>
      <c r="S166" s="100" t="s">
        <v>23</v>
      </c>
      <c r="T166" s="100" t="s">
        <v>11</v>
      </c>
      <c r="U166" s="101" t="s">
        <v>24</v>
      </c>
      <c r="V166" s="100" t="s">
        <v>168</v>
      </c>
      <c r="W166" s="100" t="s">
        <v>14</v>
      </c>
      <c r="X166" s="100" t="s">
        <v>15</v>
      </c>
      <c r="Y166" s="135" t="s">
        <v>625</v>
      </c>
      <c r="Z166" s="114" t="s">
        <v>655</v>
      </c>
      <c r="AA166" s="140" t="s">
        <v>732</v>
      </c>
      <c r="AB166" s="105">
        <f>IFERROR(IF(R166="Probabilidad",(J166-(+J166*U166)),IF(R166="Impacto",J166,"")),"")</f>
        <v>0.28000000000000003</v>
      </c>
      <c r="AC166" s="106" t="s">
        <v>5</v>
      </c>
      <c r="AD166" s="101">
        <v>0.28000000000000003</v>
      </c>
      <c r="AE166" s="106" t="s">
        <v>7</v>
      </c>
      <c r="AF166" s="101">
        <v>0.6</v>
      </c>
      <c r="AG166" s="107" t="s">
        <v>7</v>
      </c>
      <c r="AH166" s="100" t="s">
        <v>16</v>
      </c>
      <c r="AI166" s="68" t="s">
        <v>275</v>
      </c>
      <c r="AJ166" s="68" t="s">
        <v>276</v>
      </c>
      <c r="AK166" s="108" t="s">
        <v>277</v>
      </c>
      <c r="AL166" s="137" t="s">
        <v>727</v>
      </c>
      <c r="AM166" s="114" t="s">
        <v>733</v>
      </c>
      <c r="AN166" s="135" t="s">
        <v>625</v>
      </c>
      <c r="AO166" s="111"/>
      <c r="AP166" s="128"/>
    </row>
    <row r="167" spans="1:42" customFormat="1" ht="16.5" hidden="1" x14ac:dyDescent="0.25">
      <c r="A167" s="67"/>
      <c r="B167" s="95"/>
      <c r="C167" s="95"/>
      <c r="D167" s="95"/>
      <c r="E167" s="96"/>
      <c r="F167" s="79"/>
      <c r="G167" s="95"/>
      <c r="H167" s="71"/>
      <c r="I167" s="97"/>
      <c r="J167" s="73"/>
      <c r="K167" s="74"/>
      <c r="L167" s="73">
        <v>0</v>
      </c>
      <c r="M167" s="97"/>
      <c r="N167" s="73"/>
      <c r="O167" s="98"/>
      <c r="P167" s="77">
        <v>2</v>
      </c>
      <c r="Q167" s="78"/>
      <c r="R167" s="99" t="s">
        <v>42</v>
      </c>
      <c r="S167" s="100"/>
      <c r="T167" s="100"/>
      <c r="U167" s="101" t="s">
        <v>42</v>
      </c>
      <c r="V167" s="100"/>
      <c r="W167" s="100"/>
      <c r="X167" s="100"/>
      <c r="Y167" s="102"/>
      <c r="Z167" s="100"/>
      <c r="AA167" s="100"/>
      <c r="AB167" s="118" t="str">
        <f>IFERROR(IF(AND(R166="Probabilidad",R167="Probabilidad"),(AD166-(+AD166*U167)),IF(R167="Probabilidad",(J166-(+J166*U167)),IF(R167="Impacto",AD166,""))),"")</f>
        <v/>
      </c>
      <c r="AC167" s="106" t="s">
        <v>42</v>
      </c>
      <c r="AD167" s="101" t="s">
        <v>42</v>
      </c>
      <c r="AE167" s="106" t="s">
        <v>42</v>
      </c>
      <c r="AF167" s="101" t="s">
        <v>42</v>
      </c>
      <c r="AG167" s="107" t="s">
        <v>42</v>
      </c>
      <c r="AH167" s="100"/>
      <c r="AI167" s="68"/>
      <c r="AJ167" s="68"/>
      <c r="AK167" s="108"/>
      <c r="AL167" s="112"/>
      <c r="AM167" s="68"/>
      <c r="AN167" s="102"/>
      <c r="AO167" s="111"/>
      <c r="AP167" s="128"/>
    </row>
    <row r="168" spans="1:42" customFormat="1" ht="16.5" hidden="1" x14ac:dyDescent="0.25">
      <c r="A168" s="67"/>
      <c r="B168" s="95"/>
      <c r="C168" s="95"/>
      <c r="D168" s="95"/>
      <c r="E168" s="96"/>
      <c r="F168" s="79"/>
      <c r="G168" s="95"/>
      <c r="H168" s="71"/>
      <c r="I168" s="97"/>
      <c r="J168" s="73"/>
      <c r="K168" s="74"/>
      <c r="L168" s="73">
        <v>0</v>
      </c>
      <c r="M168" s="97"/>
      <c r="N168" s="73"/>
      <c r="O168" s="98"/>
      <c r="P168" s="77">
        <v>3</v>
      </c>
      <c r="Q168" s="80"/>
      <c r="R168" s="99" t="s">
        <v>42</v>
      </c>
      <c r="S168" s="100"/>
      <c r="T168" s="100"/>
      <c r="U168" s="101" t="s">
        <v>42</v>
      </c>
      <c r="V168" s="100"/>
      <c r="W168" s="100"/>
      <c r="X168" s="100"/>
      <c r="Y168" s="102"/>
      <c r="Z168" s="100"/>
      <c r="AA168" s="100"/>
      <c r="AB168" s="105" t="str">
        <f>IFERROR(IF(AND(R167="Probabilidad",R168="Probabilidad"),(AD167-(+AD167*U168)),IF(AND(R167="Impacto",R168="Probabilidad"),(AD166-(+AD166*U168)),IF(R168="Impacto",AD167,""))),"")</f>
        <v/>
      </c>
      <c r="AC168" s="106" t="s">
        <v>42</v>
      </c>
      <c r="AD168" s="101" t="s">
        <v>42</v>
      </c>
      <c r="AE168" s="106" t="s">
        <v>42</v>
      </c>
      <c r="AF168" s="101" t="s">
        <v>42</v>
      </c>
      <c r="AG168" s="107" t="s">
        <v>42</v>
      </c>
      <c r="AH168" s="100"/>
      <c r="AI168" s="68"/>
      <c r="AJ168" s="102"/>
      <c r="AK168" s="112"/>
      <c r="AL168" s="112"/>
      <c r="AM168" s="68"/>
      <c r="AN168" s="102"/>
      <c r="AO168" s="111"/>
      <c r="AP168" s="128"/>
    </row>
    <row r="169" spans="1:42" customFormat="1" ht="16.5" hidden="1" x14ac:dyDescent="0.25">
      <c r="A169" s="67"/>
      <c r="B169" s="95"/>
      <c r="C169" s="95"/>
      <c r="D169" s="95"/>
      <c r="E169" s="96"/>
      <c r="F169" s="79"/>
      <c r="G169" s="95"/>
      <c r="H169" s="71"/>
      <c r="I169" s="97"/>
      <c r="J169" s="73"/>
      <c r="K169" s="74"/>
      <c r="L169" s="73">
        <v>0</v>
      </c>
      <c r="M169" s="97"/>
      <c r="N169" s="73"/>
      <c r="O169" s="98"/>
      <c r="P169" s="77">
        <v>4</v>
      </c>
      <c r="Q169" s="78"/>
      <c r="R169" s="99" t="s">
        <v>42</v>
      </c>
      <c r="S169" s="100"/>
      <c r="T169" s="100"/>
      <c r="U169" s="101" t="s">
        <v>42</v>
      </c>
      <c r="V169" s="100"/>
      <c r="W169" s="100"/>
      <c r="X169" s="100"/>
      <c r="Y169" s="102"/>
      <c r="Z169" s="100"/>
      <c r="AA169" s="100"/>
      <c r="AB169" s="105" t="str">
        <f t="shared" ref="AB169:AB171" si="27">IFERROR(IF(AND(R168="Probabilidad",R169="Probabilidad"),(AD168-(+AD168*U169)),IF(AND(R168="Impacto",R169="Probabilidad"),(AD167-(+AD167*U169)),IF(R169="Impacto",AD168,""))),"")</f>
        <v/>
      </c>
      <c r="AC169" s="106" t="s">
        <v>42</v>
      </c>
      <c r="AD169" s="101" t="s">
        <v>42</v>
      </c>
      <c r="AE169" s="106" t="s">
        <v>42</v>
      </c>
      <c r="AF169" s="101" t="s">
        <v>42</v>
      </c>
      <c r="AG169" s="107" t="s">
        <v>42</v>
      </c>
      <c r="AH169" s="100"/>
      <c r="AI169" s="68"/>
      <c r="AJ169" s="102"/>
      <c r="AK169" s="112"/>
      <c r="AL169" s="112"/>
      <c r="AM169" s="68"/>
      <c r="AN169" s="102"/>
      <c r="AO169" s="111"/>
      <c r="AP169" s="128"/>
    </row>
    <row r="170" spans="1:42" customFormat="1" ht="16.5" hidden="1" x14ac:dyDescent="0.25">
      <c r="A170" s="67"/>
      <c r="B170" s="95"/>
      <c r="C170" s="95"/>
      <c r="D170" s="95"/>
      <c r="E170" s="96"/>
      <c r="F170" s="79"/>
      <c r="G170" s="95"/>
      <c r="H170" s="71"/>
      <c r="I170" s="97"/>
      <c r="J170" s="73"/>
      <c r="K170" s="74"/>
      <c r="L170" s="73">
        <v>0</v>
      </c>
      <c r="M170" s="97"/>
      <c r="N170" s="73"/>
      <c r="O170" s="98"/>
      <c r="P170" s="77">
        <v>5</v>
      </c>
      <c r="Q170" s="78"/>
      <c r="R170" s="99" t="s">
        <v>42</v>
      </c>
      <c r="S170" s="100"/>
      <c r="T170" s="100"/>
      <c r="U170" s="101" t="s">
        <v>42</v>
      </c>
      <c r="V170" s="100"/>
      <c r="W170" s="100"/>
      <c r="X170" s="100"/>
      <c r="Y170" s="102"/>
      <c r="Z170" s="100"/>
      <c r="AA170" s="100"/>
      <c r="AB170" s="105" t="str">
        <f t="shared" si="27"/>
        <v/>
      </c>
      <c r="AC170" s="106" t="s">
        <v>42</v>
      </c>
      <c r="AD170" s="101" t="s">
        <v>42</v>
      </c>
      <c r="AE170" s="106" t="s">
        <v>42</v>
      </c>
      <c r="AF170" s="101" t="s">
        <v>42</v>
      </c>
      <c r="AG170" s="107" t="s">
        <v>42</v>
      </c>
      <c r="AH170" s="100"/>
      <c r="AI170" s="68"/>
      <c r="AJ170" s="102"/>
      <c r="AK170" s="112"/>
      <c r="AL170" s="112"/>
      <c r="AM170" s="68"/>
      <c r="AN170" s="102"/>
      <c r="AO170" s="111"/>
      <c r="AP170" s="128"/>
    </row>
    <row r="171" spans="1:42" customFormat="1" ht="16.5" hidden="1" x14ac:dyDescent="0.25">
      <c r="A171" s="67"/>
      <c r="B171" s="95"/>
      <c r="C171" s="95"/>
      <c r="D171" s="95"/>
      <c r="E171" s="96"/>
      <c r="F171" s="79"/>
      <c r="G171" s="95"/>
      <c r="H171" s="71"/>
      <c r="I171" s="97"/>
      <c r="J171" s="73"/>
      <c r="K171" s="74"/>
      <c r="L171" s="73">
        <v>0</v>
      </c>
      <c r="M171" s="97"/>
      <c r="N171" s="73"/>
      <c r="O171" s="98"/>
      <c r="P171" s="77">
        <v>6</v>
      </c>
      <c r="Q171" s="78"/>
      <c r="R171" s="99" t="s">
        <v>42</v>
      </c>
      <c r="S171" s="100"/>
      <c r="T171" s="100"/>
      <c r="U171" s="101" t="s">
        <v>42</v>
      </c>
      <c r="V171" s="100"/>
      <c r="W171" s="100"/>
      <c r="X171" s="100"/>
      <c r="Y171" s="102"/>
      <c r="Z171" s="100"/>
      <c r="AA171" s="100"/>
      <c r="AB171" s="105" t="str">
        <f t="shared" si="27"/>
        <v/>
      </c>
      <c r="AC171" s="106" t="s">
        <v>42</v>
      </c>
      <c r="AD171" s="101" t="s">
        <v>42</v>
      </c>
      <c r="AE171" s="106" t="s">
        <v>42</v>
      </c>
      <c r="AF171" s="101" t="s">
        <v>42</v>
      </c>
      <c r="AG171" s="107" t="s">
        <v>42</v>
      </c>
      <c r="AH171" s="100"/>
      <c r="AI171" s="68"/>
      <c r="AJ171" s="102"/>
      <c r="AK171" s="112"/>
      <c r="AL171" s="112"/>
      <c r="AM171" s="68"/>
      <c r="AN171" s="102"/>
      <c r="AO171" s="111"/>
      <c r="AP171" s="128"/>
    </row>
    <row r="172" spans="1:42" customFormat="1" ht="87" hidden="1" customHeight="1" x14ac:dyDescent="0.25">
      <c r="A172" s="67" t="s">
        <v>303</v>
      </c>
      <c r="B172" s="95" t="s">
        <v>0</v>
      </c>
      <c r="C172" s="95" t="s">
        <v>278</v>
      </c>
      <c r="D172" s="95" t="s">
        <v>279</v>
      </c>
      <c r="E172" s="96">
        <v>29</v>
      </c>
      <c r="F172" s="79" t="s">
        <v>280</v>
      </c>
      <c r="G172" s="95" t="s">
        <v>46</v>
      </c>
      <c r="H172" s="71">
        <v>78</v>
      </c>
      <c r="I172" s="97" t="s">
        <v>34</v>
      </c>
      <c r="J172" s="73">
        <v>0.6</v>
      </c>
      <c r="K172" s="74" t="s">
        <v>6</v>
      </c>
      <c r="L172" s="73" t="s">
        <v>6</v>
      </c>
      <c r="M172" s="97" t="s">
        <v>7</v>
      </c>
      <c r="N172" s="73">
        <v>0.6</v>
      </c>
      <c r="O172" s="98" t="s">
        <v>7</v>
      </c>
      <c r="P172" s="77">
        <v>1</v>
      </c>
      <c r="Q172" s="78" t="s">
        <v>281</v>
      </c>
      <c r="R172" s="99" t="s">
        <v>9</v>
      </c>
      <c r="S172" s="100" t="s">
        <v>23</v>
      </c>
      <c r="T172" s="100" t="s">
        <v>11</v>
      </c>
      <c r="U172" s="101" t="s">
        <v>24</v>
      </c>
      <c r="V172" s="100" t="s">
        <v>13</v>
      </c>
      <c r="W172" s="100" t="s">
        <v>14</v>
      </c>
      <c r="X172" s="100" t="s">
        <v>15</v>
      </c>
      <c r="Y172" s="135" t="s">
        <v>625</v>
      </c>
      <c r="Z172" s="114" t="s">
        <v>725</v>
      </c>
      <c r="AA172" s="141" t="s">
        <v>734</v>
      </c>
      <c r="AB172" s="105">
        <f>IFERROR(IF(R172="Probabilidad",(J172-(+J172*U172)),IF(R172="Impacto",J172,"")),"")</f>
        <v>0.42</v>
      </c>
      <c r="AC172" s="106" t="s">
        <v>34</v>
      </c>
      <c r="AD172" s="101">
        <v>0.42</v>
      </c>
      <c r="AE172" s="106" t="s">
        <v>7</v>
      </c>
      <c r="AF172" s="101">
        <v>0.6</v>
      </c>
      <c r="AG172" s="107" t="s">
        <v>7</v>
      </c>
      <c r="AH172" s="100" t="s">
        <v>16</v>
      </c>
      <c r="AI172" s="142" t="s">
        <v>282</v>
      </c>
      <c r="AJ172" s="68" t="s">
        <v>283</v>
      </c>
      <c r="AK172" s="112" t="s">
        <v>284</v>
      </c>
      <c r="AL172" s="137" t="s">
        <v>727</v>
      </c>
      <c r="AM172" s="114" t="s">
        <v>738</v>
      </c>
      <c r="AN172" s="135" t="s">
        <v>625</v>
      </c>
      <c r="AO172" s="111"/>
      <c r="AP172" s="128"/>
    </row>
    <row r="173" spans="1:42" customFormat="1" ht="99" hidden="1" x14ac:dyDescent="0.25">
      <c r="A173" s="67"/>
      <c r="B173" s="95"/>
      <c r="C173" s="95"/>
      <c r="D173" s="95"/>
      <c r="E173" s="96"/>
      <c r="F173" s="79"/>
      <c r="G173" s="95"/>
      <c r="H173" s="71"/>
      <c r="I173" s="97"/>
      <c r="J173" s="73"/>
      <c r="K173" s="74"/>
      <c r="L173" s="73">
        <v>0</v>
      </c>
      <c r="M173" s="97"/>
      <c r="N173" s="73"/>
      <c r="O173" s="98"/>
      <c r="P173" s="77">
        <v>2</v>
      </c>
      <c r="Q173" s="78" t="s">
        <v>285</v>
      </c>
      <c r="R173" s="99" t="s">
        <v>9</v>
      </c>
      <c r="S173" s="100" t="s">
        <v>10</v>
      </c>
      <c r="T173" s="100" t="s">
        <v>11</v>
      </c>
      <c r="U173" s="101" t="s">
        <v>12</v>
      </c>
      <c r="V173" s="100" t="s">
        <v>168</v>
      </c>
      <c r="W173" s="100" t="s">
        <v>14</v>
      </c>
      <c r="X173" s="100" t="s">
        <v>15</v>
      </c>
      <c r="Y173" s="135" t="s">
        <v>625</v>
      </c>
      <c r="Z173" s="114" t="s">
        <v>735</v>
      </c>
      <c r="AA173" s="114" t="s">
        <v>736</v>
      </c>
      <c r="AB173" s="105">
        <f>IFERROR(IF(AND(R172="Probabilidad",R173="Probabilidad"),(AD172-(+AD172*U173)),IF(R173="Probabilidad",(J172-(+J172*U173)),IF(R173="Impacto",AD172,""))),"")</f>
        <v>0.252</v>
      </c>
      <c r="AC173" s="106" t="s">
        <v>5</v>
      </c>
      <c r="AD173" s="101">
        <v>0.252</v>
      </c>
      <c r="AE173" s="106" t="s">
        <v>7</v>
      </c>
      <c r="AF173" s="101">
        <v>0.6</v>
      </c>
      <c r="AG173" s="107" t="s">
        <v>7</v>
      </c>
      <c r="AH173" s="100"/>
      <c r="AI173" s="142"/>
      <c r="AJ173" s="68"/>
      <c r="AK173" s="112"/>
      <c r="AL173" s="112"/>
      <c r="AM173" s="68"/>
      <c r="AN173" s="102"/>
      <c r="AO173" s="111"/>
      <c r="AP173" s="128"/>
    </row>
    <row r="174" spans="1:42" customFormat="1" ht="165" hidden="1" x14ac:dyDescent="0.25">
      <c r="A174" s="67"/>
      <c r="B174" s="95"/>
      <c r="C174" s="95"/>
      <c r="D174" s="95"/>
      <c r="E174" s="96"/>
      <c r="F174" s="79"/>
      <c r="G174" s="95"/>
      <c r="H174" s="71"/>
      <c r="I174" s="97"/>
      <c r="J174" s="73"/>
      <c r="K174" s="74"/>
      <c r="L174" s="73">
        <v>0</v>
      </c>
      <c r="M174" s="97"/>
      <c r="N174" s="73"/>
      <c r="O174" s="98"/>
      <c r="P174" s="77">
        <v>3</v>
      </c>
      <c r="Q174" s="78" t="s">
        <v>286</v>
      </c>
      <c r="R174" s="99" t="s">
        <v>9</v>
      </c>
      <c r="S174" s="100" t="s">
        <v>23</v>
      </c>
      <c r="T174" s="100" t="s">
        <v>11</v>
      </c>
      <c r="U174" s="101" t="s">
        <v>24</v>
      </c>
      <c r="V174" s="100" t="s">
        <v>13</v>
      </c>
      <c r="W174" s="100" t="s">
        <v>14</v>
      </c>
      <c r="X174" s="100" t="s">
        <v>15</v>
      </c>
      <c r="Y174" s="135" t="s">
        <v>625</v>
      </c>
      <c r="Z174" s="114" t="s">
        <v>735</v>
      </c>
      <c r="AA174" s="143" t="s">
        <v>737</v>
      </c>
      <c r="AB174" s="105">
        <f>IFERROR(IF(AND(R173="Probabilidad",R174="Probabilidad"),(AD173-(+AD173*U174)),IF(AND(R173="Impacto",R174="Probabilidad"),(AD172-(+AD172*U174)),IF(R174="Impacto",AD173,""))),"")</f>
        <v>0.1764</v>
      </c>
      <c r="AC174" s="106" t="s">
        <v>21</v>
      </c>
      <c r="AD174" s="101">
        <v>0.1764</v>
      </c>
      <c r="AE174" s="106" t="s">
        <v>7</v>
      </c>
      <c r="AF174" s="101">
        <v>0.6</v>
      </c>
      <c r="AG174" s="107" t="s">
        <v>7</v>
      </c>
      <c r="AH174" s="100"/>
      <c r="AI174" s="68"/>
      <c r="AJ174" s="68"/>
      <c r="AK174" s="112"/>
      <c r="AL174" s="112"/>
      <c r="AM174" s="68"/>
      <c r="AN174" s="102"/>
      <c r="AO174" s="111"/>
      <c r="AP174" s="128"/>
    </row>
    <row r="175" spans="1:42" customFormat="1" ht="16.5" hidden="1" x14ac:dyDescent="0.25">
      <c r="A175" s="67"/>
      <c r="B175" s="95"/>
      <c r="C175" s="95"/>
      <c r="D175" s="95"/>
      <c r="E175" s="96"/>
      <c r="F175" s="79"/>
      <c r="G175" s="95"/>
      <c r="H175" s="71"/>
      <c r="I175" s="97"/>
      <c r="J175" s="73"/>
      <c r="K175" s="74"/>
      <c r="L175" s="73">
        <v>0</v>
      </c>
      <c r="M175" s="97"/>
      <c r="N175" s="73"/>
      <c r="O175" s="98"/>
      <c r="P175" s="77">
        <v>4</v>
      </c>
      <c r="Q175" s="78"/>
      <c r="R175" s="99" t="s">
        <v>42</v>
      </c>
      <c r="S175" s="100"/>
      <c r="T175" s="100"/>
      <c r="U175" s="101" t="s">
        <v>42</v>
      </c>
      <c r="V175" s="100"/>
      <c r="W175" s="100"/>
      <c r="X175" s="100"/>
      <c r="Y175" s="102"/>
      <c r="Z175" s="100"/>
      <c r="AA175" s="144"/>
      <c r="AB175" s="105" t="str">
        <f t="shared" ref="AB175:AB177" si="28">IFERROR(IF(AND(R174="Probabilidad",R175="Probabilidad"),(AD174-(+AD174*U175)),IF(AND(R174="Impacto",R175="Probabilidad"),(AD173-(+AD173*U175)),IF(R175="Impacto",AD174,""))),"")</f>
        <v/>
      </c>
      <c r="AC175" s="106" t="s">
        <v>42</v>
      </c>
      <c r="AD175" s="101" t="s">
        <v>42</v>
      </c>
      <c r="AE175" s="106" t="s">
        <v>42</v>
      </c>
      <c r="AF175" s="101" t="s">
        <v>42</v>
      </c>
      <c r="AG175" s="107" t="s">
        <v>42</v>
      </c>
      <c r="AH175" s="100"/>
      <c r="AI175" s="68"/>
      <c r="AJ175" s="102"/>
      <c r="AK175" s="112"/>
      <c r="AL175" s="112"/>
      <c r="AM175" s="68"/>
      <c r="AN175" s="102"/>
      <c r="AO175" s="111"/>
      <c r="AP175" s="128"/>
    </row>
    <row r="176" spans="1:42" customFormat="1" ht="16.5" hidden="1" x14ac:dyDescent="0.25">
      <c r="A176" s="67"/>
      <c r="B176" s="95"/>
      <c r="C176" s="95"/>
      <c r="D176" s="95"/>
      <c r="E176" s="96"/>
      <c r="F176" s="79"/>
      <c r="G176" s="95"/>
      <c r="H176" s="71"/>
      <c r="I176" s="97"/>
      <c r="J176" s="73"/>
      <c r="K176" s="74"/>
      <c r="L176" s="73">
        <v>0</v>
      </c>
      <c r="M176" s="97"/>
      <c r="N176" s="73"/>
      <c r="O176" s="98"/>
      <c r="P176" s="77">
        <v>5</v>
      </c>
      <c r="Q176" s="78"/>
      <c r="R176" s="99" t="s">
        <v>42</v>
      </c>
      <c r="S176" s="100"/>
      <c r="T176" s="100"/>
      <c r="U176" s="101" t="s">
        <v>42</v>
      </c>
      <c r="V176" s="100"/>
      <c r="W176" s="100"/>
      <c r="X176" s="100"/>
      <c r="Y176" s="102"/>
      <c r="Z176" s="100"/>
      <c r="AA176" s="144"/>
      <c r="AB176" s="118" t="str">
        <f t="shared" si="28"/>
        <v/>
      </c>
      <c r="AC176" s="106" t="s">
        <v>42</v>
      </c>
      <c r="AD176" s="101" t="s">
        <v>42</v>
      </c>
      <c r="AE176" s="106" t="s">
        <v>42</v>
      </c>
      <c r="AF176" s="101" t="s">
        <v>42</v>
      </c>
      <c r="AG176" s="107" t="s">
        <v>42</v>
      </c>
      <c r="AH176" s="100"/>
      <c r="AI176" s="68"/>
      <c r="AJ176" s="102"/>
      <c r="AK176" s="112"/>
      <c r="AL176" s="112"/>
      <c r="AM176" s="68"/>
      <c r="AN176" s="102"/>
      <c r="AO176" s="111"/>
      <c r="AP176" s="128"/>
    </row>
    <row r="177" spans="1:42" customFormat="1" ht="16.5" hidden="1" x14ac:dyDescent="0.25">
      <c r="A177" s="67"/>
      <c r="B177" s="95"/>
      <c r="C177" s="95"/>
      <c r="D177" s="95"/>
      <c r="E177" s="96"/>
      <c r="F177" s="79"/>
      <c r="G177" s="95"/>
      <c r="H177" s="71"/>
      <c r="I177" s="97"/>
      <c r="J177" s="73"/>
      <c r="K177" s="74"/>
      <c r="L177" s="73">
        <v>0</v>
      </c>
      <c r="M177" s="97"/>
      <c r="N177" s="73"/>
      <c r="O177" s="98"/>
      <c r="P177" s="77">
        <v>6</v>
      </c>
      <c r="Q177" s="78"/>
      <c r="R177" s="99" t="s">
        <v>42</v>
      </c>
      <c r="S177" s="100"/>
      <c r="T177" s="100"/>
      <c r="U177" s="101" t="s">
        <v>42</v>
      </c>
      <c r="V177" s="100"/>
      <c r="W177" s="100"/>
      <c r="X177" s="100"/>
      <c r="Y177" s="102"/>
      <c r="Z177" s="100"/>
      <c r="AA177" s="100"/>
      <c r="AB177" s="105" t="str">
        <f t="shared" si="28"/>
        <v/>
      </c>
      <c r="AC177" s="106" t="s">
        <v>42</v>
      </c>
      <c r="AD177" s="101" t="s">
        <v>42</v>
      </c>
      <c r="AE177" s="106" t="s">
        <v>42</v>
      </c>
      <c r="AF177" s="101" t="s">
        <v>42</v>
      </c>
      <c r="AG177" s="107" t="s">
        <v>42</v>
      </c>
      <c r="AH177" s="100"/>
      <c r="AI177" s="68"/>
      <c r="AJ177" s="102"/>
      <c r="AK177" s="112"/>
      <c r="AL177" s="112"/>
      <c r="AM177" s="68"/>
      <c r="AN177" s="102"/>
      <c r="AO177" s="111"/>
      <c r="AP177" s="128"/>
    </row>
    <row r="178" spans="1:42" customFormat="1" ht="90.75" hidden="1" customHeight="1" x14ac:dyDescent="0.25">
      <c r="A178" s="67" t="s">
        <v>303</v>
      </c>
      <c r="B178" s="95" t="s">
        <v>0</v>
      </c>
      <c r="C178" s="95" t="s">
        <v>278</v>
      </c>
      <c r="D178" s="95" t="s">
        <v>287</v>
      </c>
      <c r="E178" s="96">
        <v>30</v>
      </c>
      <c r="F178" s="79" t="s">
        <v>288</v>
      </c>
      <c r="G178" s="95" t="s">
        <v>46</v>
      </c>
      <c r="H178" s="71">
        <v>50</v>
      </c>
      <c r="I178" s="97" t="s">
        <v>34</v>
      </c>
      <c r="J178" s="73">
        <v>0.6</v>
      </c>
      <c r="K178" s="74" t="s">
        <v>6</v>
      </c>
      <c r="L178" s="73" t="s">
        <v>6</v>
      </c>
      <c r="M178" s="97" t="s">
        <v>7</v>
      </c>
      <c r="N178" s="73">
        <v>0.6</v>
      </c>
      <c r="O178" s="98" t="s">
        <v>7</v>
      </c>
      <c r="P178" s="77">
        <v>1</v>
      </c>
      <c r="Q178" s="78" t="s">
        <v>285</v>
      </c>
      <c r="R178" s="99" t="s">
        <v>9</v>
      </c>
      <c r="S178" s="100" t="s">
        <v>23</v>
      </c>
      <c r="T178" s="100" t="s">
        <v>11</v>
      </c>
      <c r="U178" s="101" t="s">
        <v>24</v>
      </c>
      <c r="V178" s="100" t="s">
        <v>168</v>
      </c>
      <c r="W178" s="100" t="s">
        <v>14</v>
      </c>
      <c r="X178" s="100" t="s">
        <v>15</v>
      </c>
      <c r="Y178" s="135" t="s">
        <v>625</v>
      </c>
      <c r="Z178" s="114" t="s">
        <v>735</v>
      </c>
      <c r="AA178" s="114" t="s">
        <v>739</v>
      </c>
      <c r="AB178" s="105">
        <f>IFERROR(IF(R178="Probabilidad",(J178-(+J178*U178)),IF(R178="Impacto",J178,"")),"")</f>
        <v>0.42</v>
      </c>
      <c r="AC178" s="106" t="s">
        <v>34</v>
      </c>
      <c r="AD178" s="101">
        <v>0.42</v>
      </c>
      <c r="AE178" s="106" t="s">
        <v>7</v>
      </c>
      <c r="AF178" s="101">
        <v>0.6</v>
      </c>
      <c r="AG178" s="107" t="s">
        <v>7</v>
      </c>
      <c r="AH178" s="100" t="s">
        <v>16</v>
      </c>
      <c r="AI178" s="68" t="s">
        <v>289</v>
      </c>
      <c r="AJ178" s="68" t="s">
        <v>283</v>
      </c>
      <c r="AK178" s="112" t="s">
        <v>290</v>
      </c>
      <c r="AL178" s="137" t="s">
        <v>727</v>
      </c>
      <c r="AM178" s="145" t="s">
        <v>740</v>
      </c>
      <c r="AN178" s="135" t="s">
        <v>625</v>
      </c>
      <c r="AO178" s="111"/>
      <c r="AP178" s="128"/>
    </row>
    <row r="179" spans="1:42" customFormat="1" ht="16.5" hidden="1" x14ac:dyDescent="0.25">
      <c r="A179" s="67"/>
      <c r="B179" s="95"/>
      <c r="C179" s="95"/>
      <c r="D179" s="95"/>
      <c r="E179" s="96"/>
      <c r="F179" s="79"/>
      <c r="G179" s="95"/>
      <c r="H179" s="71"/>
      <c r="I179" s="97"/>
      <c r="J179" s="73"/>
      <c r="K179" s="74"/>
      <c r="L179" s="73">
        <v>0</v>
      </c>
      <c r="M179" s="97"/>
      <c r="N179" s="73"/>
      <c r="O179" s="98"/>
      <c r="P179" s="77">
        <v>2</v>
      </c>
      <c r="Q179" s="78"/>
      <c r="R179" s="99" t="s">
        <v>42</v>
      </c>
      <c r="S179" s="100"/>
      <c r="T179" s="100"/>
      <c r="U179" s="101" t="s">
        <v>42</v>
      </c>
      <c r="V179" s="100"/>
      <c r="W179" s="100"/>
      <c r="X179" s="100"/>
      <c r="Y179" s="102"/>
      <c r="Z179" s="100"/>
      <c r="AA179" s="100"/>
      <c r="AB179" s="105" t="str">
        <f>IFERROR(IF(AND(R178="Probabilidad",R179="Probabilidad"),(AD178-(+AD178*U179)),IF(R179="Probabilidad",(J178-(+J178*U179)),IF(R179="Impacto",AD178,""))),"")</f>
        <v/>
      </c>
      <c r="AC179" s="106" t="s">
        <v>42</v>
      </c>
      <c r="AD179" s="101" t="s">
        <v>42</v>
      </c>
      <c r="AE179" s="106" t="s">
        <v>42</v>
      </c>
      <c r="AF179" s="101" t="s">
        <v>42</v>
      </c>
      <c r="AG179" s="107" t="s">
        <v>42</v>
      </c>
      <c r="AH179" s="100"/>
      <c r="AI179" s="68"/>
      <c r="AJ179" s="102"/>
      <c r="AK179" s="112"/>
      <c r="AL179" s="112"/>
      <c r="AM179" s="68"/>
      <c r="AN179" s="102"/>
      <c r="AO179" s="111"/>
      <c r="AP179" s="128"/>
    </row>
    <row r="180" spans="1:42" customFormat="1" ht="16.5" hidden="1" x14ac:dyDescent="0.25">
      <c r="A180" s="67"/>
      <c r="B180" s="95"/>
      <c r="C180" s="95"/>
      <c r="D180" s="95"/>
      <c r="E180" s="96"/>
      <c r="F180" s="79"/>
      <c r="G180" s="95"/>
      <c r="H180" s="71"/>
      <c r="I180" s="97"/>
      <c r="J180" s="73"/>
      <c r="K180" s="74"/>
      <c r="L180" s="73">
        <v>0</v>
      </c>
      <c r="M180" s="97"/>
      <c r="N180" s="73"/>
      <c r="O180" s="98"/>
      <c r="P180" s="77">
        <v>3</v>
      </c>
      <c r="Q180" s="80"/>
      <c r="R180" s="99" t="s">
        <v>42</v>
      </c>
      <c r="S180" s="100"/>
      <c r="T180" s="100"/>
      <c r="U180" s="101" t="s">
        <v>42</v>
      </c>
      <c r="V180" s="100"/>
      <c r="W180" s="100"/>
      <c r="X180" s="100"/>
      <c r="Y180" s="102"/>
      <c r="Z180" s="100"/>
      <c r="AA180" s="100"/>
      <c r="AB180" s="105" t="str">
        <f>IFERROR(IF(AND(R179="Probabilidad",R180="Probabilidad"),(AD179-(+AD179*U180)),IF(AND(R179="Impacto",R180="Probabilidad"),(AD178-(+AD178*U180)),IF(R180="Impacto",AD179,""))),"")</f>
        <v/>
      </c>
      <c r="AC180" s="106" t="s">
        <v>42</v>
      </c>
      <c r="AD180" s="101" t="s">
        <v>42</v>
      </c>
      <c r="AE180" s="106" t="s">
        <v>42</v>
      </c>
      <c r="AF180" s="101" t="s">
        <v>42</v>
      </c>
      <c r="AG180" s="107" t="s">
        <v>42</v>
      </c>
      <c r="AH180" s="100"/>
      <c r="AI180" s="68"/>
      <c r="AJ180" s="102"/>
      <c r="AK180" s="112"/>
      <c r="AL180" s="112"/>
      <c r="AM180" s="68"/>
      <c r="AN180" s="102"/>
      <c r="AO180" s="111"/>
      <c r="AP180" s="128"/>
    </row>
    <row r="181" spans="1:42" customFormat="1" ht="16.5" hidden="1" x14ac:dyDescent="0.25">
      <c r="A181" s="67"/>
      <c r="B181" s="95"/>
      <c r="C181" s="95"/>
      <c r="D181" s="95"/>
      <c r="E181" s="96"/>
      <c r="F181" s="79"/>
      <c r="G181" s="95"/>
      <c r="H181" s="71"/>
      <c r="I181" s="97"/>
      <c r="J181" s="73"/>
      <c r="K181" s="74"/>
      <c r="L181" s="73">
        <v>0</v>
      </c>
      <c r="M181" s="97"/>
      <c r="N181" s="73"/>
      <c r="O181" s="98"/>
      <c r="P181" s="77">
        <v>4</v>
      </c>
      <c r="Q181" s="78"/>
      <c r="R181" s="99" t="s">
        <v>42</v>
      </c>
      <c r="S181" s="100"/>
      <c r="T181" s="100"/>
      <c r="U181" s="101" t="s">
        <v>42</v>
      </c>
      <c r="V181" s="100"/>
      <c r="W181" s="100"/>
      <c r="X181" s="100"/>
      <c r="Y181" s="102"/>
      <c r="Z181" s="100"/>
      <c r="AA181" s="100"/>
      <c r="AB181" s="105" t="str">
        <f t="shared" ref="AB181:AB183" si="29">IFERROR(IF(AND(R180="Probabilidad",R181="Probabilidad"),(AD180-(+AD180*U181)),IF(AND(R180="Impacto",R181="Probabilidad"),(AD179-(+AD179*U181)),IF(R181="Impacto",AD180,""))),"")</f>
        <v/>
      </c>
      <c r="AC181" s="106" t="s">
        <v>42</v>
      </c>
      <c r="AD181" s="101" t="s">
        <v>42</v>
      </c>
      <c r="AE181" s="106" t="s">
        <v>42</v>
      </c>
      <c r="AF181" s="101" t="s">
        <v>42</v>
      </c>
      <c r="AG181" s="107" t="s">
        <v>42</v>
      </c>
      <c r="AH181" s="100"/>
      <c r="AI181" s="68"/>
      <c r="AJ181" s="102"/>
      <c r="AK181" s="112"/>
      <c r="AL181" s="112"/>
      <c r="AM181" s="68"/>
      <c r="AN181" s="102"/>
      <c r="AO181" s="111"/>
      <c r="AP181" s="128"/>
    </row>
    <row r="182" spans="1:42" customFormat="1" ht="16.5" hidden="1" x14ac:dyDescent="0.25">
      <c r="A182" s="67"/>
      <c r="B182" s="95"/>
      <c r="C182" s="95"/>
      <c r="D182" s="95"/>
      <c r="E182" s="96"/>
      <c r="F182" s="79"/>
      <c r="G182" s="95"/>
      <c r="H182" s="71"/>
      <c r="I182" s="97"/>
      <c r="J182" s="73"/>
      <c r="K182" s="74"/>
      <c r="L182" s="73">
        <v>0</v>
      </c>
      <c r="M182" s="97"/>
      <c r="N182" s="73"/>
      <c r="O182" s="98"/>
      <c r="P182" s="77">
        <v>5</v>
      </c>
      <c r="Q182" s="78"/>
      <c r="R182" s="99" t="s">
        <v>42</v>
      </c>
      <c r="S182" s="100"/>
      <c r="T182" s="100"/>
      <c r="U182" s="101" t="s">
        <v>42</v>
      </c>
      <c r="V182" s="100"/>
      <c r="W182" s="100"/>
      <c r="X182" s="100"/>
      <c r="Y182" s="102"/>
      <c r="Z182" s="100"/>
      <c r="AA182" s="100"/>
      <c r="AB182" s="105" t="str">
        <f t="shared" si="29"/>
        <v/>
      </c>
      <c r="AC182" s="106" t="s">
        <v>42</v>
      </c>
      <c r="AD182" s="101" t="s">
        <v>42</v>
      </c>
      <c r="AE182" s="106" t="s">
        <v>42</v>
      </c>
      <c r="AF182" s="101" t="s">
        <v>42</v>
      </c>
      <c r="AG182" s="107" t="s">
        <v>42</v>
      </c>
      <c r="AH182" s="100"/>
      <c r="AI182" s="68"/>
      <c r="AJ182" s="102"/>
      <c r="AK182" s="112"/>
      <c r="AL182" s="112"/>
      <c r="AM182" s="68"/>
      <c r="AN182" s="102"/>
      <c r="AO182" s="111"/>
      <c r="AP182" s="128"/>
    </row>
    <row r="183" spans="1:42" customFormat="1" ht="16.5" hidden="1" x14ac:dyDescent="0.25">
      <c r="A183" s="67"/>
      <c r="B183" s="95"/>
      <c r="C183" s="95"/>
      <c r="D183" s="95"/>
      <c r="E183" s="96"/>
      <c r="F183" s="79"/>
      <c r="G183" s="95"/>
      <c r="H183" s="71"/>
      <c r="I183" s="97"/>
      <c r="J183" s="73"/>
      <c r="K183" s="74"/>
      <c r="L183" s="73">
        <v>0</v>
      </c>
      <c r="M183" s="97"/>
      <c r="N183" s="73"/>
      <c r="O183" s="98"/>
      <c r="P183" s="77">
        <v>6</v>
      </c>
      <c r="Q183" s="78"/>
      <c r="R183" s="99" t="s">
        <v>42</v>
      </c>
      <c r="S183" s="100"/>
      <c r="T183" s="100"/>
      <c r="U183" s="101" t="s">
        <v>42</v>
      </c>
      <c r="V183" s="100"/>
      <c r="W183" s="100"/>
      <c r="X183" s="100"/>
      <c r="Y183" s="102"/>
      <c r="Z183" s="100"/>
      <c r="AA183" s="100"/>
      <c r="AB183" s="105" t="str">
        <f t="shared" si="29"/>
        <v/>
      </c>
      <c r="AC183" s="106" t="s">
        <v>42</v>
      </c>
      <c r="AD183" s="101" t="s">
        <v>42</v>
      </c>
      <c r="AE183" s="106" t="s">
        <v>42</v>
      </c>
      <c r="AF183" s="101" t="s">
        <v>42</v>
      </c>
      <c r="AG183" s="107" t="s">
        <v>42</v>
      </c>
      <c r="AH183" s="100"/>
      <c r="AI183" s="68"/>
      <c r="AJ183" s="102"/>
      <c r="AK183" s="112"/>
      <c r="AL183" s="112"/>
      <c r="AM183" s="68"/>
      <c r="AN183" s="102"/>
      <c r="AO183" s="111"/>
      <c r="AP183" s="128"/>
    </row>
    <row r="184" spans="1:42" customFormat="1" ht="70.5" hidden="1" customHeight="1" x14ac:dyDescent="0.25">
      <c r="A184" s="67" t="s">
        <v>303</v>
      </c>
      <c r="B184" s="95" t="s">
        <v>0</v>
      </c>
      <c r="C184" s="95" t="s">
        <v>278</v>
      </c>
      <c r="D184" s="95" t="s">
        <v>291</v>
      </c>
      <c r="E184" s="96">
        <v>31</v>
      </c>
      <c r="F184" s="79" t="s">
        <v>292</v>
      </c>
      <c r="G184" s="95" t="s">
        <v>46</v>
      </c>
      <c r="H184" s="71">
        <v>5</v>
      </c>
      <c r="I184" s="97" t="s">
        <v>5</v>
      </c>
      <c r="J184" s="73">
        <v>0.4</v>
      </c>
      <c r="K184" s="74" t="s">
        <v>6</v>
      </c>
      <c r="L184" s="73" t="s">
        <v>6</v>
      </c>
      <c r="M184" s="97" t="s">
        <v>7</v>
      </c>
      <c r="N184" s="73">
        <v>0.6</v>
      </c>
      <c r="O184" s="98" t="s">
        <v>7</v>
      </c>
      <c r="P184" s="77">
        <v>1</v>
      </c>
      <c r="Q184" s="78" t="s">
        <v>293</v>
      </c>
      <c r="R184" s="99" t="s">
        <v>9</v>
      </c>
      <c r="S184" s="100" t="s">
        <v>10</v>
      </c>
      <c r="T184" s="100" t="s">
        <v>11</v>
      </c>
      <c r="U184" s="101" t="s">
        <v>12</v>
      </c>
      <c r="V184" s="100" t="s">
        <v>13</v>
      </c>
      <c r="W184" s="100" t="s">
        <v>14</v>
      </c>
      <c r="X184" s="100" t="s">
        <v>15</v>
      </c>
      <c r="Y184" s="135" t="s">
        <v>625</v>
      </c>
      <c r="Z184" s="114" t="s">
        <v>735</v>
      </c>
      <c r="AA184" s="114" t="s">
        <v>741</v>
      </c>
      <c r="AB184" s="105">
        <f>IFERROR(IF(R184="Probabilidad",(J184-(+J184*U184)),IF(R184="Impacto",J184,"")),"")</f>
        <v>0.24</v>
      </c>
      <c r="AC184" s="106" t="s">
        <v>5</v>
      </c>
      <c r="AD184" s="101">
        <v>0.24</v>
      </c>
      <c r="AE184" s="106" t="s">
        <v>7</v>
      </c>
      <c r="AF184" s="101">
        <v>0.6</v>
      </c>
      <c r="AG184" s="107" t="s">
        <v>7</v>
      </c>
      <c r="AH184" s="100" t="s">
        <v>16</v>
      </c>
      <c r="AI184" s="142" t="s">
        <v>294</v>
      </c>
      <c r="AJ184" s="102" t="s">
        <v>264</v>
      </c>
      <c r="AK184" s="112" t="s">
        <v>265</v>
      </c>
      <c r="AL184" s="137" t="s">
        <v>727</v>
      </c>
      <c r="AM184" s="114" t="s">
        <v>742</v>
      </c>
      <c r="AN184" s="135" t="s">
        <v>625</v>
      </c>
      <c r="AO184" s="111"/>
      <c r="AP184" s="128"/>
    </row>
    <row r="185" spans="1:42" customFormat="1" ht="16.5" hidden="1" x14ac:dyDescent="0.25">
      <c r="A185" s="67"/>
      <c r="B185" s="95"/>
      <c r="C185" s="95"/>
      <c r="D185" s="95"/>
      <c r="E185" s="96"/>
      <c r="F185" s="79"/>
      <c r="G185" s="95"/>
      <c r="H185" s="71"/>
      <c r="I185" s="97"/>
      <c r="J185" s="73"/>
      <c r="K185" s="74"/>
      <c r="L185" s="73">
        <v>0</v>
      </c>
      <c r="M185" s="97"/>
      <c r="N185" s="73"/>
      <c r="O185" s="98"/>
      <c r="P185" s="77">
        <v>2</v>
      </c>
      <c r="Q185" s="78"/>
      <c r="R185" s="99" t="s">
        <v>42</v>
      </c>
      <c r="S185" s="100"/>
      <c r="T185" s="100"/>
      <c r="U185" s="101" t="s">
        <v>42</v>
      </c>
      <c r="V185" s="100"/>
      <c r="W185" s="100"/>
      <c r="X185" s="100"/>
      <c r="Y185" s="102"/>
      <c r="Z185" s="100"/>
      <c r="AA185" s="100"/>
      <c r="AB185" s="105" t="str">
        <f>IFERROR(IF(AND(R184="Probabilidad",R185="Probabilidad"),(AD184-(+AD184*U185)),IF(R185="Probabilidad",(J184-(+J184*U185)),IF(R185="Impacto",AD184,""))),"")</f>
        <v/>
      </c>
      <c r="AC185" s="106" t="s">
        <v>42</v>
      </c>
      <c r="AD185" s="101" t="s">
        <v>42</v>
      </c>
      <c r="AE185" s="106" t="s">
        <v>42</v>
      </c>
      <c r="AF185" s="101" t="s">
        <v>42</v>
      </c>
      <c r="AG185" s="107" t="s">
        <v>42</v>
      </c>
      <c r="AH185" s="100"/>
      <c r="AI185" s="68"/>
      <c r="AJ185" s="102"/>
      <c r="AK185" s="112"/>
      <c r="AL185" s="112"/>
      <c r="AM185" s="68"/>
      <c r="AN185" s="102"/>
      <c r="AO185" s="111"/>
      <c r="AP185" s="128"/>
    </row>
    <row r="186" spans="1:42" customFormat="1" ht="16.5" hidden="1" x14ac:dyDescent="0.25">
      <c r="A186" s="67"/>
      <c r="B186" s="95"/>
      <c r="C186" s="95"/>
      <c r="D186" s="95"/>
      <c r="E186" s="96"/>
      <c r="F186" s="79"/>
      <c r="G186" s="95"/>
      <c r="H186" s="71"/>
      <c r="I186" s="97"/>
      <c r="J186" s="73"/>
      <c r="K186" s="74"/>
      <c r="L186" s="73">
        <v>0</v>
      </c>
      <c r="M186" s="97"/>
      <c r="N186" s="73"/>
      <c r="O186" s="98"/>
      <c r="P186" s="77">
        <v>3</v>
      </c>
      <c r="Q186" s="80"/>
      <c r="R186" s="99" t="s">
        <v>42</v>
      </c>
      <c r="S186" s="100"/>
      <c r="T186" s="100"/>
      <c r="U186" s="101" t="s">
        <v>42</v>
      </c>
      <c r="V186" s="100"/>
      <c r="W186" s="100"/>
      <c r="X186" s="100"/>
      <c r="Y186" s="102"/>
      <c r="Z186" s="100"/>
      <c r="AA186" s="100"/>
      <c r="AB186" s="105" t="str">
        <f>IFERROR(IF(AND(R185="Probabilidad",R186="Probabilidad"),(AD185-(+AD185*U186)),IF(AND(R185="Impacto",R186="Probabilidad"),(AD184-(+AD184*U186)),IF(R186="Impacto",AD185,""))),"")</f>
        <v/>
      </c>
      <c r="AC186" s="106" t="s">
        <v>42</v>
      </c>
      <c r="AD186" s="101" t="s">
        <v>42</v>
      </c>
      <c r="AE186" s="106" t="s">
        <v>42</v>
      </c>
      <c r="AF186" s="101" t="s">
        <v>42</v>
      </c>
      <c r="AG186" s="107" t="s">
        <v>42</v>
      </c>
      <c r="AH186" s="100"/>
      <c r="AI186" s="68"/>
      <c r="AJ186" s="102"/>
      <c r="AK186" s="112"/>
      <c r="AL186" s="112"/>
      <c r="AM186" s="68"/>
      <c r="AN186" s="102"/>
      <c r="AO186" s="111"/>
      <c r="AP186" s="128"/>
    </row>
    <row r="187" spans="1:42" customFormat="1" ht="16.5" hidden="1" x14ac:dyDescent="0.25">
      <c r="A187" s="67"/>
      <c r="B187" s="95"/>
      <c r="C187" s="95"/>
      <c r="D187" s="95"/>
      <c r="E187" s="96"/>
      <c r="F187" s="79"/>
      <c r="G187" s="95"/>
      <c r="H187" s="71"/>
      <c r="I187" s="97"/>
      <c r="J187" s="73"/>
      <c r="K187" s="74"/>
      <c r="L187" s="73">
        <v>0</v>
      </c>
      <c r="M187" s="97"/>
      <c r="N187" s="73"/>
      <c r="O187" s="98"/>
      <c r="P187" s="77">
        <v>4</v>
      </c>
      <c r="Q187" s="78"/>
      <c r="R187" s="99" t="s">
        <v>42</v>
      </c>
      <c r="S187" s="100"/>
      <c r="T187" s="100"/>
      <c r="U187" s="101" t="s">
        <v>42</v>
      </c>
      <c r="V187" s="100"/>
      <c r="W187" s="100"/>
      <c r="X187" s="100"/>
      <c r="Y187" s="102"/>
      <c r="Z187" s="100"/>
      <c r="AA187" s="100"/>
      <c r="AB187" s="105" t="str">
        <f t="shared" ref="AB187:AB189" si="30">IFERROR(IF(AND(R186="Probabilidad",R187="Probabilidad"),(AD186-(+AD186*U187)),IF(AND(R186="Impacto",R187="Probabilidad"),(AD185-(+AD185*U187)),IF(R187="Impacto",AD186,""))),"")</f>
        <v/>
      </c>
      <c r="AC187" s="106" t="s">
        <v>42</v>
      </c>
      <c r="AD187" s="101" t="s">
        <v>42</v>
      </c>
      <c r="AE187" s="106" t="s">
        <v>42</v>
      </c>
      <c r="AF187" s="101" t="s">
        <v>42</v>
      </c>
      <c r="AG187" s="107" t="s">
        <v>42</v>
      </c>
      <c r="AH187" s="100"/>
      <c r="AI187" s="68"/>
      <c r="AJ187" s="102"/>
      <c r="AK187" s="112"/>
      <c r="AL187" s="112"/>
      <c r="AM187" s="68"/>
      <c r="AN187" s="102"/>
      <c r="AO187" s="111"/>
      <c r="AP187" s="128"/>
    </row>
    <row r="188" spans="1:42" customFormat="1" ht="16.5" hidden="1" x14ac:dyDescent="0.25">
      <c r="A188" s="67"/>
      <c r="B188" s="95"/>
      <c r="C188" s="95"/>
      <c r="D188" s="95"/>
      <c r="E188" s="96"/>
      <c r="F188" s="79"/>
      <c r="G188" s="95"/>
      <c r="H188" s="71"/>
      <c r="I188" s="97"/>
      <c r="J188" s="73"/>
      <c r="K188" s="74"/>
      <c r="L188" s="73">
        <v>0</v>
      </c>
      <c r="M188" s="97"/>
      <c r="N188" s="73"/>
      <c r="O188" s="98"/>
      <c r="P188" s="77">
        <v>5</v>
      </c>
      <c r="Q188" s="78"/>
      <c r="R188" s="99" t="s">
        <v>42</v>
      </c>
      <c r="S188" s="100"/>
      <c r="T188" s="100"/>
      <c r="U188" s="101" t="s">
        <v>42</v>
      </c>
      <c r="V188" s="100"/>
      <c r="W188" s="100"/>
      <c r="X188" s="100"/>
      <c r="Y188" s="102"/>
      <c r="Z188" s="100"/>
      <c r="AA188" s="100"/>
      <c r="AB188" s="105" t="str">
        <f t="shared" si="30"/>
        <v/>
      </c>
      <c r="AC188" s="106" t="s">
        <v>42</v>
      </c>
      <c r="AD188" s="101" t="s">
        <v>42</v>
      </c>
      <c r="AE188" s="106" t="s">
        <v>42</v>
      </c>
      <c r="AF188" s="101" t="s">
        <v>42</v>
      </c>
      <c r="AG188" s="107" t="s">
        <v>42</v>
      </c>
      <c r="AH188" s="100"/>
      <c r="AI188" s="68"/>
      <c r="AJ188" s="102"/>
      <c r="AK188" s="112"/>
      <c r="AL188" s="112"/>
      <c r="AM188" s="68"/>
      <c r="AN188" s="102"/>
      <c r="AO188" s="111"/>
      <c r="AP188" s="128"/>
    </row>
    <row r="189" spans="1:42" customFormat="1" ht="16.5" hidden="1" x14ac:dyDescent="0.25">
      <c r="A189" s="67"/>
      <c r="B189" s="95"/>
      <c r="C189" s="95"/>
      <c r="D189" s="95"/>
      <c r="E189" s="96"/>
      <c r="F189" s="79"/>
      <c r="G189" s="95"/>
      <c r="H189" s="71"/>
      <c r="I189" s="97"/>
      <c r="J189" s="73"/>
      <c r="K189" s="74"/>
      <c r="L189" s="73">
        <v>0</v>
      </c>
      <c r="M189" s="97"/>
      <c r="N189" s="73"/>
      <c r="O189" s="98"/>
      <c r="P189" s="77">
        <v>6</v>
      </c>
      <c r="Q189" s="78"/>
      <c r="R189" s="99" t="s">
        <v>42</v>
      </c>
      <c r="S189" s="100"/>
      <c r="T189" s="100"/>
      <c r="U189" s="101" t="s">
        <v>42</v>
      </c>
      <c r="V189" s="100"/>
      <c r="W189" s="100"/>
      <c r="X189" s="100"/>
      <c r="Y189" s="102"/>
      <c r="Z189" s="100"/>
      <c r="AA189" s="100"/>
      <c r="AB189" s="105" t="str">
        <f t="shared" si="30"/>
        <v/>
      </c>
      <c r="AC189" s="106" t="s">
        <v>42</v>
      </c>
      <c r="AD189" s="101" t="s">
        <v>42</v>
      </c>
      <c r="AE189" s="106" t="s">
        <v>42</v>
      </c>
      <c r="AF189" s="101" t="s">
        <v>42</v>
      </c>
      <c r="AG189" s="107" t="s">
        <v>42</v>
      </c>
      <c r="AH189" s="100"/>
      <c r="AI189" s="68"/>
      <c r="AJ189" s="102"/>
      <c r="AK189" s="112"/>
      <c r="AL189" s="112"/>
      <c r="AM189" s="68"/>
      <c r="AN189" s="102"/>
      <c r="AO189" s="111"/>
      <c r="AP189" s="128"/>
    </row>
    <row r="190" spans="1:42" ht="171.75" hidden="1" customHeight="1" x14ac:dyDescent="0.25">
      <c r="A190" s="67" t="s">
        <v>303</v>
      </c>
      <c r="B190" s="95" t="s">
        <v>0</v>
      </c>
      <c r="C190" s="95" t="s">
        <v>278</v>
      </c>
      <c r="D190" s="95" t="s">
        <v>295</v>
      </c>
      <c r="E190" s="69">
        <v>32</v>
      </c>
      <c r="F190" s="70" t="s">
        <v>296</v>
      </c>
      <c r="G190" s="95" t="s">
        <v>46</v>
      </c>
      <c r="H190" s="71">
        <v>2000</v>
      </c>
      <c r="I190" s="97" t="s">
        <v>144</v>
      </c>
      <c r="J190" s="73">
        <v>0.8</v>
      </c>
      <c r="K190" s="74" t="s">
        <v>6</v>
      </c>
      <c r="L190" s="73" t="s">
        <v>6</v>
      </c>
      <c r="M190" s="97" t="s">
        <v>7</v>
      </c>
      <c r="N190" s="73">
        <v>0.6</v>
      </c>
      <c r="O190" s="115" t="s">
        <v>49</v>
      </c>
      <c r="P190" s="77">
        <v>1</v>
      </c>
      <c r="Q190" s="78" t="s">
        <v>297</v>
      </c>
      <c r="R190" s="99" t="s">
        <v>9</v>
      </c>
      <c r="S190" s="100" t="s">
        <v>23</v>
      </c>
      <c r="T190" s="100" t="s">
        <v>11</v>
      </c>
      <c r="U190" s="101" t="s">
        <v>24</v>
      </c>
      <c r="V190" s="100" t="s">
        <v>13</v>
      </c>
      <c r="W190" s="100" t="s">
        <v>14</v>
      </c>
      <c r="X190" s="100" t="s">
        <v>15</v>
      </c>
      <c r="Y190" s="135" t="s">
        <v>625</v>
      </c>
      <c r="Z190" s="114" t="s">
        <v>735</v>
      </c>
      <c r="AA190" s="136" t="s">
        <v>743</v>
      </c>
      <c r="AB190" s="105">
        <f>IFERROR(IF(R190="Probabilidad",(J190-(+J190*U190)),IF(R190="Impacto",J190,"")),"")</f>
        <v>0.56000000000000005</v>
      </c>
      <c r="AC190" s="106" t="s">
        <v>34</v>
      </c>
      <c r="AD190" s="101">
        <v>0.56000000000000005</v>
      </c>
      <c r="AE190" s="106" t="s">
        <v>7</v>
      </c>
      <c r="AF190" s="101">
        <v>0.6</v>
      </c>
      <c r="AG190" s="107" t="s">
        <v>7</v>
      </c>
      <c r="AH190" s="100" t="s">
        <v>16</v>
      </c>
      <c r="AI190" s="68" t="s">
        <v>298</v>
      </c>
      <c r="AJ190" s="68" t="s">
        <v>299</v>
      </c>
      <c r="AK190" s="112" t="s">
        <v>271</v>
      </c>
      <c r="AL190" s="137" t="s">
        <v>727</v>
      </c>
      <c r="AM190" s="145" t="s">
        <v>744</v>
      </c>
      <c r="AN190" s="135" t="s">
        <v>625</v>
      </c>
      <c r="AO190" s="134" t="s">
        <v>979</v>
      </c>
      <c r="AP190" s="42" t="s">
        <v>980</v>
      </c>
    </row>
    <row r="191" spans="1:42" customFormat="1" ht="37.5" hidden="1" customHeight="1" x14ac:dyDescent="0.25">
      <c r="A191" s="67"/>
      <c r="B191" s="95"/>
      <c r="C191" s="95"/>
      <c r="D191" s="95"/>
      <c r="E191" s="69"/>
      <c r="F191" s="79"/>
      <c r="G191" s="95"/>
      <c r="H191" s="71"/>
      <c r="I191" s="97"/>
      <c r="J191" s="73"/>
      <c r="K191" s="74"/>
      <c r="L191" s="73">
        <v>0</v>
      </c>
      <c r="M191" s="97"/>
      <c r="N191" s="73"/>
      <c r="O191" s="115"/>
      <c r="P191" s="77">
        <v>2</v>
      </c>
      <c r="Q191" s="78"/>
      <c r="R191" s="99" t="s">
        <v>42</v>
      </c>
      <c r="S191" s="100"/>
      <c r="T191" s="100"/>
      <c r="U191" s="101" t="s">
        <v>42</v>
      </c>
      <c r="V191" s="100"/>
      <c r="W191" s="100"/>
      <c r="X191" s="100"/>
      <c r="Y191" s="102"/>
      <c r="Z191" s="100"/>
      <c r="AA191" s="100"/>
      <c r="AB191" s="105" t="str">
        <f>IFERROR(IF(AND(R190="Probabilidad",R191="Probabilidad"),(AD190-(+AD190*U191)),IF(R191="Probabilidad",(J190-(+J190*U191)),IF(R191="Impacto",AD190,""))),"")</f>
        <v/>
      </c>
      <c r="AC191" s="106" t="s">
        <v>42</v>
      </c>
      <c r="AD191" s="101" t="s">
        <v>42</v>
      </c>
      <c r="AE191" s="106" t="s">
        <v>42</v>
      </c>
      <c r="AF191" s="101" t="s">
        <v>42</v>
      </c>
      <c r="AG191" s="107" t="s">
        <v>42</v>
      </c>
      <c r="AH191" s="100"/>
      <c r="AI191" s="68"/>
      <c r="AJ191" s="102"/>
      <c r="AK191" s="112"/>
      <c r="AL191" s="112"/>
      <c r="AM191" s="68"/>
      <c r="AN191" s="102"/>
      <c r="AO191" s="111"/>
      <c r="AP191" s="128"/>
    </row>
    <row r="192" spans="1:42" customFormat="1" ht="16.5" hidden="1" x14ac:dyDescent="0.25">
      <c r="A192" s="67"/>
      <c r="B192" s="95"/>
      <c r="C192" s="95"/>
      <c r="D192" s="95"/>
      <c r="E192" s="69"/>
      <c r="F192" s="79"/>
      <c r="G192" s="95"/>
      <c r="H192" s="71"/>
      <c r="I192" s="97"/>
      <c r="J192" s="73"/>
      <c r="K192" s="74"/>
      <c r="L192" s="73">
        <v>0</v>
      </c>
      <c r="M192" s="97"/>
      <c r="N192" s="73"/>
      <c r="O192" s="115"/>
      <c r="P192" s="77">
        <v>3</v>
      </c>
      <c r="Q192" s="80"/>
      <c r="R192" s="99" t="s">
        <v>42</v>
      </c>
      <c r="S192" s="100"/>
      <c r="T192" s="100"/>
      <c r="U192" s="101" t="s">
        <v>42</v>
      </c>
      <c r="V192" s="100"/>
      <c r="W192" s="100"/>
      <c r="X192" s="100"/>
      <c r="Y192" s="102"/>
      <c r="Z192" s="100"/>
      <c r="AA192" s="100"/>
      <c r="AB192" s="105" t="str">
        <f>IFERROR(IF(AND(R191="Probabilidad",R192="Probabilidad"),(AD191-(+AD191*U192)),IF(AND(R191="Impacto",R192="Probabilidad"),(AD190-(+AD190*U192)),IF(R192="Impacto",AD191,""))),"")</f>
        <v/>
      </c>
      <c r="AC192" s="106" t="s">
        <v>42</v>
      </c>
      <c r="AD192" s="101" t="s">
        <v>42</v>
      </c>
      <c r="AE192" s="106" t="s">
        <v>42</v>
      </c>
      <c r="AF192" s="101" t="s">
        <v>42</v>
      </c>
      <c r="AG192" s="107" t="s">
        <v>42</v>
      </c>
      <c r="AH192" s="100"/>
      <c r="AI192" s="68"/>
      <c r="AJ192" s="102"/>
      <c r="AK192" s="112"/>
      <c r="AL192" s="112"/>
      <c r="AM192" s="68"/>
      <c r="AN192" s="102"/>
      <c r="AO192" s="111"/>
      <c r="AP192" s="128"/>
    </row>
    <row r="193" spans="1:42" customFormat="1" ht="16.5" hidden="1" x14ac:dyDescent="0.25">
      <c r="A193" s="67"/>
      <c r="B193" s="95"/>
      <c r="C193" s="95"/>
      <c r="D193" s="95"/>
      <c r="E193" s="69"/>
      <c r="F193" s="79"/>
      <c r="G193" s="95"/>
      <c r="H193" s="71"/>
      <c r="I193" s="97"/>
      <c r="J193" s="73"/>
      <c r="K193" s="74"/>
      <c r="L193" s="73">
        <v>0</v>
      </c>
      <c r="M193" s="97"/>
      <c r="N193" s="73"/>
      <c r="O193" s="115"/>
      <c r="P193" s="77">
        <v>4</v>
      </c>
      <c r="Q193" s="78"/>
      <c r="R193" s="99" t="s">
        <v>42</v>
      </c>
      <c r="S193" s="100"/>
      <c r="T193" s="100"/>
      <c r="U193" s="101" t="s">
        <v>42</v>
      </c>
      <c r="V193" s="100"/>
      <c r="W193" s="100"/>
      <c r="X193" s="100"/>
      <c r="Y193" s="102"/>
      <c r="Z193" s="100"/>
      <c r="AA193" s="100"/>
      <c r="AB193" s="105" t="str">
        <f t="shared" ref="AB193:AB195" si="31">IFERROR(IF(AND(R192="Probabilidad",R193="Probabilidad"),(AD192-(+AD192*U193)),IF(AND(R192="Impacto",R193="Probabilidad"),(AD191-(+AD191*U193)),IF(R193="Impacto",AD192,""))),"")</f>
        <v/>
      </c>
      <c r="AC193" s="106" t="s">
        <v>42</v>
      </c>
      <c r="AD193" s="101" t="s">
        <v>42</v>
      </c>
      <c r="AE193" s="106" t="s">
        <v>42</v>
      </c>
      <c r="AF193" s="101" t="s">
        <v>42</v>
      </c>
      <c r="AG193" s="107" t="s">
        <v>42</v>
      </c>
      <c r="AH193" s="100"/>
      <c r="AI193" s="68"/>
      <c r="AJ193" s="102"/>
      <c r="AK193" s="112"/>
      <c r="AL193" s="112"/>
      <c r="AM193" s="68"/>
      <c r="AN193" s="102"/>
      <c r="AO193" s="111"/>
      <c r="AP193" s="128"/>
    </row>
    <row r="194" spans="1:42" customFormat="1" ht="16.5" hidden="1" x14ac:dyDescent="0.25">
      <c r="A194" s="67"/>
      <c r="B194" s="95"/>
      <c r="C194" s="95"/>
      <c r="D194" s="95"/>
      <c r="E194" s="69"/>
      <c r="F194" s="79"/>
      <c r="G194" s="95"/>
      <c r="H194" s="71"/>
      <c r="I194" s="97"/>
      <c r="J194" s="73"/>
      <c r="K194" s="74"/>
      <c r="L194" s="73">
        <v>0</v>
      </c>
      <c r="M194" s="97"/>
      <c r="N194" s="73"/>
      <c r="O194" s="115"/>
      <c r="P194" s="77">
        <v>5</v>
      </c>
      <c r="Q194" s="78"/>
      <c r="R194" s="99" t="s">
        <v>42</v>
      </c>
      <c r="S194" s="100"/>
      <c r="T194" s="100"/>
      <c r="U194" s="101" t="s">
        <v>42</v>
      </c>
      <c r="V194" s="100"/>
      <c r="W194" s="100"/>
      <c r="X194" s="100"/>
      <c r="Y194" s="102"/>
      <c r="Z194" s="100"/>
      <c r="AA194" s="100"/>
      <c r="AB194" s="105" t="str">
        <f t="shared" si="31"/>
        <v/>
      </c>
      <c r="AC194" s="106" t="s">
        <v>42</v>
      </c>
      <c r="AD194" s="101" t="s">
        <v>42</v>
      </c>
      <c r="AE194" s="106" t="s">
        <v>42</v>
      </c>
      <c r="AF194" s="101" t="s">
        <v>42</v>
      </c>
      <c r="AG194" s="107" t="s">
        <v>42</v>
      </c>
      <c r="AH194" s="100"/>
      <c r="AI194" s="68"/>
      <c r="AJ194" s="102"/>
      <c r="AK194" s="112"/>
      <c r="AL194" s="112"/>
      <c r="AM194" s="68"/>
      <c r="AN194" s="102"/>
      <c r="AO194" s="111"/>
      <c r="AP194" s="128"/>
    </row>
    <row r="195" spans="1:42" customFormat="1" ht="16.5" hidden="1" x14ac:dyDescent="0.25">
      <c r="A195" s="67"/>
      <c r="B195" s="95"/>
      <c r="C195" s="95"/>
      <c r="D195" s="95"/>
      <c r="E195" s="69"/>
      <c r="F195" s="79"/>
      <c r="G195" s="95"/>
      <c r="H195" s="71"/>
      <c r="I195" s="97"/>
      <c r="J195" s="73"/>
      <c r="K195" s="74"/>
      <c r="L195" s="73">
        <v>0</v>
      </c>
      <c r="M195" s="97"/>
      <c r="N195" s="73"/>
      <c r="O195" s="115"/>
      <c r="P195" s="77">
        <v>6</v>
      </c>
      <c r="Q195" s="78"/>
      <c r="R195" s="99" t="s">
        <v>42</v>
      </c>
      <c r="S195" s="100"/>
      <c r="T195" s="100"/>
      <c r="U195" s="101" t="s">
        <v>42</v>
      </c>
      <c r="V195" s="100"/>
      <c r="W195" s="100"/>
      <c r="X195" s="100"/>
      <c r="Y195" s="102"/>
      <c r="Z195" s="100"/>
      <c r="AA195" s="100"/>
      <c r="AB195" s="105" t="str">
        <f t="shared" si="31"/>
        <v/>
      </c>
      <c r="AC195" s="106" t="s">
        <v>42</v>
      </c>
      <c r="AD195" s="101" t="s">
        <v>42</v>
      </c>
      <c r="AE195" s="106" t="s">
        <v>42</v>
      </c>
      <c r="AF195" s="101" t="s">
        <v>42</v>
      </c>
      <c r="AG195" s="107" t="s">
        <v>42</v>
      </c>
      <c r="AH195" s="100"/>
      <c r="AI195" s="68"/>
      <c r="AJ195" s="102"/>
      <c r="AK195" s="112"/>
      <c r="AL195" s="112"/>
      <c r="AM195" s="68"/>
      <c r="AN195" s="102"/>
      <c r="AO195" s="111"/>
      <c r="AP195" s="128"/>
    </row>
    <row r="196" spans="1:42" customFormat="1" ht="225" hidden="1" x14ac:dyDescent="0.25">
      <c r="A196" s="67" t="s">
        <v>303</v>
      </c>
      <c r="B196" s="95" t="s">
        <v>0</v>
      </c>
      <c r="C196" s="95" t="s">
        <v>278</v>
      </c>
      <c r="D196" s="95" t="s">
        <v>300</v>
      </c>
      <c r="E196" s="69">
        <v>33</v>
      </c>
      <c r="F196" s="79" t="s">
        <v>301</v>
      </c>
      <c r="G196" s="95" t="s">
        <v>46</v>
      </c>
      <c r="H196" s="71">
        <v>500</v>
      </c>
      <c r="I196" s="97" t="s">
        <v>34</v>
      </c>
      <c r="J196" s="73">
        <v>0.6</v>
      </c>
      <c r="K196" s="74" t="s">
        <v>57</v>
      </c>
      <c r="L196" s="73" t="s">
        <v>57</v>
      </c>
      <c r="M196" s="97" t="s">
        <v>58</v>
      </c>
      <c r="N196" s="73">
        <v>0.2</v>
      </c>
      <c r="O196" s="98" t="s">
        <v>7</v>
      </c>
      <c r="P196" s="77">
        <v>1</v>
      </c>
      <c r="Q196" s="78" t="s">
        <v>302</v>
      </c>
      <c r="R196" s="99" t="s">
        <v>9</v>
      </c>
      <c r="S196" s="100" t="s">
        <v>10</v>
      </c>
      <c r="T196" s="100" t="s">
        <v>11</v>
      </c>
      <c r="U196" s="101" t="s">
        <v>12</v>
      </c>
      <c r="V196" s="100" t="s">
        <v>13</v>
      </c>
      <c r="W196" s="100" t="s">
        <v>14</v>
      </c>
      <c r="X196" s="100" t="s">
        <v>15</v>
      </c>
      <c r="Y196" s="135" t="s">
        <v>625</v>
      </c>
      <c r="Z196" s="114" t="s">
        <v>735</v>
      </c>
      <c r="AA196" s="146" t="s">
        <v>745</v>
      </c>
      <c r="AB196" s="105">
        <f>IFERROR(IF(R196="Probabilidad",(J196-(+J196*U196)),IF(R196="Impacto",J196,"")),"")</f>
        <v>0.36</v>
      </c>
      <c r="AC196" s="106" t="s">
        <v>5</v>
      </c>
      <c r="AD196" s="101">
        <v>0.36</v>
      </c>
      <c r="AE196" s="106" t="s">
        <v>58</v>
      </c>
      <c r="AF196" s="101">
        <v>0.2</v>
      </c>
      <c r="AG196" s="107" t="s">
        <v>60</v>
      </c>
      <c r="AH196" s="100" t="s">
        <v>16</v>
      </c>
      <c r="AI196" s="68"/>
      <c r="AJ196" s="68"/>
      <c r="AK196" s="112"/>
      <c r="AL196" s="112"/>
      <c r="AM196" s="68"/>
      <c r="AN196" s="102"/>
      <c r="AO196" s="111"/>
      <c r="AP196" s="128"/>
    </row>
    <row r="197" spans="1:42" customFormat="1" ht="16.5" hidden="1" x14ac:dyDescent="0.25">
      <c r="A197" s="67"/>
      <c r="B197" s="95"/>
      <c r="C197" s="95"/>
      <c r="D197" s="95"/>
      <c r="E197" s="69"/>
      <c r="F197" s="79"/>
      <c r="G197" s="95"/>
      <c r="H197" s="71"/>
      <c r="I197" s="97"/>
      <c r="J197" s="73"/>
      <c r="K197" s="74"/>
      <c r="L197" s="73">
        <v>0</v>
      </c>
      <c r="M197" s="97"/>
      <c r="N197" s="73"/>
      <c r="O197" s="98"/>
      <c r="P197" s="77">
        <v>2</v>
      </c>
      <c r="Q197" s="78"/>
      <c r="R197" s="99" t="s">
        <v>42</v>
      </c>
      <c r="S197" s="100"/>
      <c r="T197" s="100"/>
      <c r="U197" s="101" t="s">
        <v>42</v>
      </c>
      <c r="V197" s="100"/>
      <c r="W197" s="100"/>
      <c r="X197" s="100"/>
      <c r="Y197" s="102"/>
      <c r="Z197" s="100"/>
      <c r="AA197" s="100"/>
      <c r="AB197" s="105" t="str">
        <f>IFERROR(IF(AND(R196="Probabilidad",R197="Probabilidad"),(AD196-(+AD196*U197)),IF(R197="Probabilidad",(J196-(+J196*U197)),IF(R197="Impacto",AD196,""))),"")</f>
        <v/>
      </c>
      <c r="AC197" s="106" t="s">
        <v>42</v>
      </c>
      <c r="AD197" s="101" t="s">
        <v>42</v>
      </c>
      <c r="AE197" s="106" t="s">
        <v>42</v>
      </c>
      <c r="AF197" s="101" t="s">
        <v>42</v>
      </c>
      <c r="AG197" s="107" t="s">
        <v>42</v>
      </c>
      <c r="AH197" s="100"/>
      <c r="AI197" s="68"/>
      <c r="AJ197" s="102"/>
      <c r="AK197" s="112"/>
      <c r="AL197" s="112"/>
      <c r="AM197" s="68"/>
      <c r="AN197" s="102"/>
      <c r="AO197" s="111"/>
      <c r="AP197" s="128"/>
    </row>
    <row r="198" spans="1:42" customFormat="1" ht="16.5" hidden="1" x14ac:dyDescent="0.25">
      <c r="A198" s="67"/>
      <c r="B198" s="95"/>
      <c r="C198" s="95"/>
      <c r="D198" s="95"/>
      <c r="E198" s="69"/>
      <c r="F198" s="79"/>
      <c r="G198" s="95"/>
      <c r="H198" s="71"/>
      <c r="I198" s="97"/>
      <c r="J198" s="73"/>
      <c r="K198" s="74"/>
      <c r="L198" s="73">
        <v>0</v>
      </c>
      <c r="M198" s="97"/>
      <c r="N198" s="73"/>
      <c r="O198" s="98"/>
      <c r="P198" s="77">
        <v>3</v>
      </c>
      <c r="Q198" s="80"/>
      <c r="R198" s="99" t="s">
        <v>42</v>
      </c>
      <c r="S198" s="100"/>
      <c r="T198" s="100"/>
      <c r="U198" s="101" t="s">
        <v>42</v>
      </c>
      <c r="V198" s="100"/>
      <c r="W198" s="100"/>
      <c r="X198" s="100"/>
      <c r="Y198" s="102"/>
      <c r="Z198" s="100"/>
      <c r="AA198" s="100"/>
      <c r="AB198" s="105" t="str">
        <f>IFERROR(IF(AND(R197="Probabilidad",R198="Probabilidad"),(AD197-(+AD197*U198)),IF(AND(R197="Impacto",R198="Probabilidad"),(AD196-(+AD196*U198)),IF(R198="Impacto",AD197,""))),"")</f>
        <v/>
      </c>
      <c r="AC198" s="106" t="s">
        <v>42</v>
      </c>
      <c r="AD198" s="101" t="s">
        <v>42</v>
      </c>
      <c r="AE198" s="106" t="s">
        <v>42</v>
      </c>
      <c r="AF198" s="101" t="s">
        <v>42</v>
      </c>
      <c r="AG198" s="107" t="s">
        <v>42</v>
      </c>
      <c r="AH198" s="100"/>
      <c r="AI198" s="68"/>
      <c r="AJ198" s="102"/>
      <c r="AK198" s="112"/>
      <c r="AL198" s="112"/>
      <c r="AM198" s="68"/>
      <c r="AN198" s="102"/>
      <c r="AO198" s="111"/>
      <c r="AP198" s="128"/>
    </row>
    <row r="199" spans="1:42" customFormat="1" ht="16.5" hidden="1" x14ac:dyDescent="0.25">
      <c r="A199" s="67"/>
      <c r="B199" s="95"/>
      <c r="C199" s="95"/>
      <c r="D199" s="95"/>
      <c r="E199" s="69"/>
      <c r="F199" s="79"/>
      <c r="G199" s="95"/>
      <c r="H199" s="71"/>
      <c r="I199" s="97"/>
      <c r="J199" s="73"/>
      <c r="K199" s="74"/>
      <c r="L199" s="73">
        <v>0</v>
      </c>
      <c r="M199" s="97"/>
      <c r="N199" s="73"/>
      <c r="O199" s="98"/>
      <c r="P199" s="77">
        <v>4</v>
      </c>
      <c r="Q199" s="78"/>
      <c r="R199" s="99" t="s">
        <v>42</v>
      </c>
      <c r="S199" s="100"/>
      <c r="T199" s="100"/>
      <c r="U199" s="101" t="s">
        <v>42</v>
      </c>
      <c r="V199" s="100"/>
      <c r="W199" s="100"/>
      <c r="X199" s="100"/>
      <c r="Y199" s="102"/>
      <c r="Z199" s="100"/>
      <c r="AA199" s="100"/>
      <c r="AB199" s="105" t="str">
        <f t="shared" ref="AB199:AB201" si="32">IFERROR(IF(AND(R198="Probabilidad",R199="Probabilidad"),(AD198-(+AD198*U199)),IF(AND(R198="Impacto",R199="Probabilidad"),(AD197-(+AD197*U199)),IF(R199="Impacto",AD198,""))),"")</f>
        <v/>
      </c>
      <c r="AC199" s="106" t="s">
        <v>42</v>
      </c>
      <c r="AD199" s="101" t="s">
        <v>42</v>
      </c>
      <c r="AE199" s="106" t="s">
        <v>42</v>
      </c>
      <c r="AF199" s="101" t="s">
        <v>42</v>
      </c>
      <c r="AG199" s="107" t="s">
        <v>42</v>
      </c>
      <c r="AH199" s="100"/>
      <c r="AI199" s="68"/>
      <c r="AJ199" s="102"/>
      <c r="AK199" s="112"/>
      <c r="AL199" s="112"/>
      <c r="AM199" s="68"/>
      <c r="AN199" s="102"/>
      <c r="AO199" s="111"/>
      <c r="AP199" s="128"/>
    </row>
    <row r="200" spans="1:42" customFormat="1" ht="16.5" hidden="1" x14ac:dyDescent="0.25">
      <c r="A200" s="67"/>
      <c r="B200" s="95"/>
      <c r="C200" s="95"/>
      <c r="D200" s="95"/>
      <c r="E200" s="69"/>
      <c r="F200" s="79"/>
      <c r="G200" s="95"/>
      <c r="H200" s="71"/>
      <c r="I200" s="97"/>
      <c r="J200" s="73"/>
      <c r="K200" s="74"/>
      <c r="L200" s="73">
        <v>0</v>
      </c>
      <c r="M200" s="97"/>
      <c r="N200" s="73"/>
      <c r="O200" s="98"/>
      <c r="P200" s="77">
        <v>5</v>
      </c>
      <c r="Q200" s="78"/>
      <c r="R200" s="99" t="s">
        <v>42</v>
      </c>
      <c r="S200" s="100"/>
      <c r="T200" s="100"/>
      <c r="U200" s="101" t="s">
        <v>42</v>
      </c>
      <c r="V200" s="100"/>
      <c r="W200" s="100"/>
      <c r="X200" s="100"/>
      <c r="Y200" s="102"/>
      <c r="Z200" s="100"/>
      <c r="AA200" s="100"/>
      <c r="AB200" s="105" t="str">
        <f t="shared" si="32"/>
        <v/>
      </c>
      <c r="AC200" s="106" t="s">
        <v>42</v>
      </c>
      <c r="AD200" s="101" t="s">
        <v>42</v>
      </c>
      <c r="AE200" s="106" t="s">
        <v>42</v>
      </c>
      <c r="AF200" s="101" t="s">
        <v>42</v>
      </c>
      <c r="AG200" s="107" t="s">
        <v>42</v>
      </c>
      <c r="AH200" s="100"/>
      <c r="AI200" s="68"/>
      <c r="AJ200" s="102"/>
      <c r="AK200" s="112"/>
      <c r="AL200" s="112"/>
      <c r="AM200" s="68"/>
      <c r="AN200" s="102"/>
      <c r="AO200" s="111"/>
      <c r="AP200" s="128"/>
    </row>
    <row r="201" spans="1:42" customFormat="1" ht="16.5" hidden="1" x14ac:dyDescent="0.25">
      <c r="A201" s="67"/>
      <c r="B201" s="95"/>
      <c r="C201" s="95"/>
      <c r="D201" s="95"/>
      <c r="E201" s="69"/>
      <c r="F201" s="79"/>
      <c r="G201" s="95"/>
      <c r="H201" s="71"/>
      <c r="I201" s="97"/>
      <c r="J201" s="73"/>
      <c r="K201" s="74"/>
      <c r="L201" s="73">
        <v>0</v>
      </c>
      <c r="M201" s="97"/>
      <c r="N201" s="73"/>
      <c r="O201" s="98"/>
      <c r="P201" s="77">
        <v>6</v>
      </c>
      <c r="Q201" s="78"/>
      <c r="R201" s="99" t="s">
        <v>42</v>
      </c>
      <c r="S201" s="100"/>
      <c r="T201" s="100"/>
      <c r="U201" s="101" t="s">
        <v>42</v>
      </c>
      <c r="V201" s="100"/>
      <c r="W201" s="100"/>
      <c r="X201" s="100"/>
      <c r="Y201" s="102"/>
      <c r="Z201" s="100"/>
      <c r="AA201" s="100"/>
      <c r="AB201" s="105" t="str">
        <f t="shared" si="32"/>
        <v/>
      </c>
      <c r="AC201" s="106" t="s">
        <v>42</v>
      </c>
      <c r="AD201" s="101" t="s">
        <v>42</v>
      </c>
      <c r="AE201" s="106" t="s">
        <v>42</v>
      </c>
      <c r="AF201" s="101" t="s">
        <v>42</v>
      </c>
      <c r="AG201" s="107" t="s">
        <v>42</v>
      </c>
      <c r="AH201" s="100"/>
      <c r="AI201" s="68"/>
      <c r="AJ201" s="102"/>
      <c r="AK201" s="112"/>
      <c r="AL201" s="112"/>
      <c r="AM201" s="68"/>
      <c r="AN201" s="102"/>
      <c r="AO201" s="111"/>
      <c r="AP201" s="128"/>
    </row>
    <row r="202" spans="1:42" ht="232.5" customHeight="1" x14ac:dyDescent="0.25">
      <c r="A202" s="67" t="s">
        <v>352</v>
      </c>
      <c r="B202" s="95" t="s">
        <v>0</v>
      </c>
      <c r="C202" s="95" t="s">
        <v>304</v>
      </c>
      <c r="D202" s="95" t="s">
        <v>305</v>
      </c>
      <c r="E202" s="69">
        <v>34</v>
      </c>
      <c r="F202" s="70" t="s">
        <v>306</v>
      </c>
      <c r="G202" s="95" t="s">
        <v>46</v>
      </c>
      <c r="H202" s="71">
        <v>3000</v>
      </c>
      <c r="I202" s="97" t="s">
        <v>144</v>
      </c>
      <c r="J202" s="73">
        <v>0.8</v>
      </c>
      <c r="K202" s="74" t="s">
        <v>6</v>
      </c>
      <c r="L202" s="73" t="s">
        <v>6</v>
      </c>
      <c r="M202" s="97" t="s">
        <v>7</v>
      </c>
      <c r="N202" s="73">
        <v>0.6</v>
      </c>
      <c r="O202" s="115" t="s">
        <v>49</v>
      </c>
      <c r="P202" s="77">
        <v>1</v>
      </c>
      <c r="Q202" s="78" t="s">
        <v>307</v>
      </c>
      <c r="R202" s="99" t="s">
        <v>9</v>
      </c>
      <c r="S202" s="100" t="s">
        <v>10</v>
      </c>
      <c r="T202" s="100" t="s">
        <v>11</v>
      </c>
      <c r="U202" s="101" t="s">
        <v>12</v>
      </c>
      <c r="V202" s="100" t="s">
        <v>13</v>
      </c>
      <c r="W202" s="100" t="s">
        <v>14</v>
      </c>
      <c r="X202" s="100" t="s">
        <v>15</v>
      </c>
      <c r="Y202" s="102" t="s">
        <v>625</v>
      </c>
      <c r="Z202" s="68" t="s">
        <v>746</v>
      </c>
      <c r="AA202" s="78" t="s">
        <v>747</v>
      </c>
      <c r="AB202" s="105">
        <f>IFERROR(IF(R202="Probabilidad",(J202-(+J202*U202)),IF(R202="Impacto",J202,"")),"")</f>
        <v>0.48</v>
      </c>
      <c r="AC202" s="106" t="s">
        <v>34</v>
      </c>
      <c r="AD202" s="101">
        <v>0.48</v>
      </c>
      <c r="AE202" s="106" t="s">
        <v>7</v>
      </c>
      <c r="AF202" s="101">
        <v>0.6</v>
      </c>
      <c r="AG202" s="107" t="s">
        <v>7</v>
      </c>
      <c r="AH202" s="100" t="s">
        <v>16</v>
      </c>
      <c r="AI202" s="68" t="s">
        <v>308</v>
      </c>
      <c r="AJ202" s="68" t="s">
        <v>309</v>
      </c>
      <c r="AK202" s="108" t="s">
        <v>310</v>
      </c>
      <c r="AL202" s="112" t="s">
        <v>746</v>
      </c>
      <c r="AM202" s="78" t="s">
        <v>753</v>
      </c>
      <c r="AN202" s="102" t="s">
        <v>625</v>
      </c>
      <c r="AO202" s="134" t="s">
        <v>981</v>
      </c>
      <c r="AP202" s="42" t="s">
        <v>980</v>
      </c>
    </row>
    <row r="203" spans="1:42" customFormat="1" ht="132" hidden="1" x14ac:dyDescent="0.25">
      <c r="A203" s="67"/>
      <c r="B203" s="95"/>
      <c r="C203" s="95"/>
      <c r="D203" s="95"/>
      <c r="E203" s="69"/>
      <c r="F203" s="79"/>
      <c r="G203" s="95"/>
      <c r="H203" s="71"/>
      <c r="I203" s="97"/>
      <c r="J203" s="73"/>
      <c r="K203" s="74"/>
      <c r="L203" s="73">
        <v>0</v>
      </c>
      <c r="M203" s="97"/>
      <c r="N203" s="73"/>
      <c r="O203" s="115" t="s">
        <v>49</v>
      </c>
      <c r="P203" s="77">
        <v>2</v>
      </c>
      <c r="Q203" s="78" t="s">
        <v>311</v>
      </c>
      <c r="R203" s="99" t="s">
        <v>9</v>
      </c>
      <c r="S203" s="100" t="s">
        <v>23</v>
      </c>
      <c r="T203" s="100" t="s">
        <v>11</v>
      </c>
      <c r="U203" s="101" t="s">
        <v>24</v>
      </c>
      <c r="V203" s="100" t="s">
        <v>13</v>
      </c>
      <c r="W203" s="100" t="s">
        <v>14</v>
      </c>
      <c r="X203" s="100" t="s">
        <v>15</v>
      </c>
      <c r="Y203" s="102" t="s">
        <v>625</v>
      </c>
      <c r="Z203" s="102" t="s">
        <v>746</v>
      </c>
      <c r="AA203" s="104" t="s">
        <v>748</v>
      </c>
      <c r="AB203" s="105">
        <f>IFERROR(IF(AND(R202="Probabilidad",R203="Probabilidad"),(AD202-(+AD202*U203)),IF(R203="Probabilidad",(J202-(+J202*U203)),IF(R203="Impacto",AD202,""))),"")</f>
        <v>0.33599999999999997</v>
      </c>
      <c r="AC203" s="106" t="s">
        <v>5</v>
      </c>
      <c r="AD203" s="101">
        <v>0.33599999999999997</v>
      </c>
      <c r="AE203" s="106" t="s">
        <v>7</v>
      </c>
      <c r="AF203" s="101">
        <v>0.6</v>
      </c>
      <c r="AG203" s="107" t="s">
        <v>7</v>
      </c>
      <c r="AH203" s="100"/>
      <c r="AI203" s="68"/>
      <c r="AJ203" s="102"/>
      <c r="AK203" s="112"/>
      <c r="AL203" s="112"/>
      <c r="AM203" s="68"/>
      <c r="AN203" s="102"/>
      <c r="AO203" s="111"/>
      <c r="AP203" s="128"/>
    </row>
    <row r="204" spans="1:42" customFormat="1" ht="122.25" hidden="1" customHeight="1" x14ac:dyDescent="0.25">
      <c r="A204" s="67"/>
      <c r="B204" s="95"/>
      <c r="C204" s="95"/>
      <c r="D204" s="95"/>
      <c r="E204" s="69"/>
      <c r="F204" s="79"/>
      <c r="G204" s="95"/>
      <c r="H204" s="71"/>
      <c r="I204" s="97"/>
      <c r="J204" s="73"/>
      <c r="K204" s="74"/>
      <c r="L204" s="73">
        <v>0</v>
      </c>
      <c r="M204" s="97"/>
      <c r="N204" s="73"/>
      <c r="O204" s="115" t="s">
        <v>49</v>
      </c>
      <c r="P204" s="77">
        <v>3</v>
      </c>
      <c r="Q204" s="80" t="s">
        <v>312</v>
      </c>
      <c r="R204" s="99" t="s">
        <v>9</v>
      </c>
      <c r="S204" s="100" t="s">
        <v>23</v>
      </c>
      <c r="T204" s="100" t="s">
        <v>11</v>
      </c>
      <c r="U204" s="101" t="s">
        <v>24</v>
      </c>
      <c r="V204" s="100" t="s">
        <v>13</v>
      </c>
      <c r="W204" s="100" t="s">
        <v>14</v>
      </c>
      <c r="X204" s="100" t="s">
        <v>15</v>
      </c>
      <c r="Y204" s="102" t="s">
        <v>625</v>
      </c>
      <c r="Z204" s="102" t="s">
        <v>746</v>
      </c>
      <c r="AA204" s="104" t="s">
        <v>749</v>
      </c>
      <c r="AB204" s="105">
        <f>IFERROR(IF(AND(R203="Probabilidad",R204="Probabilidad"),(AD203-(+AD203*U204)),IF(AND(R203="Impacto",R204="Probabilidad"),(AD202-(+AD202*U204)),IF(R204="Impacto",AD203,""))),"")</f>
        <v>0.23519999999999996</v>
      </c>
      <c r="AC204" s="106" t="s">
        <v>5</v>
      </c>
      <c r="AD204" s="101">
        <v>0.23519999999999996</v>
      </c>
      <c r="AE204" s="106" t="s">
        <v>7</v>
      </c>
      <c r="AF204" s="101">
        <v>0.6</v>
      </c>
      <c r="AG204" s="107" t="s">
        <v>7</v>
      </c>
      <c r="AH204" s="100"/>
      <c r="AI204" s="68"/>
      <c r="AJ204" s="102"/>
      <c r="AK204" s="112"/>
      <c r="AL204" s="112"/>
      <c r="AM204" s="68"/>
      <c r="AN204" s="102"/>
      <c r="AO204" s="111"/>
      <c r="AP204" s="128"/>
    </row>
    <row r="205" spans="1:42" customFormat="1" ht="147.75" hidden="1" customHeight="1" x14ac:dyDescent="0.25">
      <c r="A205" s="67"/>
      <c r="B205" s="95"/>
      <c r="C205" s="95"/>
      <c r="D205" s="95"/>
      <c r="E205" s="69"/>
      <c r="F205" s="79"/>
      <c r="G205" s="95"/>
      <c r="H205" s="71"/>
      <c r="I205" s="97"/>
      <c r="J205" s="73"/>
      <c r="K205" s="74"/>
      <c r="L205" s="73">
        <v>0</v>
      </c>
      <c r="M205" s="97"/>
      <c r="N205" s="73"/>
      <c r="O205" s="115" t="s">
        <v>49</v>
      </c>
      <c r="P205" s="77">
        <v>4</v>
      </c>
      <c r="Q205" s="78" t="s">
        <v>313</v>
      </c>
      <c r="R205" s="99" t="s">
        <v>9</v>
      </c>
      <c r="S205" s="100" t="s">
        <v>10</v>
      </c>
      <c r="T205" s="100" t="s">
        <v>11</v>
      </c>
      <c r="U205" s="101" t="s">
        <v>12</v>
      </c>
      <c r="V205" s="100" t="s">
        <v>13</v>
      </c>
      <c r="W205" s="100" t="s">
        <v>14</v>
      </c>
      <c r="X205" s="100" t="s">
        <v>15</v>
      </c>
      <c r="Y205" s="102" t="s">
        <v>625</v>
      </c>
      <c r="Z205" s="102" t="s">
        <v>746</v>
      </c>
      <c r="AA205" s="104" t="s">
        <v>750</v>
      </c>
      <c r="AB205" s="105">
        <f t="shared" ref="AB205:AB207" si="33">IFERROR(IF(AND(R204="Probabilidad",R205="Probabilidad"),(AD204-(+AD204*U205)),IF(AND(R204="Impacto",R205="Probabilidad"),(AD203-(+AD203*U205)),IF(R205="Impacto",AD204,""))),"")</f>
        <v>0.14111999999999997</v>
      </c>
      <c r="AC205" s="106" t="s">
        <v>21</v>
      </c>
      <c r="AD205" s="101">
        <v>0.14111999999999997</v>
      </c>
      <c r="AE205" s="106" t="s">
        <v>7</v>
      </c>
      <c r="AF205" s="101">
        <v>0.6</v>
      </c>
      <c r="AG205" s="107" t="s">
        <v>7</v>
      </c>
      <c r="AH205" s="100"/>
      <c r="AI205" s="68"/>
      <c r="AJ205" s="102"/>
      <c r="AK205" s="112"/>
      <c r="AL205" s="112"/>
      <c r="AM205" s="68"/>
      <c r="AN205" s="102"/>
      <c r="AO205" s="111"/>
      <c r="AP205" s="128"/>
    </row>
    <row r="206" spans="1:42" customFormat="1" ht="148.5" hidden="1" x14ac:dyDescent="0.25">
      <c r="A206" s="67"/>
      <c r="B206" s="95"/>
      <c r="C206" s="95"/>
      <c r="D206" s="95"/>
      <c r="E206" s="69"/>
      <c r="F206" s="79"/>
      <c r="G206" s="95"/>
      <c r="H206" s="71"/>
      <c r="I206" s="97"/>
      <c r="J206" s="73"/>
      <c r="K206" s="74"/>
      <c r="L206" s="73">
        <v>0</v>
      </c>
      <c r="M206" s="97"/>
      <c r="N206" s="73"/>
      <c r="O206" s="115" t="s">
        <v>49</v>
      </c>
      <c r="P206" s="77">
        <v>5</v>
      </c>
      <c r="Q206" s="78" t="s">
        <v>314</v>
      </c>
      <c r="R206" s="99" t="s">
        <v>9</v>
      </c>
      <c r="S206" s="100" t="s">
        <v>23</v>
      </c>
      <c r="T206" s="100" t="s">
        <v>11</v>
      </c>
      <c r="U206" s="101" t="s">
        <v>24</v>
      </c>
      <c r="V206" s="100" t="s">
        <v>13</v>
      </c>
      <c r="W206" s="100" t="s">
        <v>14</v>
      </c>
      <c r="X206" s="100" t="s">
        <v>15</v>
      </c>
      <c r="Y206" s="102" t="s">
        <v>625</v>
      </c>
      <c r="Z206" s="102" t="s">
        <v>746</v>
      </c>
      <c r="AA206" s="104" t="s">
        <v>751</v>
      </c>
      <c r="AB206" s="105">
        <f t="shared" si="33"/>
        <v>9.8783999999999983E-2</v>
      </c>
      <c r="AC206" s="106" t="s">
        <v>21</v>
      </c>
      <c r="AD206" s="101">
        <v>9.8783999999999983E-2</v>
      </c>
      <c r="AE206" s="106" t="s">
        <v>7</v>
      </c>
      <c r="AF206" s="101">
        <v>0.6</v>
      </c>
      <c r="AG206" s="107" t="s">
        <v>7</v>
      </c>
      <c r="AH206" s="100"/>
      <c r="AI206" s="68"/>
      <c r="AJ206" s="102"/>
      <c r="AK206" s="112"/>
      <c r="AL206" s="112"/>
      <c r="AM206" s="68"/>
      <c r="AN206" s="102"/>
      <c r="AO206" s="111"/>
      <c r="AP206" s="128"/>
    </row>
    <row r="207" spans="1:42" customFormat="1" ht="165" hidden="1" x14ac:dyDescent="0.25">
      <c r="A207" s="67"/>
      <c r="B207" s="95"/>
      <c r="C207" s="95"/>
      <c r="D207" s="95"/>
      <c r="E207" s="69"/>
      <c r="F207" s="79"/>
      <c r="G207" s="95"/>
      <c r="H207" s="71"/>
      <c r="I207" s="97"/>
      <c r="J207" s="73"/>
      <c r="K207" s="74"/>
      <c r="L207" s="73">
        <v>0</v>
      </c>
      <c r="M207" s="97"/>
      <c r="N207" s="73"/>
      <c r="O207" s="115" t="s">
        <v>49</v>
      </c>
      <c r="P207" s="77">
        <v>6</v>
      </c>
      <c r="Q207" s="78" t="s">
        <v>315</v>
      </c>
      <c r="R207" s="99" t="s">
        <v>9</v>
      </c>
      <c r="S207" s="100" t="s">
        <v>23</v>
      </c>
      <c r="T207" s="100" t="s">
        <v>11</v>
      </c>
      <c r="U207" s="101" t="s">
        <v>24</v>
      </c>
      <c r="V207" s="100" t="s">
        <v>13</v>
      </c>
      <c r="W207" s="100" t="s">
        <v>14</v>
      </c>
      <c r="X207" s="100" t="s">
        <v>15</v>
      </c>
      <c r="Y207" s="102" t="s">
        <v>625</v>
      </c>
      <c r="Z207" s="102" t="s">
        <v>746</v>
      </c>
      <c r="AA207" s="104" t="s">
        <v>752</v>
      </c>
      <c r="AB207" s="105">
        <f t="shared" si="33"/>
        <v>6.9148799999999983E-2</v>
      </c>
      <c r="AC207" s="106" t="s">
        <v>21</v>
      </c>
      <c r="AD207" s="101">
        <v>6.9148799999999983E-2</v>
      </c>
      <c r="AE207" s="106" t="s">
        <v>7</v>
      </c>
      <c r="AF207" s="101">
        <v>0.6</v>
      </c>
      <c r="AG207" s="107" t="s">
        <v>7</v>
      </c>
      <c r="AH207" s="100"/>
      <c r="AI207" s="68"/>
      <c r="AJ207" s="102"/>
      <c r="AK207" s="112"/>
      <c r="AL207" s="112"/>
      <c r="AM207" s="68"/>
      <c r="AN207" s="102"/>
      <c r="AO207" s="111"/>
      <c r="AP207" s="128"/>
    </row>
    <row r="208" spans="1:42" ht="177" customHeight="1" x14ac:dyDescent="0.25">
      <c r="A208" s="67" t="s">
        <v>352</v>
      </c>
      <c r="B208" s="95" t="s">
        <v>0</v>
      </c>
      <c r="C208" s="95" t="s">
        <v>316</v>
      </c>
      <c r="D208" s="95" t="s">
        <v>317</v>
      </c>
      <c r="E208" s="69">
        <v>35</v>
      </c>
      <c r="F208" s="70" t="s">
        <v>318</v>
      </c>
      <c r="G208" s="95" t="s">
        <v>46</v>
      </c>
      <c r="H208" s="71">
        <v>800</v>
      </c>
      <c r="I208" s="97" t="s">
        <v>144</v>
      </c>
      <c r="J208" s="73">
        <v>0.8</v>
      </c>
      <c r="K208" s="74" t="s">
        <v>6</v>
      </c>
      <c r="L208" s="73" t="s">
        <v>6</v>
      </c>
      <c r="M208" s="97" t="s">
        <v>7</v>
      </c>
      <c r="N208" s="73">
        <v>0.6</v>
      </c>
      <c r="O208" s="115" t="s">
        <v>49</v>
      </c>
      <c r="P208" s="77">
        <v>1</v>
      </c>
      <c r="Q208" s="78" t="s">
        <v>319</v>
      </c>
      <c r="R208" s="99" t="s">
        <v>9</v>
      </c>
      <c r="S208" s="100" t="s">
        <v>10</v>
      </c>
      <c r="T208" s="100" t="s">
        <v>11</v>
      </c>
      <c r="U208" s="101" t="s">
        <v>12</v>
      </c>
      <c r="V208" s="100" t="s">
        <v>13</v>
      </c>
      <c r="W208" s="100" t="s">
        <v>14</v>
      </c>
      <c r="X208" s="100" t="s">
        <v>15</v>
      </c>
      <c r="Y208" s="102" t="s">
        <v>625</v>
      </c>
      <c r="Z208" s="68" t="s">
        <v>746</v>
      </c>
      <c r="AA208" s="78" t="s">
        <v>754</v>
      </c>
      <c r="AB208" s="105">
        <f>IFERROR(IF(R208="Probabilidad",(J208-(+J208*U208)),IF(R208="Impacto",J208,"")),"")</f>
        <v>0.48</v>
      </c>
      <c r="AC208" s="106" t="s">
        <v>34</v>
      </c>
      <c r="AD208" s="101">
        <v>0.48</v>
      </c>
      <c r="AE208" s="106" t="s">
        <v>7</v>
      </c>
      <c r="AF208" s="101">
        <v>0.6</v>
      </c>
      <c r="AG208" s="107" t="s">
        <v>7</v>
      </c>
      <c r="AH208" s="100" t="s">
        <v>16</v>
      </c>
      <c r="AI208" s="68" t="s">
        <v>320</v>
      </c>
      <c r="AJ208" s="68" t="s">
        <v>321</v>
      </c>
      <c r="AK208" s="108" t="s">
        <v>310</v>
      </c>
      <c r="AL208" s="112" t="s">
        <v>746</v>
      </c>
      <c r="AM208" s="78" t="s">
        <v>759</v>
      </c>
      <c r="AN208" s="102" t="s">
        <v>625</v>
      </c>
      <c r="AO208" s="134" t="s">
        <v>982</v>
      </c>
      <c r="AP208" s="42" t="s">
        <v>989</v>
      </c>
    </row>
    <row r="209" spans="1:42" customFormat="1" ht="132" hidden="1" x14ac:dyDescent="0.25">
      <c r="A209" s="67"/>
      <c r="B209" s="95"/>
      <c r="C209" s="95"/>
      <c r="D209" s="95"/>
      <c r="E209" s="69"/>
      <c r="F209" s="79"/>
      <c r="G209" s="95"/>
      <c r="H209" s="71"/>
      <c r="I209" s="97"/>
      <c r="J209" s="73"/>
      <c r="K209" s="74"/>
      <c r="L209" s="73">
        <v>0</v>
      </c>
      <c r="M209" s="97"/>
      <c r="N209" s="73"/>
      <c r="O209" s="115" t="s">
        <v>49</v>
      </c>
      <c r="P209" s="77">
        <v>2</v>
      </c>
      <c r="Q209" s="78" t="s">
        <v>322</v>
      </c>
      <c r="R209" s="99" t="s">
        <v>9</v>
      </c>
      <c r="S209" s="100" t="s">
        <v>23</v>
      </c>
      <c r="T209" s="100" t="s">
        <v>11</v>
      </c>
      <c r="U209" s="101" t="s">
        <v>24</v>
      </c>
      <c r="V209" s="100" t="s">
        <v>13</v>
      </c>
      <c r="W209" s="100" t="s">
        <v>14</v>
      </c>
      <c r="X209" s="100" t="s">
        <v>15</v>
      </c>
      <c r="Y209" s="102" t="s">
        <v>625</v>
      </c>
      <c r="Z209" s="102" t="s">
        <v>746</v>
      </c>
      <c r="AA209" s="104" t="s">
        <v>755</v>
      </c>
      <c r="AB209" s="105">
        <f>IFERROR(IF(AND(R208="Probabilidad",R209="Probabilidad"),(AD208-(+AD208*U209)),IF(R209="Probabilidad",(J208-(+J208*U209)),IF(R209="Impacto",AD208,""))),"")</f>
        <v>0.33599999999999997</v>
      </c>
      <c r="AC209" s="106" t="s">
        <v>5</v>
      </c>
      <c r="AD209" s="101">
        <v>0.33599999999999997</v>
      </c>
      <c r="AE209" s="106" t="s">
        <v>7</v>
      </c>
      <c r="AF209" s="101">
        <v>0.6</v>
      </c>
      <c r="AG209" s="107" t="s">
        <v>7</v>
      </c>
      <c r="AH209" s="100"/>
      <c r="AI209" s="68"/>
      <c r="AJ209" s="102"/>
      <c r="AK209" s="112"/>
      <c r="AL209" s="112"/>
      <c r="AM209" s="68"/>
      <c r="AN209" s="102"/>
      <c r="AO209" s="111"/>
      <c r="AP209" s="128"/>
    </row>
    <row r="210" spans="1:42" customFormat="1" ht="99" hidden="1" x14ac:dyDescent="0.25">
      <c r="A210" s="67"/>
      <c r="B210" s="95"/>
      <c r="C210" s="95"/>
      <c r="D210" s="95"/>
      <c r="E210" s="69"/>
      <c r="F210" s="79"/>
      <c r="G210" s="95"/>
      <c r="H210" s="71"/>
      <c r="I210" s="97"/>
      <c r="J210" s="73"/>
      <c r="K210" s="74"/>
      <c r="L210" s="73">
        <v>0</v>
      </c>
      <c r="M210" s="97"/>
      <c r="N210" s="73"/>
      <c r="O210" s="115" t="s">
        <v>49</v>
      </c>
      <c r="P210" s="77">
        <v>3</v>
      </c>
      <c r="Q210" s="78" t="s">
        <v>323</v>
      </c>
      <c r="R210" s="99" t="s">
        <v>9</v>
      </c>
      <c r="S210" s="100" t="s">
        <v>10</v>
      </c>
      <c r="T210" s="100" t="s">
        <v>11</v>
      </c>
      <c r="U210" s="101" t="s">
        <v>12</v>
      </c>
      <c r="V210" s="100" t="s">
        <v>13</v>
      </c>
      <c r="W210" s="100" t="s">
        <v>14</v>
      </c>
      <c r="X210" s="100" t="s">
        <v>15</v>
      </c>
      <c r="Y210" s="102" t="s">
        <v>625</v>
      </c>
      <c r="Z210" s="102" t="s">
        <v>746</v>
      </c>
      <c r="AA210" s="104" t="s">
        <v>756</v>
      </c>
      <c r="AB210" s="105">
        <f>IFERROR(IF(AND(R209="Probabilidad",R210="Probabilidad"),(AD209-(+AD209*U210)),IF(AND(R209="Impacto",R210="Probabilidad"),(AD208-(+AD208*U210)),IF(R210="Impacto",AD209,""))),"")</f>
        <v>0.20159999999999997</v>
      </c>
      <c r="AC210" s="106" t="s">
        <v>5</v>
      </c>
      <c r="AD210" s="101">
        <v>0.20159999999999997</v>
      </c>
      <c r="AE210" s="106" t="s">
        <v>7</v>
      </c>
      <c r="AF210" s="101">
        <v>0.6</v>
      </c>
      <c r="AG210" s="107" t="s">
        <v>7</v>
      </c>
      <c r="AH210" s="100"/>
      <c r="AI210" s="68"/>
      <c r="AJ210" s="102"/>
      <c r="AK210" s="112"/>
      <c r="AL210" s="112"/>
      <c r="AM210" s="68"/>
      <c r="AN210" s="102"/>
      <c r="AO210" s="111"/>
      <c r="AP210" s="128"/>
    </row>
    <row r="211" spans="1:42" customFormat="1" ht="148.5" hidden="1" x14ac:dyDescent="0.25">
      <c r="A211" s="67"/>
      <c r="B211" s="95"/>
      <c r="C211" s="95"/>
      <c r="D211" s="95"/>
      <c r="E211" s="69"/>
      <c r="F211" s="79"/>
      <c r="G211" s="95"/>
      <c r="H211" s="71"/>
      <c r="I211" s="97"/>
      <c r="J211" s="73"/>
      <c r="K211" s="74"/>
      <c r="L211" s="73">
        <v>0</v>
      </c>
      <c r="M211" s="97"/>
      <c r="N211" s="73"/>
      <c r="O211" s="115" t="s">
        <v>49</v>
      </c>
      <c r="P211" s="77">
        <v>4</v>
      </c>
      <c r="Q211" s="78" t="s">
        <v>324</v>
      </c>
      <c r="R211" s="99" t="s">
        <v>9</v>
      </c>
      <c r="S211" s="100" t="s">
        <v>10</v>
      </c>
      <c r="T211" s="100" t="s">
        <v>11</v>
      </c>
      <c r="U211" s="101" t="s">
        <v>12</v>
      </c>
      <c r="V211" s="100" t="s">
        <v>13</v>
      </c>
      <c r="W211" s="100" t="s">
        <v>14</v>
      </c>
      <c r="X211" s="100" t="s">
        <v>15</v>
      </c>
      <c r="Y211" s="102" t="s">
        <v>625</v>
      </c>
      <c r="Z211" s="102" t="s">
        <v>746</v>
      </c>
      <c r="AA211" s="104" t="s">
        <v>757</v>
      </c>
      <c r="AB211" s="105">
        <f t="shared" ref="AB211:AB213" si="34">IFERROR(IF(AND(R210="Probabilidad",R211="Probabilidad"),(AD210-(+AD210*U211)),IF(AND(R210="Impacto",R211="Probabilidad"),(AD209-(+AD209*U211)),IF(R211="Impacto",AD210,""))),"")</f>
        <v>0.12095999999999998</v>
      </c>
      <c r="AC211" s="106" t="s">
        <v>21</v>
      </c>
      <c r="AD211" s="101">
        <v>0.12095999999999998</v>
      </c>
      <c r="AE211" s="106" t="s">
        <v>7</v>
      </c>
      <c r="AF211" s="101">
        <v>0.6</v>
      </c>
      <c r="AG211" s="107" t="s">
        <v>7</v>
      </c>
      <c r="AH211" s="100"/>
      <c r="AI211" s="68"/>
      <c r="AJ211" s="102"/>
      <c r="AK211" s="112"/>
      <c r="AL211" s="112"/>
      <c r="AM211" s="68"/>
      <c r="AN211" s="102"/>
      <c r="AO211" s="111"/>
      <c r="AP211" s="128"/>
    </row>
    <row r="212" spans="1:42" customFormat="1" ht="132" hidden="1" x14ac:dyDescent="0.25">
      <c r="A212" s="67"/>
      <c r="B212" s="95"/>
      <c r="C212" s="95"/>
      <c r="D212" s="95"/>
      <c r="E212" s="69"/>
      <c r="F212" s="79"/>
      <c r="G212" s="95"/>
      <c r="H212" s="71"/>
      <c r="I212" s="97"/>
      <c r="J212" s="73"/>
      <c r="K212" s="74"/>
      <c r="L212" s="73">
        <v>0</v>
      </c>
      <c r="M212" s="97"/>
      <c r="N212" s="73"/>
      <c r="O212" s="115" t="s">
        <v>49</v>
      </c>
      <c r="P212" s="77">
        <v>5</v>
      </c>
      <c r="Q212" s="80" t="s">
        <v>325</v>
      </c>
      <c r="R212" s="99" t="s">
        <v>9</v>
      </c>
      <c r="S212" s="100" t="s">
        <v>10</v>
      </c>
      <c r="T212" s="100" t="s">
        <v>11</v>
      </c>
      <c r="U212" s="101" t="s">
        <v>12</v>
      </c>
      <c r="V212" s="100" t="s">
        <v>13</v>
      </c>
      <c r="W212" s="100" t="s">
        <v>14</v>
      </c>
      <c r="X212" s="100" t="s">
        <v>15</v>
      </c>
      <c r="Y212" s="102" t="s">
        <v>625</v>
      </c>
      <c r="Z212" s="102" t="s">
        <v>746</v>
      </c>
      <c r="AA212" s="104" t="s">
        <v>758</v>
      </c>
      <c r="AB212" s="105">
        <f t="shared" si="34"/>
        <v>7.2575999999999988E-2</v>
      </c>
      <c r="AC212" s="106" t="s">
        <v>21</v>
      </c>
      <c r="AD212" s="101">
        <v>7.2575999999999988E-2</v>
      </c>
      <c r="AE212" s="106" t="s">
        <v>7</v>
      </c>
      <c r="AF212" s="101">
        <v>0.6</v>
      </c>
      <c r="AG212" s="107" t="s">
        <v>7</v>
      </c>
      <c r="AH212" s="100"/>
      <c r="AI212" s="68"/>
      <c r="AJ212" s="102"/>
      <c r="AK212" s="112"/>
      <c r="AL212" s="112"/>
      <c r="AM212" s="68"/>
      <c r="AN212" s="102"/>
      <c r="AO212" s="111"/>
      <c r="AP212" s="128"/>
    </row>
    <row r="213" spans="1:42" customFormat="1" ht="16.5" hidden="1" x14ac:dyDescent="0.25">
      <c r="A213" s="67"/>
      <c r="B213" s="95"/>
      <c r="C213" s="95"/>
      <c r="D213" s="95"/>
      <c r="E213" s="69"/>
      <c r="F213" s="79"/>
      <c r="G213" s="95"/>
      <c r="H213" s="71"/>
      <c r="I213" s="97"/>
      <c r="J213" s="73"/>
      <c r="K213" s="74"/>
      <c r="L213" s="73">
        <v>0</v>
      </c>
      <c r="M213" s="97"/>
      <c r="N213" s="73"/>
      <c r="O213" s="115"/>
      <c r="P213" s="77">
        <v>6</v>
      </c>
      <c r="Q213" s="78"/>
      <c r="R213" s="99" t="s">
        <v>42</v>
      </c>
      <c r="S213" s="100"/>
      <c r="T213" s="100"/>
      <c r="U213" s="101" t="s">
        <v>42</v>
      </c>
      <c r="V213" s="100"/>
      <c r="W213" s="100"/>
      <c r="X213" s="100"/>
      <c r="Y213" s="102"/>
      <c r="Z213" s="100"/>
      <c r="AA213" s="100"/>
      <c r="AB213" s="105" t="str">
        <f t="shared" si="34"/>
        <v/>
      </c>
      <c r="AC213" s="106" t="s">
        <v>42</v>
      </c>
      <c r="AD213" s="101" t="s">
        <v>42</v>
      </c>
      <c r="AE213" s="106" t="s">
        <v>42</v>
      </c>
      <c r="AF213" s="101" t="s">
        <v>42</v>
      </c>
      <c r="AG213" s="107" t="s">
        <v>42</v>
      </c>
      <c r="AH213" s="100"/>
      <c r="AI213" s="68"/>
      <c r="AJ213" s="102"/>
      <c r="AK213" s="112"/>
      <c r="AL213" s="112"/>
      <c r="AM213" s="68"/>
      <c r="AN213" s="102"/>
      <c r="AO213" s="111"/>
      <c r="AP213" s="128"/>
    </row>
    <row r="214" spans="1:42" customFormat="1" ht="177" hidden="1" customHeight="1" x14ac:dyDescent="0.25">
      <c r="A214" s="67" t="s">
        <v>352</v>
      </c>
      <c r="B214" s="95" t="s">
        <v>0</v>
      </c>
      <c r="C214" s="95" t="s">
        <v>326</v>
      </c>
      <c r="D214" s="95" t="s">
        <v>327</v>
      </c>
      <c r="E214" s="69">
        <v>36</v>
      </c>
      <c r="F214" s="79" t="s">
        <v>328</v>
      </c>
      <c r="G214" s="95" t="s">
        <v>46</v>
      </c>
      <c r="H214" s="71">
        <v>500</v>
      </c>
      <c r="I214" s="97" t="s">
        <v>34</v>
      </c>
      <c r="J214" s="73">
        <v>0.6</v>
      </c>
      <c r="K214" s="74" t="s">
        <v>6</v>
      </c>
      <c r="L214" s="73" t="s">
        <v>6</v>
      </c>
      <c r="M214" s="97" t="s">
        <v>7</v>
      </c>
      <c r="N214" s="73">
        <v>0.6</v>
      </c>
      <c r="O214" s="98" t="s">
        <v>7</v>
      </c>
      <c r="P214" s="77">
        <v>1</v>
      </c>
      <c r="Q214" s="78" t="s">
        <v>329</v>
      </c>
      <c r="R214" s="99" t="s">
        <v>9</v>
      </c>
      <c r="S214" s="100" t="s">
        <v>23</v>
      </c>
      <c r="T214" s="100" t="s">
        <v>11</v>
      </c>
      <c r="U214" s="101" t="s">
        <v>24</v>
      </c>
      <c r="V214" s="100" t="s">
        <v>13</v>
      </c>
      <c r="W214" s="100" t="s">
        <v>14</v>
      </c>
      <c r="X214" s="100" t="s">
        <v>15</v>
      </c>
      <c r="Y214" s="102" t="s">
        <v>625</v>
      </c>
      <c r="Z214" s="102" t="s">
        <v>746</v>
      </c>
      <c r="AA214" s="104" t="s">
        <v>760</v>
      </c>
      <c r="AB214" s="105">
        <f>IFERROR(IF(R214="Probabilidad",(J214-(+J214*U214)),IF(R214="Impacto",J214,"")),"")</f>
        <v>0.42</v>
      </c>
      <c r="AC214" s="106" t="s">
        <v>34</v>
      </c>
      <c r="AD214" s="101">
        <v>0.42</v>
      </c>
      <c r="AE214" s="106" t="s">
        <v>7</v>
      </c>
      <c r="AF214" s="101">
        <v>0.6</v>
      </c>
      <c r="AG214" s="107" t="s">
        <v>7</v>
      </c>
      <c r="AH214" s="100" t="s">
        <v>16</v>
      </c>
      <c r="AI214" s="68" t="s">
        <v>330</v>
      </c>
      <c r="AJ214" s="68" t="s">
        <v>331</v>
      </c>
      <c r="AK214" s="108" t="s">
        <v>310</v>
      </c>
      <c r="AL214" s="108" t="s">
        <v>310</v>
      </c>
      <c r="AM214" s="112" t="s">
        <v>746</v>
      </c>
      <c r="AN214" s="104" t="s">
        <v>762</v>
      </c>
      <c r="AO214" s="111"/>
      <c r="AP214" s="128"/>
    </row>
    <row r="215" spans="1:42" customFormat="1" ht="181.5" hidden="1" x14ac:dyDescent="0.25">
      <c r="A215" s="67"/>
      <c r="B215" s="95"/>
      <c r="C215" s="95"/>
      <c r="D215" s="95"/>
      <c r="E215" s="69"/>
      <c r="F215" s="79"/>
      <c r="G215" s="95"/>
      <c r="H215" s="71"/>
      <c r="I215" s="97"/>
      <c r="J215" s="73"/>
      <c r="K215" s="74"/>
      <c r="L215" s="73">
        <v>0</v>
      </c>
      <c r="M215" s="97"/>
      <c r="N215" s="73"/>
      <c r="O215" s="98"/>
      <c r="P215" s="77">
        <v>2</v>
      </c>
      <c r="Q215" s="78" t="s">
        <v>332</v>
      </c>
      <c r="R215" s="99" t="s">
        <v>9</v>
      </c>
      <c r="S215" s="100" t="s">
        <v>10</v>
      </c>
      <c r="T215" s="100" t="s">
        <v>11</v>
      </c>
      <c r="U215" s="101" t="s">
        <v>12</v>
      </c>
      <c r="V215" s="100" t="s">
        <v>13</v>
      </c>
      <c r="W215" s="100" t="s">
        <v>14</v>
      </c>
      <c r="X215" s="100" t="s">
        <v>15</v>
      </c>
      <c r="Y215" s="102" t="s">
        <v>625</v>
      </c>
      <c r="Z215" s="102" t="s">
        <v>746</v>
      </c>
      <c r="AA215" s="104" t="s">
        <v>761</v>
      </c>
      <c r="AB215" s="118">
        <f>IFERROR(IF(AND(R214="Probabilidad",R215="Probabilidad"),(AD214-(+AD214*U215)),IF(R215="Probabilidad",(J214-(+J214*U215)),IF(R215="Impacto",AD214,""))),"")</f>
        <v>0.252</v>
      </c>
      <c r="AC215" s="106" t="s">
        <v>5</v>
      </c>
      <c r="AD215" s="101">
        <v>0.252</v>
      </c>
      <c r="AE215" s="106" t="s">
        <v>7</v>
      </c>
      <c r="AF215" s="101">
        <v>0.6</v>
      </c>
      <c r="AG215" s="107" t="s">
        <v>7</v>
      </c>
      <c r="AH215" s="100"/>
      <c r="AI215" s="68"/>
      <c r="AJ215" s="102"/>
      <c r="AK215" s="112"/>
      <c r="AL215" s="112"/>
      <c r="AM215" s="68"/>
      <c r="AN215" s="102"/>
      <c r="AO215" s="111"/>
      <c r="AP215" s="128"/>
    </row>
    <row r="216" spans="1:42" customFormat="1" ht="16.5" hidden="1" x14ac:dyDescent="0.25">
      <c r="A216" s="67"/>
      <c r="B216" s="95"/>
      <c r="C216" s="95"/>
      <c r="D216" s="95"/>
      <c r="E216" s="69"/>
      <c r="F216" s="79"/>
      <c r="G216" s="95"/>
      <c r="H216" s="71"/>
      <c r="I216" s="97"/>
      <c r="J216" s="73"/>
      <c r="K216" s="74"/>
      <c r="L216" s="73">
        <v>0</v>
      </c>
      <c r="M216" s="97"/>
      <c r="N216" s="73"/>
      <c r="O216" s="98"/>
      <c r="P216" s="77">
        <v>3</v>
      </c>
      <c r="Q216" s="80"/>
      <c r="R216" s="99" t="s">
        <v>42</v>
      </c>
      <c r="S216" s="100"/>
      <c r="T216" s="100"/>
      <c r="U216" s="101" t="s">
        <v>42</v>
      </c>
      <c r="V216" s="100"/>
      <c r="W216" s="100"/>
      <c r="X216" s="100"/>
      <c r="Y216" s="102"/>
      <c r="Z216" s="100"/>
      <c r="AA216" s="100"/>
      <c r="AB216" s="105" t="str">
        <f>IFERROR(IF(AND(R215="Probabilidad",R216="Probabilidad"),(AD215-(+AD215*U216)),IF(AND(R215="Impacto",R216="Probabilidad"),(AD214-(+AD214*U216)),IF(R216="Impacto",AD215,""))),"")</f>
        <v/>
      </c>
      <c r="AC216" s="106" t="s">
        <v>42</v>
      </c>
      <c r="AD216" s="101" t="s">
        <v>42</v>
      </c>
      <c r="AE216" s="106" t="s">
        <v>42</v>
      </c>
      <c r="AF216" s="101" t="s">
        <v>42</v>
      </c>
      <c r="AG216" s="107" t="s">
        <v>42</v>
      </c>
      <c r="AH216" s="100"/>
      <c r="AI216" s="68"/>
      <c r="AJ216" s="102"/>
      <c r="AK216" s="112"/>
      <c r="AL216" s="112"/>
      <c r="AM216" s="68"/>
      <c r="AN216" s="102"/>
      <c r="AO216" s="111"/>
      <c r="AP216" s="128"/>
    </row>
    <row r="217" spans="1:42" customFormat="1" ht="16.5" hidden="1" x14ac:dyDescent="0.25">
      <c r="A217" s="67"/>
      <c r="B217" s="95"/>
      <c r="C217" s="95"/>
      <c r="D217" s="95"/>
      <c r="E217" s="69"/>
      <c r="F217" s="79"/>
      <c r="G217" s="95"/>
      <c r="H217" s="71"/>
      <c r="I217" s="97"/>
      <c r="J217" s="73"/>
      <c r="K217" s="74"/>
      <c r="L217" s="73">
        <v>0</v>
      </c>
      <c r="M217" s="97"/>
      <c r="N217" s="73"/>
      <c r="O217" s="98"/>
      <c r="P217" s="77">
        <v>4</v>
      </c>
      <c r="Q217" s="78"/>
      <c r="R217" s="99" t="s">
        <v>42</v>
      </c>
      <c r="S217" s="100"/>
      <c r="T217" s="100"/>
      <c r="U217" s="101" t="s">
        <v>42</v>
      </c>
      <c r="V217" s="100"/>
      <c r="W217" s="100"/>
      <c r="X217" s="100"/>
      <c r="Y217" s="102"/>
      <c r="Z217" s="100"/>
      <c r="AA217" s="100"/>
      <c r="AB217" s="105" t="str">
        <f t="shared" ref="AB217:AB219" si="35">IFERROR(IF(AND(R216="Probabilidad",R217="Probabilidad"),(AD216-(+AD216*U217)),IF(AND(R216="Impacto",R217="Probabilidad"),(AD215-(+AD215*U217)),IF(R217="Impacto",AD216,""))),"")</f>
        <v/>
      </c>
      <c r="AC217" s="106" t="s">
        <v>42</v>
      </c>
      <c r="AD217" s="101" t="s">
        <v>42</v>
      </c>
      <c r="AE217" s="106" t="s">
        <v>42</v>
      </c>
      <c r="AF217" s="101" t="s">
        <v>42</v>
      </c>
      <c r="AG217" s="107" t="s">
        <v>42</v>
      </c>
      <c r="AH217" s="100"/>
      <c r="AI217" s="68"/>
      <c r="AJ217" s="102"/>
      <c r="AK217" s="112"/>
      <c r="AL217" s="112"/>
      <c r="AM217" s="68"/>
      <c r="AN217" s="102"/>
      <c r="AO217" s="111"/>
      <c r="AP217" s="128"/>
    </row>
    <row r="218" spans="1:42" customFormat="1" ht="16.5" hidden="1" x14ac:dyDescent="0.25">
      <c r="A218" s="67"/>
      <c r="B218" s="95"/>
      <c r="C218" s="95"/>
      <c r="D218" s="95"/>
      <c r="E218" s="69"/>
      <c r="F218" s="79"/>
      <c r="G218" s="95"/>
      <c r="H218" s="71"/>
      <c r="I218" s="97"/>
      <c r="J218" s="73"/>
      <c r="K218" s="74"/>
      <c r="L218" s="73">
        <v>0</v>
      </c>
      <c r="M218" s="97"/>
      <c r="N218" s="73"/>
      <c r="O218" s="98"/>
      <c r="P218" s="77">
        <v>5</v>
      </c>
      <c r="Q218" s="78"/>
      <c r="R218" s="99" t="s">
        <v>42</v>
      </c>
      <c r="S218" s="100"/>
      <c r="T218" s="100"/>
      <c r="U218" s="101" t="s">
        <v>42</v>
      </c>
      <c r="V218" s="100"/>
      <c r="W218" s="100"/>
      <c r="X218" s="100"/>
      <c r="Y218" s="102"/>
      <c r="Z218" s="100"/>
      <c r="AA218" s="100"/>
      <c r="AB218" s="105" t="str">
        <f t="shared" si="35"/>
        <v/>
      </c>
      <c r="AC218" s="106" t="s">
        <v>42</v>
      </c>
      <c r="AD218" s="101" t="s">
        <v>42</v>
      </c>
      <c r="AE218" s="106" t="s">
        <v>42</v>
      </c>
      <c r="AF218" s="101" t="s">
        <v>42</v>
      </c>
      <c r="AG218" s="107" t="s">
        <v>42</v>
      </c>
      <c r="AH218" s="100"/>
      <c r="AI218" s="68"/>
      <c r="AJ218" s="102"/>
      <c r="AK218" s="112"/>
      <c r="AL218" s="112"/>
      <c r="AM218" s="68"/>
      <c r="AN218" s="102"/>
      <c r="AO218" s="111"/>
      <c r="AP218" s="128"/>
    </row>
    <row r="219" spans="1:42" customFormat="1" ht="16.5" hidden="1" x14ac:dyDescent="0.25">
      <c r="A219" s="67"/>
      <c r="B219" s="95"/>
      <c r="C219" s="95"/>
      <c r="D219" s="95"/>
      <c r="E219" s="69"/>
      <c r="F219" s="79"/>
      <c r="G219" s="95"/>
      <c r="H219" s="71"/>
      <c r="I219" s="97"/>
      <c r="J219" s="73"/>
      <c r="K219" s="74"/>
      <c r="L219" s="73">
        <v>0</v>
      </c>
      <c r="M219" s="97"/>
      <c r="N219" s="73"/>
      <c r="O219" s="98"/>
      <c r="P219" s="77">
        <v>6</v>
      </c>
      <c r="Q219" s="78"/>
      <c r="R219" s="99" t="s">
        <v>42</v>
      </c>
      <c r="S219" s="100"/>
      <c r="T219" s="100"/>
      <c r="U219" s="101" t="s">
        <v>42</v>
      </c>
      <c r="V219" s="100"/>
      <c r="W219" s="100"/>
      <c r="X219" s="100"/>
      <c r="Y219" s="102"/>
      <c r="Z219" s="100"/>
      <c r="AA219" s="100"/>
      <c r="AB219" s="105" t="str">
        <f t="shared" si="35"/>
        <v/>
      </c>
      <c r="AC219" s="106" t="s">
        <v>42</v>
      </c>
      <c r="AD219" s="101" t="s">
        <v>42</v>
      </c>
      <c r="AE219" s="106" t="s">
        <v>42</v>
      </c>
      <c r="AF219" s="101" t="s">
        <v>42</v>
      </c>
      <c r="AG219" s="107" t="s">
        <v>42</v>
      </c>
      <c r="AH219" s="100"/>
      <c r="AI219" s="68"/>
      <c r="AJ219" s="102"/>
      <c r="AK219" s="112"/>
      <c r="AL219" s="112"/>
      <c r="AM219" s="68"/>
      <c r="AN219" s="102"/>
      <c r="AO219" s="111"/>
      <c r="AP219" s="128"/>
    </row>
    <row r="220" spans="1:42" ht="243" customHeight="1" x14ac:dyDescent="0.25">
      <c r="A220" s="67" t="s">
        <v>352</v>
      </c>
      <c r="B220" s="95" t="s">
        <v>0</v>
      </c>
      <c r="C220" s="95" t="s">
        <v>333</v>
      </c>
      <c r="D220" s="95" t="s">
        <v>334</v>
      </c>
      <c r="E220" s="69">
        <v>37</v>
      </c>
      <c r="F220" s="70" t="s">
        <v>335</v>
      </c>
      <c r="G220" s="95" t="s">
        <v>46</v>
      </c>
      <c r="H220" s="71">
        <v>1000</v>
      </c>
      <c r="I220" s="97" t="s">
        <v>144</v>
      </c>
      <c r="J220" s="73">
        <v>0.8</v>
      </c>
      <c r="K220" s="74" t="s">
        <v>6</v>
      </c>
      <c r="L220" s="73" t="s">
        <v>6</v>
      </c>
      <c r="M220" s="97" t="s">
        <v>7</v>
      </c>
      <c r="N220" s="73">
        <v>0.6</v>
      </c>
      <c r="O220" s="115" t="s">
        <v>49</v>
      </c>
      <c r="P220" s="77">
        <v>1</v>
      </c>
      <c r="Q220" s="78" t="s">
        <v>336</v>
      </c>
      <c r="R220" s="99" t="s">
        <v>9</v>
      </c>
      <c r="S220" s="100" t="s">
        <v>23</v>
      </c>
      <c r="T220" s="100" t="s">
        <v>11</v>
      </c>
      <c r="U220" s="101" t="s">
        <v>24</v>
      </c>
      <c r="V220" s="100" t="s">
        <v>13</v>
      </c>
      <c r="W220" s="100" t="s">
        <v>14</v>
      </c>
      <c r="X220" s="100" t="s">
        <v>15</v>
      </c>
      <c r="Y220" s="102" t="s">
        <v>625</v>
      </c>
      <c r="Z220" s="68" t="s">
        <v>746</v>
      </c>
      <c r="AA220" s="78" t="s">
        <v>763</v>
      </c>
      <c r="AB220" s="105">
        <f>IFERROR(IF(R220="Probabilidad",(J220-(+J220*U220)),IF(R220="Impacto",J220,"")),"")</f>
        <v>0.56000000000000005</v>
      </c>
      <c r="AC220" s="106" t="s">
        <v>34</v>
      </c>
      <c r="AD220" s="101">
        <v>0.56000000000000005</v>
      </c>
      <c r="AE220" s="106" t="s">
        <v>7</v>
      </c>
      <c r="AF220" s="101">
        <v>0.6</v>
      </c>
      <c r="AG220" s="107" t="s">
        <v>7</v>
      </c>
      <c r="AH220" s="100" t="s">
        <v>16</v>
      </c>
      <c r="AI220" s="68" t="s">
        <v>337</v>
      </c>
      <c r="AJ220" s="68" t="s">
        <v>338</v>
      </c>
      <c r="AK220" s="108" t="s">
        <v>310</v>
      </c>
      <c r="AL220" s="108" t="s">
        <v>746</v>
      </c>
      <c r="AM220" s="78" t="s">
        <v>765</v>
      </c>
      <c r="AN220" s="102" t="s">
        <v>625</v>
      </c>
      <c r="AO220" s="146" t="s">
        <v>983</v>
      </c>
      <c r="AP220" s="42" t="s">
        <v>980</v>
      </c>
    </row>
    <row r="221" spans="1:42" customFormat="1" ht="165" x14ac:dyDescent="0.25">
      <c r="A221" s="67"/>
      <c r="B221" s="95"/>
      <c r="C221" s="95"/>
      <c r="D221" s="95"/>
      <c r="E221" s="69"/>
      <c r="F221" s="79"/>
      <c r="G221" s="95"/>
      <c r="H221" s="71"/>
      <c r="I221" s="97"/>
      <c r="J221" s="73"/>
      <c r="K221" s="74"/>
      <c r="L221" s="73">
        <v>0</v>
      </c>
      <c r="M221" s="97"/>
      <c r="N221" s="73"/>
      <c r="O221" s="115" t="s">
        <v>49</v>
      </c>
      <c r="P221" s="77">
        <v>2</v>
      </c>
      <c r="Q221" s="78" t="s">
        <v>339</v>
      </c>
      <c r="R221" s="99" t="s">
        <v>9</v>
      </c>
      <c r="S221" s="100" t="s">
        <v>23</v>
      </c>
      <c r="T221" s="100" t="s">
        <v>11</v>
      </c>
      <c r="U221" s="101" t="s">
        <v>24</v>
      </c>
      <c r="V221" s="100" t="s">
        <v>13</v>
      </c>
      <c r="W221" s="100" t="s">
        <v>14</v>
      </c>
      <c r="X221" s="100" t="s">
        <v>15</v>
      </c>
      <c r="Y221" s="102" t="s">
        <v>625</v>
      </c>
      <c r="Z221" s="102" t="s">
        <v>746</v>
      </c>
      <c r="AA221" s="104" t="s">
        <v>764</v>
      </c>
      <c r="AB221" s="105">
        <f>IFERROR(IF(AND(R220="Probabilidad",R221="Probabilidad"),(AD220-(+AD220*U221)),IF(R221="Probabilidad",(J220-(+J220*U221)),IF(R221="Impacto",AD220,""))),"")</f>
        <v>0.39200000000000002</v>
      </c>
      <c r="AC221" s="106" t="s">
        <v>5</v>
      </c>
      <c r="AD221" s="101">
        <v>0.39200000000000002</v>
      </c>
      <c r="AE221" s="106" t="s">
        <v>7</v>
      </c>
      <c r="AF221" s="101">
        <v>0.6</v>
      </c>
      <c r="AG221" s="107" t="s">
        <v>7</v>
      </c>
      <c r="AH221" s="100"/>
      <c r="AI221" s="68"/>
      <c r="AJ221" s="102"/>
      <c r="AK221" s="112"/>
      <c r="AL221" s="112"/>
      <c r="AM221" s="68"/>
      <c r="AN221" s="102"/>
      <c r="AO221" s="111"/>
      <c r="AP221" s="128"/>
    </row>
    <row r="222" spans="1:42" customFormat="1" ht="16.5" x14ac:dyDescent="0.25">
      <c r="A222" s="67"/>
      <c r="B222" s="95"/>
      <c r="C222" s="95"/>
      <c r="D222" s="95"/>
      <c r="E222" s="69"/>
      <c r="F222" s="79"/>
      <c r="G222" s="95"/>
      <c r="H222" s="71"/>
      <c r="I222" s="97"/>
      <c r="J222" s="73"/>
      <c r="K222" s="74"/>
      <c r="L222" s="73">
        <v>0</v>
      </c>
      <c r="M222" s="97"/>
      <c r="N222" s="73"/>
      <c r="O222" s="115"/>
      <c r="P222" s="77">
        <v>3</v>
      </c>
      <c r="Q222" s="80"/>
      <c r="R222" s="99" t="s">
        <v>42</v>
      </c>
      <c r="S222" s="100"/>
      <c r="T222" s="100"/>
      <c r="U222" s="101" t="s">
        <v>42</v>
      </c>
      <c r="V222" s="100"/>
      <c r="W222" s="100"/>
      <c r="X222" s="100"/>
      <c r="Y222" s="102"/>
      <c r="Z222" s="100"/>
      <c r="AA222" s="100"/>
      <c r="AB222" s="105" t="str">
        <f>IFERROR(IF(AND(R221="Probabilidad",R222="Probabilidad"),(AD221-(+AD221*U222)),IF(AND(R221="Impacto",R222="Probabilidad"),(AD220-(+AD220*U222)),IF(R222="Impacto",AD221,""))),"")</f>
        <v/>
      </c>
      <c r="AC222" s="106" t="s">
        <v>42</v>
      </c>
      <c r="AD222" s="101" t="s">
        <v>42</v>
      </c>
      <c r="AE222" s="106" t="s">
        <v>42</v>
      </c>
      <c r="AF222" s="101" t="s">
        <v>42</v>
      </c>
      <c r="AG222" s="107" t="s">
        <v>42</v>
      </c>
      <c r="AH222" s="100"/>
      <c r="AI222" s="68"/>
      <c r="AJ222" s="102"/>
      <c r="AK222" s="112"/>
      <c r="AL222" s="112"/>
      <c r="AM222" s="68"/>
      <c r="AN222" s="102"/>
      <c r="AO222" s="111"/>
      <c r="AP222" s="128"/>
    </row>
    <row r="223" spans="1:42" customFormat="1" ht="16.5" x14ac:dyDescent="0.25">
      <c r="A223" s="67"/>
      <c r="B223" s="95"/>
      <c r="C223" s="95"/>
      <c r="D223" s="95"/>
      <c r="E223" s="69"/>
      <c r="F223" s="79"/>
      <c r="G223" s="95"/>
      <c r="H223" s="71"/>
      <c r="I223" s="97"/>
      <c r="J223" s="73"/>
      <c r="K223" s="74"/>
      <c r="L223" s="73">
        <v>0</v>
      </c>
      <c r="M223" s="97"/>
      <c r="N223" s="73"/>
      <c r="O223" s="115"/>
      <c r="P223" s="77">
        <v>4</v>
      </c>
      <c r="Q223" s="78"/>
      <c r="R223" s="99" t="s">
        <v>42</v>
      </c>
      <c r="S223" s="100"/>
      <c r="T223" s="100"/>
      <c r="U223" s="101" t="s">
        <v>42</v>
      </c>
      <c r="V223" s="100"/>
      <c r="W223" s="100"/>
      <c r="X223" s="100"/>
      <c r="Y223" s="102"/>
      <c r="Z223" s="100"/>
      <c r="AA223" s="100"/>
      <c r="AB223" s="105" t="str">
        <f t="shared" ref="AB223:AB225" si="36">IFERROR(IF(AND(R222="Probabilidad",R223="Probabilidad"),(AD222-(+AD222*U223)),IF(AND(R222="Impacto",R223="Probabilidad"),(AD221-(+AD221*U223)),IF(R223="Impacto",AD222,""))),"")</f>
        <v/>
      </c>
      <c r="AC223" s="106" t="s">
        <v>42</v>
      </c>
      <c r="AD223" s="101" t="s">
        <v>42</v>
      </c>
      <c r="AE223" s="106" t="s">
        <v>42</v>
      </c>
      <c r="AF223" s="101" t="s">
        <v>42</v>
      </c>
      <c r="AG223" s="107" t="s">
        <v>42</v>
      </c>
      <c r="AH223" s="100"/>
      <c r="AI223" s="68"/>
      <c r="AJ223" s="102"/>
      <c r="AK223" s="112"/>
      <c r="AL223" s="112"/>
      <c r="AM223" s="68"/>
      <c r="AN223" s="102"/>
      <c r="AO223" s="111"/>
      <c r="AP223" s="128"/>
    </row>
    <row r="224" spans="1:42" customFormat="1" ht="16.5" x14ac:dyDescent="0.25">
      <c r="A224" s="67"/>
      <c r="B224" s="95"/>
      <c r="C224" s="95"/>
      <c r="D224" s="95"/>
      <c r="E224" s="69"/>
      <c r="F224" s="79"/>
      <c r="G224" s="95"/>
      <c r="H224" s="71"/>
      <c r="I224" s="97"/>
      <c r="J224" s="73"/>
      <c r="K224" s="74"/>
      <c r="L224" s="73">
        <v>0</v>
      </c>
      <c r="M224" s="97"/>
      <c r="N224" s="73"/>
      <c r="O224" s="115"/>
      <c r="P224" s="77">
        <v>5</v>
      </c>
      <c r="Q224" s="78"/>
      <c r="R224" s="99" t="s">
        <v>42</v>
      </c>
      <c r="S224" s="100"/>
      <c r="T224" s="100"/>
      <c r="U224" s="101" t="s">
        <v>42</v>
      </c>
      <c r="V224" s="100"/>
      <c r="W224" s="100"/>
      <c r="X224" s="100"/>
      <c r="Y224" s="102"/>
      <c r="Z224" s="100"/>
      <c r="AA224" s="100"/>
      <c r="AB224" s="118" t="str">
        <f t="shared" si="36"/>
        <v/>
      </c>
      <c r="AC224" s="106" t="s">
        <v>42</v>
      </c>
      <c r="AD224" s="101" t="s">
        <v>42</v>
      </c>
      <c r="AE224" s="106" t="s">
        <v>42</v>
      </c>
      <c r="AF224" s="101" t="s">
        <v>42</v>
      </c>
      <c r="AG224" s="107" t="s">
        <v>42</v>
      </c>
      <c r="AH224" s="100"/>
      <c r="AI224" s="68"/>
      <c r="AJ224" s="102"/>
      <c r="AK224" s="112"/>
      <c r="AL224" s="112"/>
      <c r="AM224" s="68"/>
      <c r="AN224" s="102"/>
      <c r="AO224" s="111"/>
      <c r="AP224" s="128"/>
    </row>
    <row r="225" spans="1:42" customFormat="1" ht="16.5" x14ac:dyDescent="0.25">
      <c r="A225" s="67"/>
      <c r="B225" s="95"/>
      <c r="C225" s="95"/>
      <c r="D225" s="95"/>
      <c r="E225" s="69"/>
      <c r="F225" s="79"/>
      <c r="G225" s="95"/>
      <c r="H225" s="71"/>
      <c r="I225" s="97"/>
      <c r="J225" s="73"/>
      <c r="K225" s="74"/>
      <c r="L225" s="73">
        <v>0</v>
      </c>
      <c r="M225" s="97"/>
      <c r="N225" s="73"/>
      <c r="O225" s="115"/>
      <c r="P225" s="77">
        <v>6</v>
      </c>
      <c r="Q225" s="78"/>
      <c r="R225" s="99" t="s">
        <v>42</v>
      </c>
      <c r="S225" s="100"/>
      <c r="T225" s="100"/>
      <c r="U225" s="101" t="s">
        <v>42</v>
      </c>
      <c r="V225" s="100"/>
      <c r="W225" s="100"/>
      <c r="X225" s="100"/>
      <c r="Y225" s="102"/>
      <c r="Z225" s="100"/>
      <c r="AA225" s="100"/>
      <c r="AB225" s="105" t="str">
        <f t="shared" si="36"/>
        <v/>
      </c>
      <c r="AC225" s="106" t="s">
        <v>42</v>
      </c>
      <c r="AD225" s="101" t="s">
        <v>42</v>
      </c>
      <c r="AE225" s="106" t="s">
        <v>42</v>
      </c>
      <c r="AF225" s="101" t="s">
        <v>42</v>
      </c>
      <c r="AG225" s="107" t="s">
        <v>42</v>
      </c>
      <c r="AH225" s="100"/>
      <c r="AI225" s="68"/>
      <c r="AJ225" s="102"/>
      <c r="AK225" s="112"/>
      <c r="AL225" s="112"/>
      <c r="AM225" s="68"/>
      <c r="AN225" s="102"/>
      <c r="AO225" s="111"/>
      <c r="AP225" s="128"/>
    </row>
    <row r="226" spans="1:42" ht="271.5" customHeight="1" x14ac:dyDescent="0.25">
      <c r="A226" s="67" t="s">
        <v>352</v>
      </c>
      <c r="B226" s="95" t="s">
        <v>0</v>
      </c>
      <c r="C226" s="95" t="s">
        <v>340</v>
      </c>
      <c r="D226" s="95" t="s">
        <v>341</v>
      </c>
      <c r="E226" s="69">
        <v>38</v>
      </c>
      <c r="F226" s="70" t="s">
        <v>342</v>
      </c>
      <c r="G226" s="95" t="s">
        <v>46</v>
      </c>
      <c r="H226" s="71">
        <v>5000</v>
      </c>
      <c r="I226" s="97" t="s">
        <v>144</v>
      </c>
      <c r="J226" s="73">
        <v>0.8</v>
      </c>
      <c r="K226" s="74" t="s">
        <v>6</v>
      </c>
      <c r="L226" s="73" t="s">
        <v>6</v>
      </c>
      <c r="M226" s="97" t="s">
        <v>7</v>
      </c>
      <c r="N226" s="73">
        <v>0.6</v>
      </c>
      <c r="O226" s="115" t="s">
        <v>49</v>
      </c>
      <c r="P226" s="77">
        <v>1</v>
      </c>
      <c r="Q226" s="78" t="s">
        <v>343</v>
      </c>
      <c r="R226" s="99" t="s">
        <v>9</v>
      </c>
      <c r="S226" s="100" t="s">
        <v>10</v>
      </c>
      <c r="T226" s="100" t="s">
        <v>11</v>
      </c>
      <c r="U226" s="101" t="s">
        <v>12</v>
      </c>
      <c r="V226" s="100" t="s">
        <v>13</v>
      </c>
      <c r="W226" s="100" t="s">
        <v>14</v>
      </c>
      <c r="X226" s="100" t="s">
        <v>15</v>
      </c>
      <c r="Y226" s="102" t="s">
        <v>625</v>
      </c>
      <c r="Z226" s="68" t="s">
        <v>746</v>
      </c>
      <c r="AA226" s="78" t="s">
        <v>766</v>
      </c>
      <c r="AB226" s="105">
        <f>IFERROR(IF(R226="Probabilidad",(J226-(+J226*U226)),IF(R226="Impacto",J226,"")),"")</f>
        <v>0.48</v>
      </c>
      <c r="AC226" s="106" t="s">
        <v>34</v>
      </c>
      <c r="AD226" s="101">
        <v>0.48</v>
      </c>
      <c r="AE226" s="106" t="s">
        <v>7</v>
      </c>
      <c r="AF226" s="101">
        <v>0.6</v>
      </c>
      <c r="AG226" s="107" t="s">
        <v>7</v>
      </c>
      <c r="AH226" s="100" t="s">
        <v>16</v>
      </c>
      <c r="AI226" s="68" t="s">
        <v>344</v>
      </c>
      <c r="AJ226" s="68" t="s">
        <v>345</v>
      </c>
      <c r="AK226" s="108" t="s">
        <v>346</v>
      </c>
      <c r="AL226" s="108" t="s">
        <v>746</v>
      </c>
      <c r="AM226" s="78" t="s">
        <v>772</v>
      </c>
      <c r="AN226" s="102" t="s">
        <v>625</v>
      </c>
      <c r="AO226" s="134" t="s">
        <v>984</v>
      </c>
      <c r="AP226" s="42" t="s">
        <v>985</v>
      </c>
    </row>
    <row r="227" spans="1:42" customFormat="1" ht="226.5" hidden="1" customHeight="1" x14ac:dyDescent="0.25">
      <c r="A227" s="67"/>
      <c r="B227" s="95"/>
      <c r="C227" s="95"/>
      <c r="D227" s="95"/>
      <c r="E227" s="69"/>
      <c r="F227" s="79"/>
      <c r="G227" s="95"/>
      <c r="H227" s="71"/>
      <c r="I227" s="97"/>
      <c r="J227" s="73"/>
      <c r="K227" s="74"/>
      <c r="L227" s="73">
        <v>0</v>
      </c>
      <c r="M227" s="97"/>
      <c r="N227" s="73"/>
      <c r="O227" s="115" t="s">
        <v>49</v>
      </c>
      <c r="P227" s="77">
        <v>2</v>
      </c>
      <c r="Q227" s="78" t="s">
        <v>347</v>
      </c>
      <c r="R227" s="99" t="s">
        <v>9</v>
      </c>
      <c r="S227" s="100" t="s">
        <v>10</v>
      </c>
      <c r="T227" s="100" t="s">
        <v>11</v>
      </c>
      <c r="U227" s="101" t="s">
        <v>12</v>
      </c>
      <c r="V227" s="100" t="s">
        <v>13</v>
      </c>
      <c r="W227" s="100" t="s">
        <v>14</v>
      </c>
      <c r="X227" s="100" t="s">
        <v>15</v>
      </c>
      <c r="Y227" s="102" t="s">
        <v>625</v>
      </c>
      <c r="Z227" s="102" t="s">
        <v>746</v>
      </c>
      <c r="AA227" s="104" t="s">
        <v>767</v>
      </c>
      <c r="AB227" s="105">
        <f>IFERROR(IF(AND(R226="Probabilidad",R227="Probabilidad"),(AD226-(+AD226*U227)),IF(R227="Probabilidad",(J226-(+J226*U227)),IF(R227="Impacto",AD226,""))),"")</f>
        <v>0.28799999999999998</v>
      </c>
      <c r="AC227" s="106" t="s">
        <v>5</v>
      </c>
      <c r="AD227" s="101">
        <v>0.28799999999999998</v>
      </c>
      <c r="AE227" s="106" t="s">
        <v>7</v>
      </c>
      <c r="AF227" s="101">
        <v>0.6</v>
      </c>
      <c r="AG227" s="107" t="s">
        <v>7</v>
      </c>
      <c r="AH227" s="100"/>
      <c r="AI227" s="68"/>
      <c r="AJ227" s="102"/>
      <c r="AK227" s="112"/>
      <c r="AL227" s="112"/>
      <c r="AM227" s="68"/>
      <c r="AN227" s="102"/>
      <c r="AO227" s="111"/>
      <c r="AP227" s="128"/>
    </row>
    <row r="228" spans="1:42" customFormat="1" ht="115.5" hidden="1" x14ac:dyDescent="0.25">
      <c r="A228" s="67"/>
      <c r="B228" s="95"/>
      <c r="C228" s="95"/>
      <c r="D228" s="95"/>
      <c r="E228" s="69"/>
      <c r="F228" s="79"/>
      <c r="G228" s="95"/>
      <c r="H228" s="71"/>
      <c r="I228" s="97"/>
      <c r="J228" s="73"/>
      <c r="K228" s="74"/>
      <c r="L228" s="73">
        <v>0</v>
      </c>
      <c r="M228" s="97"/>
      <c r="N228" s="73"/>
      <c r="O228" s="115" t="s">
        <v>49</v>
      </c>
      <c r="P228" s="77">
        <v>3</v>
      </c>
      <c r="Q228" s="78" t="s">
        <v>348</v>
      </c>
      <c r="R228" s="99" t="s">
        <v>9</v>
      </c>
      <c r="S228" s="100" t="s">
        <v>23</v>
      </c>
      <c r="T228" s="100" t="s">
        <v>11</v>
      </c>
      <c r="U228" s="101" t="s">
        <v>24</v>
      </c>
      <c r="V228" s="100" t="s">
        <v>13</v>
      </c>
      <c r="W228" s="100" t="s">
        <v>14</v>
      </c>
      <c r="X228" s="100" t="s">
        <v>15</v>
      </c>
      <c r="Y228" s="102" t="s">
        <v>625</v>
      </c>
      <c r="Z228" s="102" t="s">
        <v>746</v>
      </c>
      <c r="AA228" s="104" t="s">
        <v>768</v>
      </c>
      <c r="AB228" s="105">
        <f>IFERROR(IF(AND(R227="Probabilidad",R228="Probabilidad"),(AD227-(+AD227*U228)),IF(AND(R227="Impacto",R228="Probabilidad"),(AD226-(+AD226*U228)),IF(R228="Impacto",AD227,""))),"")</f>
        <v>0.2016</v>
      </c>
      <c r="AC228" s="106" t="s">
        <v>5</v>
      </c>
      <c r="AD228" s="101">
        <v>0.2016</v>
      </c>
      <c r="AE228" s="106" t="s">
        <v>7</v>
      </c>
      <c r="AF228" s="101">
        <v>0.6</v>
      </c>
      <c r="AG228" s="107" t="s">
        <v>7</v>
      </c>
      <c r="AH228" s="100"/>
      <c r="AI228" s="68"/>
      <c r="AJ228" s="102"/>
      <c r="AK228" s="112"/>
      <c r="AL228" s="112"/>
      <c r="AM228" s="68"/>
      <c r="AN228" s="102"/>
      <c r="AO228" s="111"/>
      <c r="AP228" s="128"/>
    </row>
    <row r="229" spans="1:42" customFormat="1" ht="115.5" hidden="1" x14ac:dyDescent="0.25">
      <c r="A229" s="67"/>
      <c r="B229" s="95"/>
      <c r="C229" s="95"/>
      <c r="D229" s="95"/>
      <c r="E229" s="69"/>
      <c r="F229" s="79"/>
      <c r="G229" s="95"/>
      <c r="H229" s="71"/>
      <c r="I229" s="97"/>
      <c r="J229" s="73"/>
      <c r="K229" s="74"/>
      <c r="L229" s="73">
        <v>0</v>
      </c>
      <c r="M229" s="97"/>
      <c r="N229" s="73"/>
      <c r="O229" s="115" t="s">
        <v>49</v>
      </c>
      <c r="P229" s="77">
        <v>4</v>
      </c>
      <c r="Q229" s="78" t="s">
        <v>349</v>
      </c>
      <c r="R229" s="99" t="s">
        <v>9</v>
      </c>
      <c r="S229" s="100" t="s">
        <v>10</v>
      </c>
      <c r="T229" s="100" t="s">
        <v>11</v>
      </c>
      <c r="U229" s="101" t="s">
        <v>12</v>
      </c>
      <c r="V229" s="100" t="s">
        <v>13</v>
      </c>
      <c r="W229" s="100" t="s">
        <v>14</v>
      </c>
      <c r="X229" s="100" t="s">
        <v>15</v>
      </c>
      <c r="Y229" s="102" t="s">
        <v>625</v>
      </c>
      <c r="Z229" s="102" t="s">
        <v>746</v>
      </c>
      <c r="AA229" s="104" t="s">
        <v>769</v>
      </c>
      <c r="AB229" s="105">
        <f t="shared" ref="AB229:AB231" si="37">IFERROR(IF(AND(R228="Probabilidad",R229="Probabilidad"),(AD228-(+AD228*U229)),IF(AND(R228="Impacto",R229="Probabilidad"),(AD227-(+AD227*U229)),IF(R229="Impacto",AD228,""))),"")</f>
        <v>0.12096</v>
      </c>
      <c r="AC229" s="106" t="s">
        <v>21</v>
      </c>
      <c r="AD229" s="101">
        <v>0.12096</v>
      </c>
      <c r="AE229" s="106" t="s">
        <v>7</v>
      </c>
      <c r="AF229" s="101">
        <v>0.6</v>
      </c>
      <c r="AG229" s="107" t="s">
        <v>7</v>
      </c>
      <c r="AH229" s="100"/>
      <c r="AI229" s="68"/>
      <c r="AJ229" s="102"/>
      <c r="AK229" s="112"/>
      <c r="AL229" s="112"/>
      <c r="AM229" s="68"/>
      <c r="AN229" s="102"/>
      <c r="AO229" s="111"/>
      <c r="AP229" s="128"/>
    </row>
    <row r="230" spans="1:42" customFormat="1" ht="115.5" hidden="1" x14ac:dyDescent="0.25">
      <c r="A230" s="67"/>
      <c r="B230" s="95"/>
      <c r="C230" s="95"/>
      <c r="D230" s="95"/>
      <c r="E230" s="69"/>
      <c r="F230" s="79"/>
      <c r="G230" s="95"/>
      <c r="H230" s="71"/>
      <c r="I230" s="97"/>
      <c r="J230" s="73"/>
      <c r="K230" s="74"/>
      <c r="L230" s="73">
        <v>0</v>
      </c>
      <c r="M230" s="97"/>
      <c r="N230" s="73"/>
      <c r="O230" s="115" t="s">
        <v>49</v>
      </c>
      <c r="P230" s="77">
        <v>5</v>
      </c>
      <c r="Q230" s="78" t="s">
        <v>350</v>
      </c>
      <c r="R230" s="99" t="s">
        <v>9</v>
      </c>
      <c r="S230" s="100" t="s">
        <v>23</v>
      </c>
      <c r="T230" s="100" t="s">
        <v>11</v>
      </c>
      <c r="U230" s="101" t="s">
        <v>24</v>
      </c>
      <c r="V230" s="100" t="s">
        <v>13</v>
      </c>
      <c r="W230" s="100" t="s">
        <v>14</v>
      </c>
      <c r="X230" s="100" t="s">
        <v>15</v>
      </c>
      <c r="Y230" s="102" t="s">
        <v>625</v>
      </c>
      <c r="Z230" s="102" t="s">
        <v>746</v>
      </c>
      <c r="AA230" s="104" t="s">
        <v>770</v>
      </c>
      <c r="AB230" s="105">
        <f t="shared" si="37"/>
        <v>8.4671999999999997E-2</v>
      </c>
      <c r="AC230" s="106" t="s">
        <v>21</v>
      </c>
      <c r="AD230" s="101">
        <v>8.4671999999999997E-2</v>
      </c>
      <c r="AE230" s="106" t="s">
        <v>7</v>
      </c>
      <c r="AF230" s="101">
        <v>0.6</v>
      </c>
      <c r="AG230" s="107" t="s">
        <v>7</v>
      </c>
      <c r="AH230" s="100"/>
      <c r="AI230" s="68"/>
      <c r="AJ230" s="102"/>
      <c r="AK230" s="112"/>
      <c r="AL230" s="112"/>
      <c r="AM230" s="68"/>
      <c r="AN230" s="102"/>
      <c r="AO230" s="111"/>
      <c r="AP230" s="128"/>
    </row>
    <row r="231" spans="1:42" customFormat="1" ht="132" hidden="1" x14ac:dyDescent="0.25">
      <c r="A231" s="67"/>
      <c r="B231" s="95"/>
      <c r="C231" s="95"/>
      <c r="D231" s="95"/>
      <c r="E231" s="69"/>
      <c r="F231" s="79"/>
      <c r="G231" s="95"/>
      <c r="H231" s="71"/>
      <c r="I231" s="97"/>
      <c r="J231" s="73"/>
      <c r="K231" s="74"/>
      <c r="L231" s="73">
        <v>0</v>
      </c>
      <c r="M231" s="97"/>
      <c r="N231" s="73"/>
      <c r="O231" s="115"/>
      <c r="P231" s="77">
        <v>6</v>
      </c>
      <c r="Q231" s="78" t="s">
        <v>351</v>
      </c>
      <c r="R231" s="99" t="s">
        <v>9</v>
      </c>
      <c r="S231" s="100" t="s">
        <v>10</v>
      </c>
      <c r="T231" s="100" t="s">
        <v>11</v>
      </c>
      <c r="U231" s="101" t="s">
        <v>12</v>
      </c>
      <c r="V231" s="100" t="s">
        <v>13</v>
      </c>
      <c r="W231" s="100" t="s">
        <v>14</v>
      </c>
      <c r="X231" s="100" t="s">
        <v>15</v>
      </c>
      <c r="Y231" s="102" t="s">
        <v>625</v>
      </c>
      <c r="Z231" s="102" t="s">
        <v>746</v>
      </c>
      <c r="AA231" s="104" t="s">
        <v>771</v>
      </c>
      <c r="AB231" s="105">
        <f t="shared" si="37"/>
        <v>5.08032E-2</v>
      </c>
      <c r="AC231" s="106" t="s">
        <v>21</v>
      </c>
      <c r="AD231" s="101">
        <v>5.08032E-2</v>
      </c>
      <c r="AE231" s="106" t="s">
        <v>7</v>
      </c>
      <c r="AF231" s="101">
        <v>0.6</v>
      </c>
      <c r="AG231" s="107" t="s">
        <v>7</v>
      </c>
      <c r="AH231" s="100"/>
      <c r="AI231" s="68"/>
      <c r="AJ231" s="102"/>
      <c r="AK231" s="112"/>
      <c r="AL231" s="112"/>
      <c r="AM231" s="68"/>
      <c r="AN231" s="102"/>
      <c r="AO231" s="111"/>
      <c r="AP231" s="128"/>
    </row>
    <row r="232" spans="1:42" ht="168" customHeight="1" x14ac:dyDescent="0.25">
      <c r="A232" s="147" t="s">
        <v>373</v>
      </c>
      <c r="B232" s="95" t="s">
        <v>0</v>
      </c>
      <c r="C232" s="95" t="s">
        <v>353</v>
      </c>
      <c r="D232" s="95" t="s">
        <v>354</v>
      </c>
      <c r="E232" s="69">
        <v>39</v>
      </c>
      <c r="F232" s="70" t="s">
        <v>355</v>
      </c>
      <c r="G232" s="95" t="s">
        <v>46</v>
      </c>
      <c r="H232" s="71">
        <v>240</v>
      </c>
      <c r="I232" s="97" t="s">
        <v>34</v>
      </c>
      <c r="J232" s="73">
        <v>0.6</v>
      </c>
      <c r="K232" s="74" t="s">
        <v>47</v>
      </c>
      <c r="L232" s="73" t="s">
        <v>47</v>
      </c>
      <c r="M232" s="97" t="s">
        <v>48</v>
      </c>
      <c r="N232" s="73">
        <v>0.8</v>
      </c>
      <c r="O232" s="115" t="s">
        <v>49</v>
      </c>
      <c r="P232" s="77">
        <v>1</v>
      </c>
      <c r="Q232" s="78" t="s">
        <v>356</v>
      </c>
      <c r="R232" s="99" t="s">
        <v>9</v>
      </c>
      <c r="S232" s="100" t="s">
        <v>10</v>
      </c>
      <c r="T232" s="100" t="s">
        <v>11</v>
      </c>
      <c r="U232" s="101" t="s">
        <v>12</v>
      </c>
      <c r="V232" s="100" t="s">
        <v>13</v>
      </c>
      <c r="W232" s="100" t="s">
        <v>14</v>
      </c>
      <c r="X232" s="100" t="s">
        <v>15</v>
      </c>
      <c r="Y232" s="36" t="s">
        <v>625</v>
      </c>
      <c r="Z232" s="17" t="s">
        <v>773</v>
      </c>
      <c r="AA232" s="148" t="s">
        <v>774</v>
      </c>
      <c r="AB232" s="105">
        <f>IFERROR(IF(R232="Probabilidad",(J232-(+J232*U232)),IF(R232="Impacto",J232,"")),"")</f>
        <v>0.36</v>
      </c>
      <c r="AC232" s="106" t="s">
        <v>5</v>
      </c>
      <c r="AD232" s="101">
        <v>0.36</v>
      </c>
      <c r="AE232" s="106" t="s">
        <v>48</v>
      </c>
      <c r="AF232" s="101">
        <v>0.8</v>
      </c>
      <c r="AG232" s="107" t="s">
        <v>49</v>
      </c>
      <c r="AH232" s="100" t="s">
        <v>16</v>
      </c>
      <c r="AI232" s="68" t="s">
        <v>357</v>
      </c>
      <c r="AJ232" s="68" t="s">
        <v>358</v>
      </c>
      <c r="AK232" s="108" t="s">
        <v>359</v>
      </c>
      <c r="AL232" s="149" t="s">
        <v>359</v>
      </c>
      <c r="AM232" s="130" t="s">
        <v>776</v>
      </c>
      <c r="AN232" s="36" t="s">
        <v>625</v>
      </c>
      <c r="AO232" s="134" t="s">
        <v>986</v>
      </c>
      <c r="AP232" s="42" t="s">
        <v>987</v>
      </c>
    </row>
    <row r="233" spans="1:42" customFormat="1" ht="99" hidden="1" x14ac:dyDescent="0.25">
      <c r="A233" s="147"/>
      <c r="B233" s="95"/>
      <c r="C233" s="95"/>
      <c r="D233" s="95"/>
      <c r="E233" s="69"/>
      <c r="F233" s="79"/>
      <c r="G233" s="95"/>
      <c r="H233" s="71"/>
      <c r="I233" s="97"/>
      <c r="J233" s="73"/>
      <c r="K233" s="74"/>
      <c r="L233" s="73">
        <v>0</v>
      </c>
      <c r="M233" s="97"/>
      <c r="N233" s="73"/>
      <c r="O233" s="115" t="s">
        <v>49</v>
      </c>
      <c r="P233" s="77">
        <v>2</v>
      </c>
      <c r="Q233" s="78" t="s">
        <v>360</v>
      </c>
      <c r="R233" s="99" t="s">
        <v>9</v>
      </c>
      <c r="S233" s="100" t="s">
        <v>23</v>
      </c>
      <c r="T233" s="100" t="s">
        <v>11</v>
      </c>
      <c r="U233" s="101" t="s">
        <v>24</v>
      </c>
      <c r="V233" s="100" t="s">
        <v>13</v>
      </c>
      <c r="W233" s="100" t="s">
        <v>14</v>
      </c>
      <c r="X233" s="100" t="s">
        <v>15</v>
      </c>
      <c r="Y233" s="36" t="s">
        <v>625</v>
      </c>
      <c r="Z233" s="36" t="s">
        <v>775</v>
      </c>
      <c r="AA233" s="36" t="s">
        <v>774</v>
      </c>
      <c r="AB233" s="105">
        <f>IFERROR(IF(AND(R232="Probabilidad",R233="Probabilidad"),(AD232-(+AD232*U233)),IF(R233="Probabilidad",(J232-(+J232*U233)),IF(R233="Impacto",AD232,""))),"")</f>
        <v>0.252</v>
      </c>
      <c r="AC233" s="106" t="s">
        <v>5</v>
      </c>
      <c r="AD233" s="101">
        <v>0.252</v>
      </c>
      <c r="AE233" s="106" t="s">
        <v>48</v>
      </c>
      <c r="AF233" s="101">
        <v>0.8</v>
      </c>
      <c r="AG233" s="107" t="s">
        <v>49</v>
      </c>
      <c r="AH233" s="100"/>
      <c r="AI233" s="68"/>
      <c r="AJ233" s="102"/>
      <c r="AK233" s="108"/>
      <c r="AL233" s="112"/>
      <c r="AM233" s="68"/>
      <c r="AN233" s="102"/>
      <c r="AO233" s="111"/>
      <c r="AP233" s="128"/>
    </row>
    <row r="234" spans="1:42" customFormat="1" ht="165" hidden="1" x14ac:dyDescent="0.25">
      <c r="A234" s="147"/>
      <c r="B234" s="95"/>
      <c r="C234" s="95"/>
      <c r="D234" s="95"/>
      <c r="E234" s="69"/>
      <c r="F234" s="79"/>
      <c r="G234" s="95"/>
      <c r="H234" s="71"/>
      <c r="I234" s="97"/>
      <c r="J234" s="73"/>
      <c r="K234" s="74"/>
      <c r="L234" s="73">
        <v>0</v>
      </c>
      <c r="M234" s="97"/>
      <c r="N234" s="73"/>
      <c r="O234" s="115" t="s">
        <v>49</v>
      </c>
      <c r="P234" s="77">
        <v>3</v>
      </c>
      <c r="Q234" s="80" t="s">
        <v>361</v>
      </c>
      <c r="R234" s="99" t="s">
        <v>26</v>
      </c>
      <c r="S234" s="100" t="s">
        <v>27</v>
      </c>
      <c r="T234" s="100" t="s">
        <v>11</v>
      </c>
      <c r="U234" s="101" t="s">
        <v>28</v>
      </c>
      <c r="V234" s="100" t="s">
        <v>13</v>
      </c>
      <c r="W234" s="100" t="s">
        <v>14</v>
      </c>
      <c r="X234" s="100" t="s">
        <v>15</v>
      </c>
      <c r="Y234" s="36" t="s">
        <v>625</v>
      </c>
      <c r="Z234" s="36" t="s">
        <v>775</v>
      </c>
      <c r="AA234" s="36" t="s">
        <v>774</v>
      </c>
      <c r="AB234" s="105">
        <f>IFERROR(IF(AND(R233="Probabilidad",R234="Probabilidad"),(AD233-(+AD233*U234)),IF(AND(R233="Impacto",R234="Probabilidad"),(AD232-(+AD232*U234)),IF(R234="Impacto",AD233,""))),"")</f>
        <v>0.252</v>
      </c>
      <c r="AC234" s="106" t="s">
        <v>5</v>
      </c>
      <c r="AD234" s="101">
        <v>0.252</v>
      </c>
      <c r="AE234" s="106" t="s">
        <v>7</v>
      </c>
      <c r="AF234" s="101">
        <v>0.60000000000000009</v>
      </c>
      <c r="AG234" s="107" t="s">
        <v>7</v>
      </c>
      <c r="AH234" s="100"/>
      <c r="AI234" s="68"/>
      <c r="AJ234" s="102"/>
      <c r="AK234" s="108"/>
      <c r="AL234" s="112"/>
      <c r="AM234" s="68"/>
      <c r="AN234" s="102"/>
      <c r="AO234" s="111"/>
      <c r="AP234" s="128"/>
    </row>
    <row r="235" spans="1:42" customFormat="1" ht="181.5" hidden="1" x14ac:dyDescent="0.25">
      <c r="A235" s="147"/>
      <c r="B235" s="95"/>
      <c r="C235" s="95"/>
      <c r="D235" s="95"/>
      <c r="E235" s="69"/>
      <c r="F235" s="79"/>
      <c r="G235" s="95"/>
      <c r="H235" s="71"/>
      <c r="I235" s="97"/>
      <c r="J235" s="73"/>
      <c r="K235" s="74"/>
      <c r="L235" s="73">
        <v>0</v>
      </c>
      <c r="M235" s="97"/>
      <c r="N235" s="73"/>
      <c r="O235" s="115" t="s">
        <v>49</v>
      </c>
      <c r="P235" s="77">
        <v>4</v>
      </c>
      <c r="Q235" s="78" t="s">
        <v>362</v>
      </c>
      <c r="R235" s="99" t="s">
        <v>9</v>
      </c>
      <c r="S235" s="100" t="s">
        <v>10</v>
      </c>
      <c r="T235" s="100" t="s">
        <v>11</v>
      </c>
      <c r="U235" s="101" t="s">
        <v>12</v>
      </c>
      <c r="V235" s="100" t="s">
        <v>13</v>
      </c>
      <c r="W235" s="100" t="s">
        <v>14</v>
      </c>
      <c r="X235" s="100" t="s">
        <v>15</v>
      </c>
      <c r="Y235" s="36" t="s">
        <v>625</v>
      </c>
      <c r="Z235" s="36" t="s">
        <v>775</v>
      </c>
      <c r="AA235" s="36" t="s">
        <v>774</v>
      </c>
      <c r="AB235" s="105">
        <f t="shared" ref="AB235:AB237" si="38">IFERROR(IF(AND(R234="Probabilidad",R235="Probabilidad"),(AD234-(+AD234*U235)),IF(AND(R234="Impacto",R235="Probabilidad"),(AD233-(+AD233*U235)),IF(R235="Impacto",AD234,""))),"")</f>
        <v>0.1512</v>
      </c>
      <c r="AC235" s="106" t="s">
        <v>21</v>
      </c>
      <c r="AD235" s="101">
        <v>0.1512</v>
      </c>
      <c r="AE235" s="106" t="s">
        <v>7</v>
      </c>
      <c r="AF235" s="101">
        <v>0.60000000000000009</v>
      </c>
      <c r="AG235" s="107" t="s">
        <v>7</v>
      </c>
      <c r="AH235" s="100"/>
      <c r="AI235" s="68"/>
      <c r="AJ235" s="102"/>
      <c r="AK235" s="108"/>
      <c r="AL235" s="112"/>
      <c r="AM235" s="68"/>
      <c r="AN235" s="102"/>
      <c r="AO235" s="111"/>
      <c r="AP235" s="128"/>
    </row>
    <row r="236" spans="1:42" customFormat="1" ht="16.5" hidden="1" x14ac:dyDescent="0.25">
      <c r="A236" s="147"/>
      <c r="B236" s="95"/>
      <c r="C236" s="95"/>
      <c r="D236" s="95"/>
      <c r="E236" s="69"/>
      <c r="F236" s="79"/>
      <c r="G236" s="95"/>
      <c r="H236" s="71"/>
      <c r="I236" s="97"/>
      <c r="J236" s="73"/>
      <c r="K236" s="74"/>
      <c r="L236" s="73">
        <v>0</v>
      </c>
      <c r="M236" s="97"/>
      <c r="N236" s="73"/>
      <c r="O236" s="115"/>
      <c r="P236" s="77">
        <v>5</v>
      </c>
      <c r="Q236" s="78"/>
      <c r="R236" s="99" t="s">
        <v>42</v>
      </c>
      <c r="S236" s="100"/>
      <c r="T236" s="100"/>
      <c r="U236" s="101" t="s">
        <v>42</v>
      </c>
      <c r="V236" s="100"/>
      <c r="W236" s="100"/>
      <c r="X236" s="100"/>
      <c r="Y236" s="102"/>
      <c r="Z236" s="100"/>
      <c r="AA236" s="100"/>
      <c r="AB236" s="105" t="str">
        <f t="shared" si="38"/>
        <v/>
      </c>
      <c r="AC236" s="106" t="s">
        <v>42</v>
      </c>
      <c r="AD236" s="101" t="s">
        <v>42</v>
      </c>
      <c r="AE236" s="106" t="s">
        <v>42</v>
      </c>
      <c r="AF236" s="101" t="s">
        <v>42</v>
      </c>
      <c r="AG236" s="107" t="s">
        <v>42</v>
      </c>
      <c r="AH236" s="100"/>
      <c r="AI236" s="68"/>
      <c r="AJ236" s="102"/>
      <c r="AK236" s="112"/>
      <c r="AL236" s="112"/>
      <c r="AM236" s="68"/>
      <c r="AN236" s="102"/>
      <c r="AO236" s="111"/>
      <c r="AP236" s="128"/>
    </row>
    <row r="237" spans="1:42" customFormat="1" ht="16.5" hidden="1" x14ac:dyDescent="0.25">
      <c r="A237" s="147"/>
      <c r="B237" s="95"/>
      <c r="C237" s="95"/>
      <c r="D237" s="95"/>
      <c r="E237" s="69"/>
      <c r="F237" s="79"/>
      <c r="G237" s="95"/>
      <c r="H237" s="71"/>
      <c r="I237" s="97"/>
      <c r="J237" s="73"/>
      <c r="K237" s="74"/>
      <c r="L237" s="73">
        <v>0</v>
      </c>
      <c r="M237" s="97"/>
      <c r="N237" s="73"/>
      <c r="O237" s="115"/>
      <c r="P237" s="77">
        <v>6</v>
      </c>
      <c r="Q237" s="78"/>
      <c r="R237" s="99" t="s">
        <v>42</v>
      </c>
      <c r="S237" s="100"/>
      <c r="T237" s="100"/>
      <c r="U237" s="101" t="s">
        <v>42</v>
      </c>
      <c r="V237" s="100"/>
      <c r="W237" s="100"/>
      <c r="X237" s="100"/>
      <c r="Y237" s="102"/>
      <c r="Z237" s="100"/>
      <c r="AA237" s="100"/>
      <c r="AB237" s="105" t="str">
        <f t="shared" si="38"/>
        <v/>
      </c>
      <c r="AC237" s="106" t="s">
        <v>42</v>
      </c>
      <c r="AD237" s="101" t="s">
        <v>42</v>
      </c>
      <c r="AE237" s="106" t="s">
        <v>42</v>
      </c>
      <c r="AF237" s="101" t="s">
        <v>42</v>
      </c>
      <c r="AG237" s="107" t="s">
        <v>42</v>
      </c>
      <c r="AH237" s="100"/>
      <c r="AI237" s="68"/>
      <c r="AJ237" s="102"/>
      <c r="AK237" s="112"/>
      <c r="AL237" s="112"/>
      <c r="AM237" s="68"/>
      <c r="AN237" s="102"/>
      <c r="AO237" s="111"/>
      <c r="AP237" s="128"/>
    </row>
    <row r="238" spans="1:42" ht="242.25" customHeight="1" x14ac:dyDescent="0.25">
      <c r="A238" s="147" t="s">
        <v>373</v>
      </c>
      <c r="B238" s="95" t="s">
        <v>0</v>
      </c>
      <c r="C238" s="95" t="s">
        <v>363</v>
      </c>
      <c r="D238" s="95" t="s">
        <v>364</v>
      </c>
      <c r="E238" s="69">
        <v>40</v>
      </c>
      <c r="F238" s="70" t="s">
        <v>365</v>
      </c>
      <c r="G238" s="95" t="s">
        <v>46</v>
      </c>
      <c r="H238" s="71">
        <v>25</v>
      </c>
      <c r="I238" s="97" t="s">
        <v>34</v>
      </c>
      <c r="J238" s="73">
        <v>0.6</v>
      </c>
      <c r="K238" s="74" t="s">
        <v>47</v>
      </c>
      <c r="L238" s="73" t="s">
        <v>47</v>
      </c>
      <c r="M238" s="97" t="s">
        <v>48</v>
      </c>
      <c r="N238" s="73">
        <v>0.8</v>
      </c>
      <c r="O238" s="115" t="s">
        <v>49</v>
      </c>
      <c r="P238" s="77">
        <v>1</v>
      </c>
      <c r="Q238" s="78" t="s">
        <v>988</v>
      </c>
      <c r="R238" s="99" t="s">
        <v>9</v>
      </c>
      <c r="S238" s="100" t="s">
        <v>10</v>
      </c>
      <c r="T238" s="100" t="s">
        <v>11</v>
      </c>
      <c r="U238" s="101" t="s">
        <v>12</v>
      </c>
      <c r="V238" s="100" t="s">
        <v>13</v>
      </c>
      <c r="W238" s="100" t="s">
        <v>14</v>
      </c>
      <c r="X238" s="100" t="s">
        <v>15</v>
      </c>
      <c r="Y238" s="36" t="s">
        <v>625</v>
      </c>
      <c r="Z238" s="17" t="s">
        <v>777</v>
      </c>
      <c r="AA238" s="148" t="s">
        <v>778</v>
      </c>
      <c r="AB238" s="105">
        <f>IFERROR(IF(R238="Probabilidad",(J238-(+J238*U238)),IF(R238="Impacto",J238,"")),"")</f>
        <v>0.36</v>
      </c>
      <c r="AC238" s="106" t="s">
        <v>5</v>
      </c>
      <c r="AD238" s="101">
        <v>0.36</v>
      </c>
      <c r="AE238" s="106" t="s">
        <v>48</v>
      </c>
      <c r="AF238" s="101">
        <v>0.8</v>
      </c>
      <c r="AG238" s="107" t="s">
        <v>49</v>
      </c>
      <c r="AH238" s="100" t="s">
        <v>16</v>
      </c>
      <c r="AI238" s="68" t="s">
        <v>366</v>
      </c>
      <c r="AJ238" s="68" t="s">
        <v>367</v>
      </c>
      <c r="AK238" s="112" t="s">
        <v>368</v>
      </c>
      <c r="AL238" s="132" t="s">
        <v>233</v>
      </c>
      <c r="AM238" s="130" t="s">
        <v>783</v>
      </c>
      <c r="AN238" s="36" t="s">
        <v>625</v>
      </c>
      <c r="AO238" s="150" t="s">
        <v>1012</v>
      </c>
      <c r="AP238" s="41" t="s">
        <v>989</v>
      </c>
    </row>
    <row r="239" spans="1:42" customFormat="1" ht="82.5" hidden="1" x14ac:dyDescent="0.25">
      <c r="A239" s="147"/>
      <c r="B239" s="95"/>
      <c r="C239" s="95"/>
      <c r="D239" s="95"/>
      <c r="E239" s="69"/>
      <c r="F239" s="79"/>
      <c r="G239" s="95"/>
      <c r="H239" s="71"/>
      <c r="I239" s="97"/>
      <c r="J239" s="73"/>
      <c r="K239" s="74"/>
      <c r="L239" s="73">
        <v>0</v>
      </c>
      <c r="M239" s="97"/>
      <c r="N239" s="73"/>
      <c r="O239" s="115" t="s">
        <v>49</v>
      </c>
      <c r="P239" s="77">
        <v>2</v>
      </c>
      <c r="Q239" s="78" t="s">
        <v>369</v>
      </c>
      <c r="R239" s="99" t="s">
        <v>9</v>
      </c>
      <c r="S239" s="100" t="s">
        <v>10</v>
      </c>
      <c r="T239" s="100" t="s">
        <v>11</v>
      </c>
      <c r="U239" s="101" t="s">
        <v>12</v>
      </c>
      <c r="V239" s="100" t="s">
        <v>13</v>
      </c>
      <c r="W239" s="100" t="s">
        <v>14</v>
      </c>
      <c r="X239" s="100" t="s">
        <v>15</v>
      </c>
      <c r="Y239" s="36" t="s">
        <v>625</v>
      </c>
      <c r="Z239" s="17" t="s">
        <v>777</v>
      </c>
      <c r="AA239" s="17" t="s">
        <v>779</v>
      </c>
      <c r="AB239" s="105">
        <f>IFERROR(IF(AND(R238="Probabilidad",R239="Probabilidad"),(AD238-(+AD238*U239)),IF(R239="Probabilidad",(J238-(+J238*U239)),IF(R239="Impacto",AD238,""))),"")</f>
        <v>0.216</v>
      </c>
      <c r="AC239" s="106" t="s">
        <v>5</v>
      </c>
      <c r="AD239" s="101">
        <v>0.216</v>
      </c>
      <c r="AE239" s="106" t="s">
        <v>48</v>
      </c>
      <c r="AF239" s="101">
        <v>0.8</v>
      </c>
      <c r="AG239" s="107" t="s">
        <v>49</v>
      </c>
      <c r="AH239" s="100"/>
      <c r="AI239" s="68"/>
      <c r="AJ239" s="102"/>
      <c r="AK239" s="112"/>
      <c r="AL239" s="112"/>
      <c r="AM239" s="68"/>
      <c r="AN239" s="102"/>
      <c r="AO239" s="111"/>
      <c r="AP239" s="128"/>
    </row>
    <row r="240" spans="1:42" customFormat="1" ht="82.5" hidden="1" x14ac:dyDescent="0.25">
      <c r="A240" s="147"/>
      <c r="B240" s="95"/>
      <c r="C240" s="95"/>
      <c r="D240" s="95"/>
      <c r="E240" s="69"/>
      <c r="F240" s="79"/>
      <c r="G240" s="95"/>
      <c r="H240" s="71"/>
      <c r="I240" s="97"/>
      <c r="J240" s="73"/>
      <c r="K240" s="74"/>
      <c r="L240" s="73">
        <v>0</v>
      </c>
      <c r="M240" s="97"/>
      <c r="N240" s="73"/>
      <c r="O240" s="115" t="s">
        <v>49</v>
      </c>
      <c r="P240" s="77">
        <v>3</v>
      </c>
      <c r="Q240" s="78" t="s">
        <v>370</v>
      </c>
      <c r="R240" s="99" t="s">
        <v>9</v>
      </c>
      <c r="S240" s="100" t="s">
        <v>10</v>
      </c>
      <c r="T240" s="100" t="s">
        <v>11</v>
      </c>
      <c r="U240" s="101" t="s">
        <v>12</v>
      </c>
      <c r="V240" s="100" t="s">
        <v>13</v>
      </c>
      <c r="W240" s="100" t="s">
        <v>14</v>
      </c>
      <c r="X240" s="100" t="s">
        <v>15</v>
      </c>
      <c r="Y240" s="36" t="s">
        <v>625</v>
      </c>
      <c r="Z240" s="17" t="s">
        <v>777</v>
      </c>
      <c r="AA240" s="17" t="s">
        <v>780</v>
      </c>
      <c r="AB240" s="105">
        <f>IFERROR(IF(AND(R239="Probabilidad",R240="Probabilidad"),(AD239-(+AD239*U240)),IF(AND(R239="Impacto",R240="Probabilidad"),(AD238-(+AD238*U240)),IF(R240="Impacto",AD239,""))),"")</f>
        <v>0.12959999999999999</v>
      </c>
      <c r="AC240" s="106" t="s">
        <v>21</v>
      </c>
      <c r="AD240" s="101">
        <v>0.12959999999999999</v>
      </c>
      <c r="AE240" s="106" t="s">
        <v>48</v>
      </c>
      <c r="AF240" s="101">
        <v>0.8</v>
      </c>
      <c r="AG240" s="107" t="s">
        <v>49</v>
      </c>
      <c r="AH240" s="100"/>
      <c r="AI240" s="68"/>
      <c r="AJ240" s="102"/>
      <c r="AK240" s="112"/>
      <c r="AL240" s="112"/>
      <c r="AM240" s="68"/>
      <c r="AN240" s="102"/>
      <c r="AO240" s="111"/>
      <c r="AP240" s="128"/>
    </row>
    <row r="241" spans="1:42" customFormat="1" ht="99" hidden="1" x14ac:dyDescent="0.25">
      <c r="A241" s="147"/>
      <c r="B241" s="95"/>
      <c r="C241" s="95"/>
      <c r="D241" s="95"/>
      <c r="E241" s="69"/>
      <c r="F241" s="79"/>
      <c r="G241" s="95"/>
      <c r="H241" s="71"/>
      <c r="I241" s="97"/>
      <c r="J241" s="73"/>
      <c r="K241" s="74"/>
      <c r="L241" s="73">
        <v>0</v>
      </c>
      <c r="M241" s="97"/>
      <c r="N241" s="73"/>
      <c r="O241" s="115" t="s">
        <v>49</v>
      </c>
      <c r="P241" s="77">
        <v>4</v>
      </c>
      <c r="Q241" s="80" t="s">
        <v>371</v>
      </c>
      <c r="R241" s="99" t="s">
        <v>9</v>
      </c>
      <c r="S241" s="100" t="s">
        <v>23</v>
      </c>
      <c r="T241" s="100" t="s">
        <v>11</v>
      </c>
      <c r="U241" s="101" t="s">
        <v>24</v>
      </c>
      <c r="V241" s="100" t="s">
        <v>13</v>
      </c>
      <c r="W241" s="100" t="s">
        <v>14</v>
      </c>
      <c r="X241" s="100" t="s">
        <v>15</v>
      </c>
      <c r="Y241" s="36" t="s">
        <v>625</v>
      </c>
      <c r="Z241" s="17" t="s">
        <v>777</v>
      </c>
      <c r="AA241" s="17" t="s">
        <v>781</v>
      </c>
      <c r="AB241" s="105">
        <f t="shared" ref="AB241:AB243" si="39">IFERROR(IF(AND(R240="Probabilidad",R241="Probabilidad"),(AD240-(+AD240*U241)),IF(AND(R240="Impacto",R241="Probabilidad"),(AD239-(+AD239*U241)),IF(R241="Impacto",AD240,""))),"")</f>
        <v>9.0719999999999995E-2</v>
      </c>
      <c r="AC241" s="106" t="s">
        <v>21</v>
      </c>
      <c r="AD241" s="101">
        <v>9.0719999999999995E-2</v>
      </c>
      <c r="AE241" s="106" t="s">
        <v>48</v>
      </c>
      <c r="AF241" s="101">
        <v>0.8</v>
      </c>
      <c r="AG241" s="107" t="s">
        <v>49</v>
      </c>
      <c r="AH241" s="100"/>
      <c r="AI241" s="68"/>
      <c r="AJ241" s="102"/>
      <c r="AK241" s="112"/>
      <c r="AL241" s="112"/>
      <c r="AM241" s="68"/>
      <c r="AN241" s="102"/>
      <c r="AO241" s="111"/>
      <c r="AP241" s="128"/>
    </row>
    <row r="242" spans="1:42" customFormat="1" ht="64.5" hidden="1" x14ac:dyDescent="0.25">
      <c r="A242" s="147"/>
      <c r="B242" s="95"/>
      <c r="C242" s="95"/>
      <c r="D242" s="95"/>
      <c r="E242" s="69"/>
      <c r="F242" s="79"/>
      <c r="G242" s="95"/>
      <c r="H242" s="71"/>
      <c r="I242" s="97"/>
      <c r="J242" s="73"/>
      <c r="K242" s="74"/>
      <c r="L242" s="73">
        <v>0</v>
      </c>
      <c r="M242" s="97"/>
      <c r="N242" s="73"/>
      <c r="O242" s="115" t="s">
        <v>49</v>
      </c>
      <c r="P242" s="77">
        <v>5</v>
      </c>
      <c r="Q242" s="78" t="s">
        <v>372</v>
      </c>
      <c r="R242" s="99" t="s">
        <v>9</v>
      </c>
      <c r="S242" s="100" t="s">
        <v>23</v>
      </c>
      <c r="T242" s="100" t="s">
        <v>11</v>
      </c>
      <c r="U242" s="101" t="s">
        <v>24</v>
      </c>
      <c r="V242" s="100" t="s">
        <v>13</v>
      </c>
      <c r="W242" s="100" t="s">
        <v>14</v>
      </c>
      <c r="X242" s="100" t="s">
        <v>15</v>
      </c>
      <c r="Y242" s="36" t="s">
        <v>625</v>
      </c>
      <c r="Z242" s="17" t="s">
        <v>777</v>
      </c>
      <c r="AA242" s="17" t="s">
        <v>782</v>
      </c>
      <c r="AB242" s="105">
        <f t="shared" si="39"/>
        <v>6.3504000000000005E-2</v>
      </c>
      <c r="AC242" s="106" t="s">
        <v>21</v>
      </c>
      <c r="AD242" s="101">
        <v>6.3504000000000005E-2</v>
      </c>
      <c r="AE242" s="106" t="s">
        <v>48</v>
      </c>
      <c r="AF242" s="101">
        <v>0.8</v>
      </c>
      <c r="AG242" s="107" t="s">
        <v>49</v>
      </c>
      <c r="AH242" s="100"/>
      <c r="AI242" s="68"/>
      <c r="AJ242" s="102"/>
      <c r="AK242" s="112"/>
      <c r="AL242" s="112"/>
      <c r="AM242" s="68"/>
      <c r="AN242" s="102"/>
      <c r="AO242" s="111"/>
      <c r="AP242" s="128"/>
    </row>
    <row r="243" spans="1:42" customFormat="1" ht="16.5" hidden="1" x14ac:dyDescent="0.25">
      <c r="A243" s="147"/>
      <c r="B243" s="95"/>
      <c r="C243" s="95"/>
      <c r="D243" s="95"/>
      <c r="E243" s="69"/>
      <c r="F243" s="79"/>
      <c r="G243" s="95"/>
      <c r="H243" s="71"/>
      <c r="I243" s="97"/>
      <c r="J243" s="73"/>
      <c r="K243" s="74"/>
      <c r="L243" s="73">
        <v>0</v>
      </c>
      <c r="M243" s="97"/>
      <c r="N243" s="73"/>
      <c r="O243" s="115"/>
      <c r="P243" s="77">
        <v>6</v>
      </c>
      <c r="Q243" s="78"/>
      <c r="R243" s="99" t="s">
        <v>42</v>
      </c>
      <c r="S243" s="100"/>
      <c r="T243" s="100"/>
      <c r="U243" s="101" t="s">
        <v>42</v>
      </c>
      <c r="V243" s="100"/>
      <c r="W243" s="100"/>
      <c r="X243" s="100"/>
      <c r="Y243" s="102"/>
      <c r="Z243" s="100"/>
      <c r="AA243" s="100"/>
      <c r="AB243" s="105" t="str">
        <f t="shared" si="39"/>
        <v/>
      </c>
      <c r="AC243" s="106" t="s">
        <v>42</v>
      </c>
      <c r="AD243" s="101" t="s">
        <v>42</v>
      </c>
      <c r="AE243" s="106" t="s">
        <v>42</v>
      </c>
      <c r="AF243" s="101" t="s">
        <v>42</v>
      </c>
      <c r="AG243" s="107" t="s">
        <v>42</v>
      </c>
      <c r="AH243" s="100"/>
      <c r="AI243" s="68"/>
      <c r="AJ243" s="102"/>
      <c r="AK243" s="112"/>
      <c r="AL243" s="112"/>
      <c r="AM243" s="68"/>
      <c r="AN243" s="102"/>
      <c r="AO243" s="111"/>
      <c r="AP243" s="128"/>
    </row>
    <row r="244" spans="1:42" customFormat="1" ht="127.5" hidden="1" customHeight="1" x14ac:dyDescent="0.25">
      <c r="A244" s="67" t="s">
        <v>409</v>
      </c>
      <c r="B244" s="95" t="s">
        <v>0</v>
      </c>
      <c r="C244" s="95" t="s">
        <v>374</v>
      </c>
      <c r="D244" s="95" t="s">
        <v>375</v>
      </c>
      <c r="E244" s="69">
        <v>41</v>
      </c>
      <c r="F244" s="79" t="s">
        <v>376</v>
      </c>
      <c r="G244" s="95" t="s">
        <v>4</v>
      </c>
      <c r="H244" s="71">
        <v>50</v>
      </c>
      <c r="I244" s="97" t="s">
        <v>34</v>
      </c>
      <c r="J244" s="73">
        <v>0.6</v>
      </c>
      <c r="K244" s="74" t="s">
        <v>6</v>
      </c>
      <c r="L244" s="73" t="s">
        <v>6</v>
      </c>
      <c r="M244" s="97" t="s">
        <v>7</v>
      </c>
      <c r="N244" s="73">
        <v>0.6</v>
      </c>
      <c r="O244" s="98" t="s">
        <v>7</v>
      </c>
      <c r="P244" s="77">
        <v>1</v>
      </c>
      <c r="Q244" s="78" t="s">
        <v>377</v>
      </c>
      <c r="R244" s="99" t="s">
        <v>9</v>
      </c>
      <c r="S244" s="100" t="s">
        <v>10</v>
      </c>
      <c r="T244" s="100" t="s">
        <v>11</v>
      </c>
      <c r="U244" s="101" t="s">
        <v>12</v>
      </c>
      <c r="V244" s="100" t="s">
        <v>13</v>
      </c>
      <c r="W244" s="100" t="s">
        <v>14</v>
      </c>
      <c r="X244" s="100" t="s">
        <v>15</v>
      </c>
      <c r="Y244" s="102" t="s">
        <v>625</v>
      </c>
      <c r="Z244" s="114" t="s">
        <v>655</v>
      </c>
      <c r="AA244" s="17" t="s">
        <v>784</v>
      </c>
      <c r="AB244" s="105">
        <f>IFERROR(IF(R244="Probabilidad",(J244-(+J244*U244)),IF(R244="Impacto",J244,"")),"")</f>
        <v>0.36</v>
      </c>
      <c r="AC244" s="106" t="s">
        <v>5</v>
      </c>
      <c r="AD244" s="101">
        <v>0.36</v>
      </c>
      <c r="AE244" s="106" t="s">
        <v>7</v>
      </c>
      <c r="AF244" s="101">
        <v>0.6</v>
      </c>
      <c r="AG244" s="107" t="s">
        <v>7</v>
      </c>
      <c r="AH244" s="100" t="s">
        <v>16</v>
      </c>
      <c r="AI244" s="68" t="s">
        <v>378</v>
      </c>
      <c r="AJ244" s="68" t="s">
        <v>379</v>
      </c>
      <c r="AK244" s="112" t="s">
        <v>380</v>
      </c>
      <c r="AL244" s="112" t="s">
        <v>789</v>
      </c>
      <c r="AM244" s="68" t="s">
        <v>787</v>
      </c>
      <c r="AN244" s="68" t="s">
        <v>623</v>
      </c>
      <c r="AO244" s="111"/>
      <c r="AP244" s="128"/>
    </row>
    <row r="245" spans="1:42" customFormat="1" ht="90.75" hidden="1" customHeight="1" x14ac:dyDescent="0.25">
      <c r="A245" s="67"/>
      <c r="B245" s="95"/>
      <c r="C245" s="95"/>
      <c r="D245" s="95"/>
      <c r="E245" s="69"/>
      <c r="F245" s="79"/>
      <c r="G245" s="95"/>
      <c r="H245" s="71"/>
      <c r="I245" s="97"/>
      <c r="J245" s="73"/>
      <c r="K245" s="74"/>
      <c r="L245" s="73">
        <v>0</v>
      </c>
      <c r="M245" s="97"/>
      <c r="N245" s="73"/>
      <c r="O245" s="98"/>
      <c r="P245" s="77">
        <v>2</v>
      </c>
      <c r="Q245" s="78" t="s">
        <v>381</v>
      </c>
      <c r="R245" s="99" t="s">
        <v>9</v>
      </c>
      <c r="S245" s="100" t="s">
        <v>10</v>
      </c>
      <c r="T245" s="100" t="s">
        <v>11</v>
      </c>
      <c r="U245" s="101" t="s">
        <v>12</v>
      </c>
      <c r="V245" s="100" t="s">
        <v>13</v>
      </c>
      <c r="W245" s="100" t="s">
        <v>14</v>
      </c>
      <c r="X245" s="100" t="s">
        <v>15</v>
      </c>
      <c r="Y245" s="102" t="s">
        <v>625</v>
      </c>
      <c r="Z245" s="114" t="s">
        <v>655</v>
      </c>
      <c r="AA245" s="17" t="s">
        <v>785</v>
      </c>
      <c r="AB245" s="105">
        <f>IFERROR(IF(AND(R244="Probabilidad",R245="Probabilidad"),(AD244-(+AD244*U245)),IF(R245="Probabilidad",(J244-(+J244*U245)),IF(R245="Impacto",AD244,""))),"")</f>
        <v>0.216</v>
      </c>
      <c r="AC245" s="106" t="s">
        <v>5</v>
      </c>
      <c r="AD245" s="101">
        <v>0.216</v>
      </c>
      <c r="AE245" s="106" t="s">
        <v>7</v>
      </c>
      <c r="AF245" s="101">
        <v>0.6</v>
      </c>
      <c r="AG245" s="107" t="s">
        <v>7</v>
      </c>
      <c r="AH245" s="100"/>
      <c r="AI245" s="68" t="s">
        <v>382</v>
      </c>
      <c r="AJ245" s="68" t="s">
        <v>379</v>
      </c>
      <c r="AK245" s="112" t="s">
        <v>380</v>
      </c>
      <c r="AL245" s="112" t="s">
        <v>789</v>
      </c>
      <c r="AM245" s="68" t="s">
        <v>788</v>
      </c>
      <c r="AN245" s="68" t="s">
        <v>623</v>
      </c>
      <c r="AO245" s="111"/>
      <c r="AP245" s="128"/>
    </row>
    <row r="246" spans="1:42" customFormat="1" ht="99" hidden="1" x14ac:dyDescent="0.25">
      <c r="A246" s="67"/>
      <c r="B246" s="95"/>
      <c r="C246" s="95"/>
      <c r="D246" s="95"/>
      <c r="E246" s="69"/>
      <c r="F246" s="79"/>
      <c r="G246" s="95"/>
      <c r="H246" s="71"/>
      <c r="I246" s="97"/>
      <c r="J246" s="73"/>
      <c r="K246" s="74"/>
      <c r="L246" s="73">
        <v>0</v>
      </c>
      <c r="M246" s="97"/>
      <c r="N246" s="73"/>
      <c r="O246" s="98"/>
      <c r="P246" s="77">
        <v>3</v>
      </c>
      <c r="Q246" s="78" t="s">
        <v>383</v>
      </c>
      <c r="R246" s="99" t="s">
        <v>9</v>
      </c>
      <c r="S246" s="100" t="s">
        <v>10</v>
      </c>
      <c r="T246" s="100" t="s">
        <v>11</v>
      </c>
      <c r="U246" s="101" t="s">
        <v>12</v>
      </c>
      <c r="V246" s="100" t="s">
        <v>13</v>
      </c>
      <c r="W246" s="100" t="s">
        <v>14</v>
      </c>
      <c r="X246" s="100" t="s">
        <v>15</v>
      </c>
      <c r="Y246" s="102" t="s">
        <v>625</v>
      </c>
      <c r="Z246" s="114" t="s">
        <v>655</v>
      </c>
      <c r="AA246" s="17" t="s">
        <v>786</v>
      </c>
      <c r="AB246" s="105">
        <f>IFERROR(IF(AND(R245="Probabilidad",R246="Probabilidad"),(AD245-(+AD245*U246)),IF(AND(R245="Impacto",R246="Probabilidad"),(AD244-(+AD244*U246)),IF(R246="Impacto",AD245,""))),"")</f>
        <v>0.12959999999999999</v>
      </c>
      <c r="AC246" s="106" t="s">
        <v>21</v>
      </c>
      <c r="AD246" s="101">
        <v>0.12959999999999999</v>
      </c>
      <c r="AE246" s="106" t="s">
        <v>7</v>
      </c>
      <c r="AF246" s="101">
        <v>0.6</v>
      </c>
      <c r="AG246" s="107" t="s">
        <v>7</v>
      </c>
      <c r="AH246" s="100"/>
      <c r="AI246" s="68"/>
      <c r="AJ246" s="68"/>
      <c r="AK246" s="112"/>
      <c r="AL246" s="112"/>
      <c r="AM246" s="68"/>
      <c r="AN246" s="102"/>
      <c r="AO246" s="111"/>
      <c r="AP246" s="128"/>
    </row>
    <row r="247" spans="1:42" customFormat="1" ht="16.5" hidden="1" x14ac:dyDescent="0.25">
      <c r="A247" s="67"/>
      <c r="B247" s="95"/>
      <c r="C247" s="95"/>
      <c r="D247" s="95"/>
      <c r="E247" s="69"/>
      <c r="F247" s="79"/>
      <c r="G247" s="95"/>
      <c r="H247" s="71"/>
      <c r="I247" s="97"/>
      <c r="J247" s="73"/>
      <c r="K247" s="74"/>
      <c r="L247" s="73">
        <v>0</v>
      </c>
      <c r="M247" s="97"/>
      <c r="N247" s="73"/>
      <c r="O247" s="98"/>
      <c r="P247" s="77">
        <v>4</v>
      </c>
      <c r="Q247" s="78"/>
      <c r="R247" s="99" t="s">
        <v>42</v>
      </c>
      <c r="S247" s="100"/>
      <c r="T247" s="100"/>
      <c r="U247" s="101" t="s">
        <v>42</v>
      </c>
      <c r="V247" s="100"/>
      <c r="W247" s="100"/>
      <c r="X247" s="100"/>
      <c r="Y247" s="102"/>
      <c r="Z247" s="100"/>
      <c r="AA247" s="100"/>
      <c r="AB247" s="105" t="str">
        <f t="shared" ref="AB247:AB249" si="40">IFERROR(IF(AND(R246="Probabilidad",R247="Probabilidad"),(AD246-(+AD246*U247)),IF(AND(R246="Impacto",R247="Probabilidad"),(AD245-(+AD245*U247)),IF(R247="Impacto",AD246,""))),"")</f>
        <v/>
      </c>
      <c r="AC247" s="106" t="s">
        <v>42</v>
      </c>
      <c r="AD247" s="101" t="s">
        <v>42</v>
      </c>
      <c r="AE247" s="106" t="s">
        <v>42</v>
      </c>
      <c r="AF247" s="101" t="s">
        <v>42</v>
      </c>
      <c r="AG247" s="107" t="s">
        <v>42</v>
      </c>
      <c r="AH247" s="100"/>
      <c r="AI247" s="68"/>
      <c r="AJ247" s="102"/>
      <c r="AK247" s="112"/>
      <c r="AL247" s="112"/>
      <c r="AM247" s="68"/>
      <c r="AN247" s="102"/>
      <c r="AO247" s="111"/>
      <c r="AP247" s="128"/>
    </row>
    <row r="248" spans="1:42" customFormat="1" ht="16.5" hidden="1" x14ac:dyDescent="0.25">
      <c r="A248" s="67"/>
      <c r="B248" s="95"/>
      <c r="C248" s="95"/>
      <c r="D248" s="95"/>
      <c r="E248" s="69"/>
      <c r="F248" s="79"/>
      <c r="G248" s="95"/>
      <c r="H248" s="71"/>
      <c r="I248" s="97"/>
      <c r="J248" s="73"/>
      <c r="K248" s="74"/>
      <c r="L248" s="73">
        <v>0</v>
      </c>
      <c r="M248" s="97"/>
      <c r="N248" s="73"/>
      <c r="O248" s="98"/>
      <c r="P248" s="77">
        <v>5</v>
      </c>
      <c r="Q248" s="78"/>
      <c r="R248" s="99" t="s">
        <v>42</v>
      </c>
      <c r="S248" s="100"/>
      <c r="T248" s="100"/>
      <c r="U248" s="101" t="s">
        <v>42</v>
      </c>
      <c r="V248" s="100"/>
      <c r="W248" s="100"/>
      <c r="X248" s="100"/>
      <c r="Y248" s="102"/>
      <c r="Z248" s="100"/>
      <c r="AA248" s="100"/>
      <c r="AB248" s="105" t="str">
        <f t="shared" si="40"/>
        <v/>
      </c>
      <c r="AC248" s="106" t="s">
        <v>42</v>
      </c>
      <c r="AD248" s="101" t="s">
        <v>42</v>
      </c>
      <c r="AE248" s="106" t="s">
        <v>42</v>
      </c>
      <c r="AF248" s="101" t="s">
        <v>42</v>
      </c>
      <c r="AG248" s="107" t="s">
        <v>42</v>
      </c>
      <c r="AH248" s="100"/>
      <c r="AI248" s="68"/>
      <c r="AJ248" s="102"/>
      <c r="AK248" s="112"/>
      <c r="AL248" s="112"/>
      <c r="AM248" s="68"/>
      <c r="AN248" s="102"/>
      <c r="AO248" s="111"/>
      <c r="AP248" s="128"/>
    </row>
    <row r="249" spans="1:42" customFormat="1" ht="16.5" hidden="1" x14ac:dyDescent="0.25">
      <c r="A249" s="67"/>
      <c r="B249" s="95"/>
      <c r="C249" s="95"/>
      <c r="D249" s="95"/>
      <c r="E249" s="69"/>
      <c r="F249" s="79"/>
      <c r="G249" s="95"/>
      <c r="H249" s="71"/>
      <c r="I249" s="97"/>
      <c r="J249" s="73"/>
      <c r="K249" s="74"/>
      <c r="L249" s="73">
        <v>0</v>
      </c>
      <c r="M249" s="97"/>
      <c r="N249" s="73"/>
      <c r="O249" s="98"/>
      <c r="P249" s="77">
        <v>6</v>
      </c>
      <c r="Q249" s="78"/>
      <c r="R249" s="99" t="s">
        <v>42</v>
      </c>
      <c r="S249" s="100"/>
      <c r="T249" s="100"/>
      <c r="U249" s="101" t="s">
        <v>42</v>
      </c>
      <c r="V249" s="100"/>
      <c r="W249" s="100"/>
      <c r="X249" s="100"/>
      <c r="Y249" s="102"/>
      <c r="Z249" s="100"/>
      <c r="AA249" s="100"/>
      <c r="AB249" s="105" t="str">
        <f t="shared" si="40"/>
        <v/>
      </c>
      <c r="AC249" s="106" t="s">
        <v>42</v>
      </c>
      <c r="AD249" s="101" t="s">
        <v>42</v>
      </c>
      <c r="AE249" s="106" t="s">
        <v>42</v>
      </c>
      <c r="AF249" s="101" t="s">
        <v>42</v>
      </c>
      <c r="AG249" s="107" t="s">
        <v>42</v>
      </c>
      <c r="AH249" s="100"/>
      <c r="AI249" s="68"/>
      <c r="AJ249" s="102"/>
      <c r="AK249" s="112"/>
      <c r="AL249" s="112"/>
      <c r="AM249" s="68"/>
      <c r="AN249" s="102"/>
      <c r="AO249" s="111"/>
      <c r="AP249" s="128"/>
    </row>
    <row r="250" spans="1:42" ht="171.75" customHeight="1" x14ac:dyDescent="0.25">
      <c r="A250" s="67" t="s">
        <v>409</v>
      </c>
      <c r="B250" s="95" t="s">
        <v>384</v>
      </c>
      <c r="C250" s="95" t="s">
        <v>385</v>
      </c>
      <c r="D250" s="95" t="s">
        <v>386</v>
      </c>
      <c r="E250" s="69">
        <v>42</v>
      </c>
      <c r="F250" s="70" t="s">
        <v>790</v>
      </c>
      <c r="G250" s="95" t="s">
        <v>4</v>
      </c>
      <c r="H250" s="71">
        <v>40</v>
      </c>
      <c r="I250" s="97" t="s">
        <v>34</v>
      </c>
      <c r="J250" s="73">
        <v>0.6</v>
      </c>
      <c r="K250" s="74" t="s">
        <v>387</v>
      </c>
      <c r="L250" s="73" t="s">
        <v>387</v>
      </c>
      <c r="M250" s="97" t="s">
        <v>388</v>
      </c>
      <c r="N250" s="73">
        <v>1</v>
      </c>
      <c r="O250" s="115" t="s">
        <v>389</v>
      </c>
      <c r="P250" s="77">
        <v>1</v>
      </c>
      <c r="Q250" s="78" t="s">
        <v>797</v>
      </c>
      <c r="R250" s="99" t="s">
        <v>9</v>
      </c>
      <c r="S250" s="100" t="s">
        <v>10</v>
      </c>
      <c r="T250" s="100" t="s">
        <v>11</v>
      </c>
      <c r="U250" s="101" t="s">
        <v>12</v>
      </c>
      <c r="V250" s="100" t="s">
        <v>13</v>
      </c>
      <c r="W250" s="100" t="s">
        <v>14</v>
      </c>
      <c r="X250" s="100" t="s">
        <v>15</v>
      </c>
      <c r="Y250" s="17" t="s">
        <v>625</v>
      </c>
      <c r="Z250" s="17" t="s">
        <v>791</v>
      </c>
      <c r="AA250" s="130" t="s">
        <v>792</v>
      </c>
      <c r="AB250" s="105">
        <f>IFERROR(IF(R250="Probabilidad",(J250-(+J250*U250)),IF(R250="Impacto",J250,"")),"")</f>
        <v>0.36</v>
      </c>
      <c r="AC250" s="106" t="s">
        <v>5</v>
      </c>
      <c r="AD250" s="101">
        <v>0.36</v>
      </c>
      <c r="AE250" s="106" t="s">
        <v>388</v>
      </c>
      <c r="AF250" s="101">
        <v>1</v>
      </c>
      <c r="AG250" s="107" t="s">
        <v>389</v>
      </c>
      <c r="AH250" s="100" t="s">
        <v>16</v>
      </c>
      <c r="AI250" s="68" t="s">
        <v>803</v>
      </c>
      <c r="AJ250" s="68" t="s">
        <v>390</v>
      </c>
      <c r="AK250" s="112" t="s">
        <v>391</v>
      </c>
      <c r="AL250" s="112">
        <v>44804</v>
      </c>
      <c r="AM250" s="151" t="s">
        <v>802</v>
      </c>
      <c r="AN250" s="112" t="s">
        <v>623</v>
      </c>
      <c r="AO250" s="134" t="s">
        <v>990</v>
      </c>
      <c r="AP250" s="42" t="s">
        <v>991</v>
      </c>
    </row>
    <row r="251" spans="1:42" customFormat="1" ht="64.5" hidden="1" customHeight="1" x14ac:dyDescent="0.25">
      <c r="A251" s="67"/>
      <c r="B251" s="95"/>
      <c r="C251" s="95"/>
      <c r="D251" s="95"/>
      <c r="E251" s="69"/>
      <c r="F251" s="79"/>
      <c r="G251" s="95"/>
      <c r="H251" s="71"/>
      <c r="I251" s="97"/>
      <c r="J251" s="73"/>
      <c r="K251" s="74"/>
      <c r="L251" s="73">
        <v>0</v>
      </c>
      <c r="M251" s="97"/>
      <c r="N251" s="73"/>
      <c r="O251" s="115" t="s">
        <v>389</v>
      </c>
      <c r="P251" s="77">
        <v>2</v>
      </c>
      <c r="Q251" s="78" t="s">
        <v>798</v>
      </c>
      <c r="R251" s="99" t="s">
        <v>9</v>
      </c>
      <c r="S251" s="100" t="s">
        <v>10</v>
      </c>
      <c r="T251" s="100" t="s">
        <v>11</v>
      </c>
      <c r="U251" s="101" t="s">
        <v>12</v>
      </c>
      <c r="V251" s="100" t="s">
        <v>13</v>
      </c>
      <c r="W251" s="100" t="s">
        <v>14</v>
      </c>
      <c r="X251" s="100" t="s">
        <v>15</v>
      </c>
      <c r="Y251" s="17" t="s">
        <v>625</v>
      </c>
      <c r="Z251" s="17" t="s">
        <v>791</v>
      </c>
      <c r="AA251" s="17" t="s">
        <v>793</v>
      </c>
      <c r="AB251" s="105">
        <f>IFERROR(IF(AND(R250="Probabilidad",R251="Probabilidad"),(AD250-(+AD250*U251)),IF(R251="Probabilidad",(J250-(+J250*U251)),IF(R251="Impacto",AD250,""))),"")</f>
        <v>0.216</v>
      </c>
      <c r="AC251" s="106" t="s">
        <v>5</v>
      </c>
      <c r="AD251" s="101">
        <v>0.216</v>
      </c>
      <c r="AE251" s="106" t="s">
        <v>7</v>
      </c>
      <c r="AF251" s="101">
        <v>0.6</v>
      </c>
      <c r="AG251" s="107" t="s">
        <v>7</v>
      </c>
      <c r="AH251" s="100"/>
      <c r="AI251" s="68"/>
      <c r="AJ251" s="68"/>
      <c r="AK251" s="112"/>
      <c r="AL251" s="112"/>
      <c r="AM251" s="68"/>
      <c r="AN251" s="102"/>
      <c r="AO251" s="111"/>
      <c r="AP251" s="128"/>
    </row>
    <row r="252" spans="1:42" customFormat="1" ht="115.5" hidden="1" x14ac:dyDescent="0.25">
      <c r="A252" s="67"/>
      <c r="B252" s="95"/>
      <c r="C252" s="95"/>
      <c r="D252" s="95"/>
      <c r="E252" s="69"/>
      <c r="F252" s="79"/>
      <c r="G252" s="95"/>
      <c r="H252" s="71"/>
      <c r="I252" s="97"/>
      <c r="J252" s="73"/>
      <c r="K252" s="74"/>
      <c r="L252" s="73">
        <v>0</v>
      </c>
      <c r="M252" s="97"/>
      <c r="N252" s="73"/>
      <c r="O252" s="115" t="s">
        <v>389</v>
      </c>
      <c r="P252" s="77">
        <v>3</v>
      </c>
      <c r="Q252" s="78" t="s">
        <v>799</v>
      </c>
      <c r="R252" s="99" t="s">
        <v>9</v>
      </c>
      <c r="S252" s="100" t="s">
        <v>10</v>
      </c>
      <c r="T252" s="100" t="s">
        <v>11</v>
      </c>
      <c r="U252" s="101" t="s">
        <v>12</v>
      </c>
      <c r="V252" s="100" t="s">
        <v>13</v>
      </c>
      <c r="W252" s="100" t="s">
        <v>14</v>
      </c>
      <c r="X252" s="100" t="s">
        <v>15</v>
      </c>
      <c r="Y252" s="17" t="s">
        <v>623</v>
      </c>
      <c r="Z252" s="17">
        <v>44804</v>
      </c>
      <c r="AA252" s="17" t="s">
        <v>794</v>
      </c>
      <c r="AB252" s="105">
        <f>IFERROR(IF(AND(R251="Probabilidad",R252="Probabilidad"),(AD251-(+AD251*U252)),IF(AND(R251="Impacto",R252="Probabilidad"),(AD250-(+AD250*U252)),IF(R252="Impacto",AD251,""))),"")</f>
        <v>0.12959999999999999</v>
      </c>
      <c r="AC252" s="106" t="s">
        <v>21</v>
      </c>
      <c r="AD252" s="101">
        <v>0.12959999999999999</v>
      </c>
      <c r="AE252" s="106" t="s">
        <v>7</v>
      </c>
      <c r="AF252" s="101">
        <v>0.6</v>
      </c>
      <c r="AG252" s="107" t="s">
        <v>7</v>
      </c>
      <c r="AH252" s="100"/>
      <c r="AI252" s="68"/>
      <c r="AJ252" s="68"/>
      <c r="AK252" s="112"/>
      <c r="AL252" s="112"/>
      <c r="AM252" s="68"/>
      <c r="AN252" s="102"/>
      <c r="AO252" s="111"/>
      <c r="AP252" s="128"/>
    </row>
    <row r="253" spans="1:42" customFormat="1" ht="99" hidden="1" x14ac:dyDescent="0.25">
      <c r="A253" s="67"/>
      <c r="B253" s="95"/>
      <c r="C253" s="95"/>
      <c r="D253" s="95"/>
      <c r="E253" s="69"/>
      <c r="F253" s="79"/>
      <c r="G253" s="95"/>
      <c r="H253" s="71"/>
      <c r="I253" s="97"/>
      <c r="J253" s="73"/>
      <c r="K253" s="74"/>
      <c r="L253" s="73">
        <v>0</v>
      </c>
      <c r="M253" s="97"/>
      <c r="N253" s="73"/>
      <c r="O253" s="115" t="s">
        <v>389</v>
      </c>
      <c r="P253" s="77">
        <v>4</v>
      </c>
      <c r="Q253" s="78" t="s">
        <v>800</v>
      </c>
      <c r="R253" s="99" t="s">
        <v>9</v>
      </c>
      <c r="S253" s="100" t="s">
        <v>10</v>
      </c>
      <c r="T253" s="100" t="s">
        <v>11</v>
      </c>
      <c r="U253" s="101" t="s">
        <v>12</v>
      </c>
      <c r="V253" s="100" t="s">
        <v>13</v>
      </c>
      <c r="W253" s="100" t="s">
        <v>14</v>
      </c>
      <c r="X253" s="100" t="s">
        <v>15</v>
      </c>
      <c r="Y253" s="17" t="s">
        <v>625</v>
      </c>
      <c r="Z253" s="17" t="s">
        <v>791</v>
      </c>
      <c r="AA253" s="17" t="s">
        <v>795</v>
      </c>
      <c r="AB253" s="105">
        <f t="shared" ref="AB253:AB255" si="41">IFERROR(IF(AND(R252="Probabilidad",R253="Probabilidad"),(AD252-(+AD252*U253)),IF(AND(R252="Impacto",R253="Probabilidad"),(AD251-(+AD251*U253)),IF(R253="Impacto",AD252,""))),"")</f>
        <v>7.7759999999999996E-2</v>
      </c>
      <c r="AC253" s="106" t="s">
        <v>21</v>
      </c>
      <c r="AD253" s="101">
        <v>7.7759999999999996E-2</v>
      </c>
      <c r="AE253" s="106" t="s">
        <v>7</v>
      </c>
      <c r="AF253" s="101">
        <v>0.6</v>
      </c>
      <c r="AG253" s="107" t="s">
        <v>7</v>
      </c>
      <c r="AH253" s="100"/>
      <c r="AI253" s="68"/>
      <c r="AJ253" s="68"/>
      <c r="AK253" s="112"/>
      <c r="AL253" s="112"/>
      <c r="AM253" s="68"/>
      <c r="AN253" s="102"/>
      <c r="AO253" s="111"/>
      <c r="AP253" s="128"/>
    </row>
    <row r="254" spans="1:42" customFormat="1" ht="115.5" hidden="1" x14ac:dyDescent="0.25">
      <c r="A254" s="67"/>
      <c r="B254" s="95"/>
      <c r="C254" s="95"/>
      <c r="D254" s="95"/>
      <c r="E254" s="69"/>
      <c r="F254" s="79"/>
      <c r="G254" s="95"/>
      <c r="H254" s="71"/>
      <c r="I254" s="97"/>
      <c r="J254" s="73"/>
      <c r="K254" s="74"/>
      <c r="L254" s="73">
        <v>0</v>
      </c>
      <c r="M254" s="97"/>
      <c r="N254" s="73"/>
      <c r="O254" s="115" t="s">
        <v>389</v>
      </c>
      <c r="P254" s="77">
        <v>5</v>
      </c>
      <c r="Q254" s="78" t="s">
        <v>801</v>
      </c>
      <c r="R254" s="99" t="s">
        <v>42</v>
      </c>
      <c r="S254" s="100"/>
      <c r="T254" s="100"/>
      <c r="U254" s="101" t="s">
        <v>42</v>
      </c>
      <c r="V254" s="100"/>
      <c r="W254" s="100"/>
      <c r="X254" s="100"/>
      <c r="Y254" s="17" t="s">
        <v>625</v>
      </c>
      <c r="Z254" s="17" t="s">
        <v>791</v>
      </c>
      <c r="AA254" s="17" t="s">
        <v>796</v>
      </c>
      <c r="AB254" s="105" t="str">
        <f t="shared" si="41"/>
        <v/>
      </c>
      <c r="AC254" s="106" t="s">
        <v>42</v>
      </c>
      <c r="AD254" s="101" t="s">
        <v>42</v>
      </c>
      <c r="AE254" s="106" t="s">
        <v>42</v>
      </c>
      <c r="AF254" s="101" t="s">
        <v>42</v>
      </c>
      <c r="AG254" s="107" t="s">
        <v>42</v>
      </c>
      <c r="AH254" s="100"/>
      <c r="AI254" s="68"/>
      <c r="AJ254" s="102"/>
      <c r="AK254" s="112"/>
      <c r="AL254" s="112"/>
      <c r="AM254" s="68"/>
      <c r="AN254" s="102"/>
      <c r="AO254" s="111"/>
      <c r="AP254" s="128"/>
    </row>
    <row r="255" spans="1:42" customFormat="1" ht="16.5" hidden="1" x14ac:dyDescent="0.25">
      <c r="A255" s="67"/>
      <c r="B255" s="95"/>
      <c r="C255" s="95"/>
      <c r="D255" s="95"/>
      <c r="E255" s="69"/>
      <c r="F255" s="79"/>
      <c r="G255" s="95"/>
      <c r="H255" s="71"/>
      <c r="I255" s="97"/>
      <c r="J255" s="73"/>
      <c r="K255" s="74"/>
      <c r="L255" s="73">
        <v>0</v>
      </c>
      <c r="M255" s="97"/>
      <c r="N255" s="73"/>
      <c r="O255" s="115"/>
      <c r="P255" s="77">
        <v>6</v>
      </c>
      <c r="Q255" s="78"/>
      <c r="R255" s="99" t="s">
        <v>42</v>
      </c>
      <c r="S255" s="100"/>
      <c r="T255" s="100"/>
      <c r="U255" s="101" t="s">
        <v>42</v>
      </c>
      <c r="V255" s="100"/>
      <c r="W255" s="100"/>
      <c r="X255" s="100"/>
      <c r="Y255" s="102"/>
      <c r="Z255" s="100"/>
      <c r="AA255" s="100"/>
      <c r="AB255" s="105" t="str">
        <f t="shared" si="41"/>
        <v/>
      </c>
      <c r="AC255" s="106" t="s">
        <v>42</v>
      </c>
      <c r="AD255" s="101" t="s">
        <v>42</v>
      </c>
      <c r="AE255" s="106" t="s">
        <v>42</v>
      </c>
      <c r="AF255" s="101" t="s">
        <v>42</v>
      </c>
      <c r="AG255" s="107" t="s">
        <v>42</v>
      </c>
      <c r="AH255" s="100"/>
      <c r="AI255" s="68"/>
      <c r="AJ255" s="102"/>
      <c r="AK255" s="112"/>
      <c r="AL255" s="112"/>
      <c r="AM255" s="68"/>
      <c r="AN255" s="102"/>
      <c r="AO255" s="111"/>
      <c r="AP255" s="128"/>
    </row>
    <row r="256" spans="1:42" customFormat="1" ht="76.5" hidden="1" customHeight="1" x14ac:dyDescent="0.25">
      <c r="A256" s="67" t="s">
        <v>409</v>
      </c>
      <c r="B256" s="95" t="s">
        <v>0</v>
      </c>
      <c r="C256" s="95" t="s">
        <v>392</v>
      </c>
      <c r="D256" s="95" t="s">
        <v>393</v>
      </c>
      <c r="E256" s="69">
        <v>43</v>
      </c>
      <c r="F256" s="79" t="s">
        <v>394</v>
      </c>
      <c r="G256" s="95" t="s">
        <v>4</v>
      </c>
      <c r="H256" s="71">
        <v>4</v>
      </c>
      <c r="I256" s="97" t="s">
        <v>5</v>
      </c>
      <c r="J256" s="73">
        <v>0.4</v>
      </c>
      <c r="K256" s="74" t="s">
        <v>6</v>
      </c>
      <c r="L256" s="73" t="s">
        <v>6</v>
      </c>
      <c r="M256" s="97" t="s">
        <v>7</v>
      </c>
      <c r="N256" s="73">
        <v>0.6</v>
      </c>
      <c r="O256" s="98" t="s">
        <v>7</v>
      </c>
      <c r="P256" s="77">
        <v>1</v>
      </c>
      <c r="Q256" s="78" t="s">
        <v>395</v>
      </c>
      <c r="R256" s="99" t="s">
        <v>9</v>
      </c>
      <c r="S256" s="100" t="s">
        <v>10</v>
      </c>
      <c r="T256" s="100" t="s">
        <v>11</v>
      </c>
      <c r="U256" s="101" t="s">
        <v>12</v>
      </c>
      <c r="V256" s="100" t="s">
        <v>13</v>
      </c>
      <c r="W256" s="100" t="s">
        <v>14</v>
      </c>
      <c r="X256" s="100" t="s">
        <v>15</v>
      </c>
      <c r="Y256" s="17" t="s">
        <v>625</v>
      </c>
      <c r="Z256" s="17" t="s">
        <v>804</v>
      </c>
      <c r="AA256" s="17" t="s">
        <v>805</v>
      </c>
      <c r="AB256" s="105">
        <f>IFERROR(IF(R256="Probabilidad",(J256-(+J256*U256)),IF(R256="Impacto",J256,"")),"")</f>
        <v>0.24</v>
      </c>
      <c r="AC256" s="106" t="s">
        <v>5</v>
      </c>
      <c r="AD256" s="101">
        <v>0.24</v>
      </c>
      <c r="AE256" s="106" t="s">
        <v>7</v>
      </c>
      <c r="AF256" s="101">
        <v>0.6</v>
      </c>
      <c r="AG256" s="107" t="s">
        <v>7</v>
      </c>
      <c r="AH256" s="100" t="s">
        <v>16</v>
      </c>
      <c r="AI256" s="68" t="s">
        <v>396</v>
      </c>
      <c r="AJ256" s="68" t="s">
        <v>397</v>
      </c>
      <c r="AK256" s="112" t="s">
        <v>380</v>
      </c>
      <c r="AL256" s="108" t="s">
        <v>807</v>
      </c>
      <c r="AM256" s="108" t="s">
        <v>808</v>
      </c>
      <c r="AN256" s="112" t="s">
        <v>623</v>
      </c>
      <c r="AO256" s="111"/>
      <c r="AP256" s="128"/>
    </row>
    <row r="257" spans="1:42" customFormat="1" ht="77.25" hidden="1" customHeight="1" x14ac:dyDescent="0.25">
      <c r="A257" s="67"/>
      <c r="B257" s="95"/>
      <c r="C257" s="95"/>
      <c r="D257" s="95"/>
      <c r="E257" s="69"/>
      <c r="F257" s="79"/>
      <c r="G257" s="95"/>
      <c r="H257" s="71"/>
      <c r="I257" s="97"/>
      <c r="J257" s="73"/>
      <c r="K257" s="74"/>
      <c r="L257" s="73">
        <v>0</v>
      </c>
      <c r="M257" s="97"/>
      <c r="N257" s="73"/>
      <c r="O257" s="98"/>
      <c r="P257" s="77">
        <v>2</v>
      </c>
      <c r="Q257" s="78" t="s">
        <v>398</v>
      </c>
      <c r="R257" s="99" t="s">
        <v>9</v>
      </c>
      <c r="S257" s="100" t="s">
        <v>10</v>
      </c>
      <c r="T257" s="100" t="s">
        <v>11</v>
      </c>
      <c r="U257" s="101" t="s">
        <v>12</v>
      </c>
      <c r="V257" s="100" t="s">
        <v>13</v>
      </c>
      <c r="W257" s="100" t="s">
        <v>14</v>
      </c>
      <c r="X257" s="100" t="s">
        <v>15</v>
      </c>
      <c r="Y257" s="17" t="s">
        <v>625</v>
      </c>
      <c r="Z257" s="17">
        <v>44726</v>
      </c>
      <c r="AA257" s="17" t="s">
        <v>806</v>
      </c>
      <c r="AB257" s="118">
        <f>IFERROR(IF(AND(R256="Probabilidad",R257="Probabilidad"),(AD256-(+AD256*U257)),IF(R257="Probabilidad",(J256-(+J256*U257)),IF(R257="Impacto",AD256,""))),"")</f>
        <v>0.14399999999999999</v>
      </c>
      <c r="AC257" s="106" t="s">
        <v>21</v>
      </c>
      <c r="AD257" s="101">
        <v>0.14399999999999999</v>
      </c>
      <c r="AE257" s="106" t="s">
        <v>388</v>
      </c>
      <c r="AF257" s="101">
        <v>1</v>
      </c>
      <c r="AG257" s="107" t="s">
        <v>389</v>
      </c>
      <c r="AH257" s="100"/>
      <c r="AI257" s="68" t="s">
        <v>399</v>
      </c>
      <c r="AJ257" s="102" t="s">
        <v>400</v>
      </c>
      <c r="AK257" s="108" t="s">
        <v>401</v>
      </c>
      <c r="AL257" s="112">
        <v>44726</v>
      </c>
      <c r="AM257" s="108" t="s">
        <v>809</v>
      </c>
      <c r="AN257" s="112" t="s">
        <v>623</v>
      </c>
      <c r="AO257" s="111"/>
      <c r="AP257" s="128"/>
    </row>
    <row r="258" spans="1:42" customFormat="1" ht="132" hidden="1" x14ac:dyDescent="0.25">
      <c r="A258" s="67"/>
      <c r="B258" s="95"/>
      <c r="C258" s="95"/>
      <c r="D258" s="95"/>
      <c r="E258" s="69"/>
      <c r="F258" s="79"/>
      <c r="G258" s="95"/>
      <c r="H258" s="71"/>
      <c r="I258" s="97"/>
      <c r="J258" s="73"/>
      <c r="K258" s="74"/>
      <c r="L258" s="73">
        <v>0</v>
      </c>
      <c r="M258" s="97"/>
      <c r="N258" s="73"/>
      <c r="O258" s="98"/>
      <c r="P258" s="77">
        <v>3</v>
      </c>
      <c r="Q258" s="78" t="s">
        <v>402</v>
      </c>
      <c r="R258" s="99" t="s">
        <v>9</v>
      </c>
      <c r="S258" s="100" t="s">
        <v>10</v>
      </c>
      <c r="T258" s="100" t="s">
        <v>11</v>
      </c>
      <c r="U258" s="101" t="s">
        <v>12</v>
      </c>
      <c r="V258" s="100" t="s">
        <v>13</v>
      </c>
      <c r="W258" s="100" t="s">
        <v>14</v>
      </c>
      <c r="X258" s="100" t="s">
        <v>15</v>
      </c>
      <c r="Y258" s="17" t="s">
        <v>625</v>
      </c>
      <c r="Z258" s="17">
        <v>44718</v>
      </c>
      <c r="AA258" s="17" t="s">
        <v>960</v>
      </c>
      <c r="AB258" s="105">
        <f>IFERROR(IF(AND(R257="Probabilidad",R258="Probabilidad"),(AD257-(+AD257*U258)),IF(AND(R257="Impacto",R258="Probabilidad"),(AD256-(+AD256*U258)),IF(R258="Impacto",AD257,""))),"")</f>
        <v>8.6399999999999991E-2</v>
      </c>
      <c r="AC258" s="106" t="s">
        <v>21</v>
      </c>
      <c r="AD258" s="101">
        <v>8.6399999999999991E-2</v>
      </c>
      <c r="AE258" s="106" t="s">
        <v>388</v>
      </c>
      <c r="AF258" s="101">
        <v>1</v>
      </c>
      <c r="AG258" s="107" t="s">
        <v>389</v>
      </c>
      <c r="AH258" s="100"/>
      <c r="AI258" s="68"/>
      <c r="AJ258" s="102"/>
      <c r="AK258" s="112"/>
      <c r="AL258" s="112"/>
      <c r="AM258" s="68"/>
      <c r="AN258" s="102"/>
      <c r="AO258" s="111"/>
      <c r="AP258" s="128"/>
    </row>
    <row r="259" spans="1:42" customFormat="1" ht="16.5" hidden="1" x14ac:dyDescent="0.25">
      <c r="A259" s="67"/>
      <c r="B259" s="95"/>
      <c r="C259" s="95"/>
      <c r="D259" s="95"/>
      <c r="E259" s="69"/>
      <c r="F259" s="79"/>
      <c r="G259" s="95"/>
      <c r="H259" s="71"/>
      <c r="I259" s="97"/>
      <c r="J259" s="73"/>
      <c r="K259" s="74"/>
      <c r="L259" s="73">
        <v>0</v>
      </c>
      <c r="M259" s="97"/>
      <c r="N259" s="73"/>
      <c r="O259" s="98"/>
      <c r="P259" s="77">
        <v>4</v>
      </c>
      <c r="Q259" s="78"/>
      <c r="R259" s="99" t="s">
        <v>42</v>
      </c>
      <c r="S259" s="100"/>
      <c r="T259" s="100"/>
      <c r="U259" s="101" t="s">
        <v>42</v>
      </c>
      <c r="V259" s="100"/>
      <c r="W259" s="100"/>
      <c r="X259" s="100"/>
      <c r="Y259" s="102"/>
      <c r="Z259" s="100"/>
      <c r="AA259" s="100"/>
      <c r="AB259" s="105" t="str">
        <f t="shared" ref="AB259:AB261" si="42">IFERROR(IF(AND(R258="Probabilidad",R259="Probabilidad"),(AD258-(+AD258*U259)),IF(AND(R258="Impacto",R259="Probabilidad"),(AD257-(+AD257*U259)),IF(R259="Impacto",AD258,""))),"")</f>
        <v/>
      </c>
      <c r="AC259" s="106" t="s">
        <v>42</v>
      </c>
      <c r="AD259" s="101" t="s">
        <v>42</v>
      </c>
      <c r="AE259" s="106" t="s">
        <v>42</v>
      </c>
      <c r="AF259" s="101" t="s">
        <v>42</v>
      </c>
      <c r="AG259" s="107" t="s">
        <v>42</v>
      </c>
      <c r="AH259" s="100"/>
      <c r="AI259" s="68"/>
      <c r="AJ259" s="102"/>
      <c r="AK259" s="112"/>
      <c r="AL259" s="112"/>
      <c r="AM259" s="68"/>
      <c r="AN259" s="102"/>
      <c r="AO259" s="111"/>
      <c r="AP259" s="128"/>
    </row>
    <row r="260" spans="1:42" customFormat="1" ht="16.5" hidden="1" x14ac:dyDescent="0.25">
      <c r="A260" s="67"/>
      <c r="B260" s="95"/>
      <c r="C260" s="95"/>
      <c r="D260" s="95"/>
      <c r="E260" s="69"/>
      <c r="F260" s="79"/>
      <c r="G260" s="95"/>
      <c r="H260" s="71"/>
      <c r="I260" s="97"/>
      <c r="J260" s="73"/>
      <c r="K260" s="74"/>
      <c r="L260" s="73">
        <v>0</v>
      </c>
      <c r="M260" s="97"/>
      <c r="N260" s="73"/>
      <c r="O260" s="98"/>
      <c r="P260" s="77">
        <v>5</v>
      </c>
      <c r="Q260" s="78"/>
      <c r="R260" s="99" t="s">
        <v>42</v>
      </c>
      <c r="S260" s="100"/>
      <c r="T260" s="100"/>
      <c r="U260" s="101" t="s">
        <v>42</v>
      </c>
      <c r="V260" s="100"/>
      <c r="W260" s="100"/>
      <c r="X260" s="100"/>
      <c r="Y260" s="102"/>
      <c r="Z260" s="100"/>
      <c r="AA260" s="100"/>
      <c r="AB260" s="105" t="str">
        <f t="shared" si="42"/>
        <v/>
      </c>
      <c r="AC260" s="106" t="s">
        <v>42</v>
      </c>
      <c r="AD260" s="101" t="s">
        <v>42</v>
      </c>
      <c r="AE260" s="106" t="s">
        <v>42</v>
      </c>
      <c r="AF260" s="101" t="s">
        <v>42</v>
      </c>
      <c r="AG260" s="107" t="s">
        <v>42</v>
      </c>
      <c r="AH260" s="100"/>
      <c r="AI260" s="68"/>
      <c r="AJ260" s="102"/>
      <c r="AK260" s="112"/>
      <c r="AL260" s="112"/>
      <c r="AM260" s="68"/>
      <c r="AN260" s="102"/>
      <c r="AO260" s="111"/>
      <c r="AP260" s="128"/>
    </row>
    <row r="261" spans="1:42" customFormat="1" ht="16.5" hidden="1" x14ac:dyDescent="0.25">
      <c r="A261" s="67"/>
      <c r="B261" s="95"/>
      <c r="C261" s="95"/>
      <c r="D261" s="95"/>
      <c r="E261" s="69"/>
      <c r="F261" s="79"/>
      <c r="G261" s="95"/>
      <c r="H261" s="71"/>
      <c r="I261" s="97"/>
      <c r="J261" s="73"/>
      <c r="K261" s="74"/>
      <c r="L261" s="73">
        <v>0</v>
      </c>
      <c r="M261" s="97"/>
      <c r="N261" s="73"/>
      <c r="O261" s="98"/>
      <c r="P261" s="77">
        <v>6</v>
      </c>
      <c r="Q261" s="78"/>
      <c r="R261" s="99" t="s">
        <v>42</v>
      </c>
      <c r="S261" s="100"/>
      <c r="T261" s="100"/>
      <c r="U261" s="101" t="s">
        <v>42</v>
      </c>
      <c r="V261" s="100"/>
      <c r="W261" s="100"/>
      <c r="X261" s="100"/>
      <c r="Y261" s="102"/>
      <c r="Z261" s="100"/>
      <c r="AA261" s="100"/>
      <c r="AB261" s="105" t="str">
        <f t="shared" si="42"/>
        <v/>
      </c>
      <c r="AC261" s="106" t="s">
        <v>42</v>
      </c>
      <c r="AD261" s="101" t="s">
        <v>42</v>
      </c>
      <c r="AE261" s="106" t="s">
        <v>42</v>
      </c>
      <c r="AF261" s="101" t="s">
        <v>42</v>
      </c>
      <c r="AG261" s="107" t="s">
        <v>42</v>
      </c>
      <c r="AH261" s="100"/>
      <c r="AI261" s="68"/>
      <c r="AJ261" s="102"/>
      <c r="AK261" s="112"/>
      <c r="AL261" s="112"/>
      <c r="AM261" s="68"/>
      <c r="AN261" s="102"/>
      <c r="AO261" s="111"/>
      <c r="AP261" s="128"/>
    </row>
    <row r="262" spans="1:42" customFormat="1" ht="65.25" hidden="1" customHeight="1" x14ac:dyDescent="0.25">
      <c r="A262" s="67" t="s">
        <v>409</v>
      </c>
      <c r="B262" s="95"/>
      <c r="C262" s="95" t="s">
        <v>403</v>
      </c>
      <c r="D262" s="95" t="s">
        <v>404</v>
      </c>
      <c r="E262" s="69">
        <v>44</v>
      </c>
      <c r="F262" s="79" t="s">
        <v>405</v>
      </c>
      <c r="G262" s="95" t="s">
        <v>4</v>
      </c>
      <c r="H262" s="71">
        <v>43</v>
      </c>
      <c r="I262" s="97" t="s">
        <v>34</v>
      </c>
      <c r="J262" s="73">
        <v>0.6</v>
      </c>
      <c r="K262" s="74" t="s">
        <v>6</v>
      </c>
      <c r="L262" s="73" t="s">
        <v>6</v>
      </c>
      <c r="M262" s="97" t="s">
        <v>7</v>
      </c>
      <c r="N262" s="73">
        <v>0.6</v>
      </c>
      <c r="O262" s="98" t="s">
        <v>7</v>
      </c>
      <c r="P262" s="77">
        <v>1</v>
      </c>
      <c r="Q262" s="78" t="s">
        <v>406</v>
      </c>
      <c r="R262" s="99" t="s">
        <v>9</v>
      </c>
      <c r="S262" s="100" t="s">
        <v>10</v>
      </c>
      <c r="T262" s="100" t="s">
        <v>11</v>
      </c>
      <c r="U262" s="101" t="s">
        <v>12</v>
      </c>
      <c r="V262" s="100" t="s">
        <v>13</v>
      </c>
      <c r="W262" s="100" t="s">
        <v>14</v>
      </c>
      <c r="X262" s="100" t="s">
        <v>15</v>
      </c>
      <c r="Y262" s="17" t="s">
        <v>810</v>
      </c>
      <c r="Z262" s="17">
        <v>44820</v>
      </c>
      <c r="AA262" s="17" t="s">
        <v>811</v>
      </c>
      <c r="AB262" s="105">
        <f>IFERROR(IF(R262="Probabilidad",(J262-(+J262*U262)),IF(R262="Impacto",J262,"")),"")</f>
        <v>0.36</v>
      </c>
      <c r="AC262" s="106" t="s">
        <v>5</v>
      </c>
      <c r="AD262" s="101">
        <v>0.36</v>
      </c>
      <c r="AE262" s="106" t="s">
        <v>7</v>
      </c>
      <c r="AF262" s="101">
        <v>0.6</v>
      </c>
      <c r="AG262" s="107" t="s">
        <v>7</v>
      </c>
      <c r="AH262" s="100" t="s">
        <v>16</v>
      </c>
      <c r="AI262" s="68" t="s">
        <v>407</v>
      </c>
      <c r="AJ262" s="102" t="s">
        <v>408</v>
      </c>
      <c r="AK262" s="112" t="s">
        <v>380</v>
      </c>
      <c r="AL262" s="112">
        <v>44820</v>
      </c>
      <c r="AM262" s="108" t="s">
        <v>812</v>
      </c>
      <c r="AN262" s="112" t="s">
        <v>623</v>
      </c>
      <c r="AO262" s="111"/>
      <c r="AP262" s="128"/>
    </row>
    <row r="263" spans="1:42" customFormat="1" ht="16.5" hidden="1" x14ac:dyDescent="0.25">
      <c r="A263" s="67"/>
      <c r="B263" s="95"/>
      <c r="C263" s="95"/>
      <c r="D263" s="95"/>
      <c r="E263" s="69"/>
      <c r="F263" s="79"/>
      <c r="G263" s="95"/>
      <c r="H263" s="71"/>
      <c r="I263" s="97"/>
      <c r="J263" s="73"/>
      <c r="K263" s="74"/>
      <c r="L263" s="73">
        <v>0</v>
      </c>
      <c r="M263" s="97"/>
      <c r="N263" s="73"/>
      <c r="O263" s="98"/>
      <c r="P263" s="77">
        <v>2</v>
      </c>
      <c r="Q263" s="78"/>
      <c r="R263" s="99" t="s">
        <v>42</v>
      </c>
      <c r="S263" s="100"/>
      <c r="T263" s="100"/>
      <c r="U263" s="101" t="s">
        <v>42</v>
      </c>
      <c r="V263" s="100"/>
      <c r="W263" s="100"/>
      <c r="X263" s="100"/>
      <c r="Y263" s="102"/>
      <c r="Z263" s="100"/>
      <c r="AA263" s="100"/>
      <c r="AB263" s="105" t="str">
        <f>IFERROR(IF(AND(R262="Probabilidad",R263="Probabilidad"),(AD262-(+AD262*U263)),IF(R263="Probabilidad",(J262-(+J262*U263)),IF(R263="Impacto",AD262,""))),"")</f>
        <v/>
      </c>
      <c r="AC263" s="106" t="s">
        <v>42</v>
      </c>
      <c r="AD263" s="101" t="s">
        <v>42</v>
      </c>
      <c r="AE263" s="106" t="s">
        <v>42</v>
      </c>
      <c r="AF263" s="101" t="s">
        <v>42</v>
      </c>
      <c r="AG263" s="107" t="s">
        <v>42</v>
      </c>
      <c r="AH263" s="100"/>
      <c r="AI263" s="68"/>
      <c r="AJ263" s="102"/>
      <c r="AK263" s="112"/>
      <c r="AL263" s="112"/>
      <c r="AM263" s="68"/>
      <c r="AN263" s="102"/>
      <c r="AO263" s="111"/>
      <c r="AP263" s="128"/>
    </row>
    <row r="264" spans="1:42" customFormat="1" ht="16.5" hidden="1" x14ac:dyDescent="0.25">
      <c r="A264" s="67"/>
      <c r="B264" s="95"/>
      <c r="C264" s="95"/>
      <c r="D264" s="95"/>
      <c r="E264" s="69"/>
      <c r="F264" s="79"/>
      <c r="G264" s="95"/>
      <c r="H264" s="71"/>
      <c r="I264" s="97"/>
      <c r="J264" s="73"/>
      <c r="K264" s="74"/>
      <c r="L264" s="73">
        <v>0</v>
      </c>
      <c r="M264" s="97"/>
      <c r="N264" s="73"/>
      <c r="O264" s="98"/>
      <c r="P264" s="77">
        <v>3</v>
      </c>
      <c r="Q264" s="80"/>
      <c r="R264" s="99" t="s">
        <v>42</v>
      </c>
      <c r="S264" s="100"/>
      <c r="T264" s="100"/>
      <c r="U264" s="101" t="s">
        <v>42</v>
      </c>
      <c r="V264" s="100"/>
      <c r="W264" s="100"/>
      <c r="X264" s="100"/>
      <c r="Y264" s="102"/>
      <c r="Z264" s="100"/>
      <c r="AA264" s="100"/>
      <c r="AB264" s="105" t="str">
        <f>IFERROR(IF(AND(R263="Probabilidad",R264="Probabilidad"),(AD263-(+AD263*U264)),IF(AND(R263="Impacto",R264="Probabilidad"),(AD262-(+AD262*U264)),IF(R264="Impacto",AD263,""))),"")</f>
        <v/>
      </c>
      <c r="AC264" s="106" t="s">
        <v>42</v>
      </c>
      <c r="AD264" s="101" t="s">
        <v>42</v>
      </c>
      <c r="AE264" s="106" t="s">
        <v>42</v>
      </c>
      <c r="AF264" s="101" t="s">
        <v>42</v>
      </c>
      <c r="AG264" s="107" t="s">
        <v>42</v>
      </c>
      <c r="AH264" s="100"/>
      <c r="AI264" s="68"/>
      <c r="AJ264" s="102"/>
      <c r="AK264" s="112"/>
      <c r="AL264" s="112"/>
      <c r="AM264" s="68"/>
      <c r="AN264" s="102"/>
      <c r="AO264" s="111"/>
      <c r="AP264" s="128"/>
    </row>
    <row r="265" spans="1:42" customFormat="1" ht="16.5" hidden="1" x14ac:dyDescent="0.25">
      <c r="A265" s="67"/>
      <c r="B265" s="95"/>
      <c r="C265" s="95"/>
      <c r="D265" s="95"/>
      <c r="E265" s="69"/>
      <c r="F265" s="79"/>
      <c r="G265" s="95"/>
      <c r="H265" s="71"/>
      <c r="I265" s="97"/>
      <c r="J265" s="73"/>
      <c r="K265" s="74"/>
      <c r="L265" s="73">
        <v>0</v>
      </c>
      <c r="M265" s="97"/>
      <c r="N265" s="73"/>
      <c r="O265" s="98"/>
      <c r="P265" s="77">
        <v>4</v>
      </c>
      <c r="Q265" s="78"/>
      <c r="R265" s="99" t="s">
        <v>42</v>
      </c>
      <c r="S265" s="100"/>
      <c r="T265" s="100"/>
      <c r="U265" s="101" t="s">
        <v>42</v>
      </c>
      <c r="V265" s="100"/>
      <c r="W265" s="100"/>
      <c r="X265" s="100"/>
      <c r="Y265" s="102"/>
      <c r="Z265" s="100"/>
      <c r="AA265" s="100"/>
      <c r="AB265" s="105" t="str">
        <f t="shared" ref="AB265:AB267" si="43">IFERROR(IF(AND(R264="Probabilidad",R265="Probabilidad"),(AD264-(+AD264*U265)),IF(AND(R264="Impacto",R265="Probabilidad"),(AD263-(+AD263*U265)),IF(R265="Impacto",AD264,""))),"")</f>
        <v/>
      </c>
      <c r="AC265" s="106" t="s">
        <v>42</v>
      </c>
      <c r="AD265" s="101" t="s">
        <v>42</v>
      </c>
      <c r="AE265" s="106" t="s">
        <v>42</v>
      </c>
      <c r="AF265" s="101" t="s">
        <v>42</v>
      </c>
      <c r="AG265" s="107" t="s">
        <v>42</v>
      </c>
      <c r="AH265" s="100"/>
      <c r="AI265" s="68"/>
      <c r="AJ265" s="102"/>
      <c r="AK265" s="112"/>
      <c r="AL265" s="112"/>
      <c r="AM265" s="68"/>
      <c r="AN265" s="102"/>
      <c r="AO265" s="111"/>
      <c r="AP265" s="128"/>
    </row>
    <row r="266" spans="1:42" customFormat="1" ht="16.5" hidden="1" x14ac:dyDescent="0.25">
      <c r="A266" s="67"/>
      <c r="B266" s="95"/>
      <c r="C266" s="95"/>
      <c r="D266" s="95"/>
      <c r="E266" s="69"/>
      <c r="F266" s="79"/>
      <c r="G266" s="95"/>
      <c r="H266" s="71"/>
      <c r="I266" s="97"/>
      <c r="J266" s="73"/>
      <c r="K266" s="74"/>
      <c r="L266" s="73">
        <v>0</v>
      </c>
      <c r="M266" s="97"/>
      <c r="N266" s="73"/>
      <c r="O266" s="98"/>
      <c r="P266" s="77">
        <v>5</v>
      </c>
      <c r="Q266" s="78"/>
      <c r="R266" s="99" t="s">
        <v>42</v>
      </c>
      <c r="S266" s="100"/>
      <c r="T266" s="100"/>
      <c r="U266" s="101" t="s">
        <v>42</v>
      </c>
      <c r="V266" s="100"/>
      <c r="W266" s="100"/>
      <c r="X266" s="100"/>
      <c r="Y266" s="102"/>
      <c r="Z266" s="100"/>
      <c r="AA266" s="100"/>
      <c r="AB266" s="118" t="str">
        <f t="shared" si="43"/>
        <v/>
      </c>
      <c r="AC266" s="106" t="s">
        <v>42</v>
      </c>
      <c r="AD266" s="101" t="s">
        <v>42</v>
      </c>
      <c r="AE266" s="106" t="s">
        <v>42</v>
      </c>
      <c r="AF266" s="101" t="s">
        <v>42</v>
      </c>
      <c r="AG266" s="107" t="s">
        <v>42</v>
      </c>
      <c r="AH266" s="100"/>
      <c r="AI266" s="68"/>
      <c r="AJ266" s="102"/>
      <c r="AK266" s="112"/>
      <c r="AL266" s="112"/>
      <c r="AM266" s="68"/>
      <c r="AN266" s="102"/>
      <c r="AO266" s="111"/>
      <c r="AP266" s="128"/>
    </row>
    <row r="267" spans="1:42" customFormat="1" ht="16.5" hidden="1" x14ac:dyDescent="0.25">
      <c r="A267" s="67"/>
      <c r="B267" s="95"/>
      <c r="C267" s="95"/>
      <c r="D267" s="95"/>
      <c r="E267" s="69"/>
      <c r="F267" s="79"/>
      <c r="G267" s="95"/>
      <c r="H267" s="71"/>
      <c r="I267" s="97"/>
      <c r="J267" s="73"/>
      <c r="K267" s="74"/>
      <c r="L267" s="73">
        <v>0</v>
      </c>
      <c r="M267" s="97"/>
      <c r="N267" s="73"/>
      <c r="O267" s="98"/>
      <c r="P267" s="77">
        <v>6</v>
      </c>
      <c r="Q267" s="78"/>
      <c r="R267" s="99" t="s">
        <v>42</v>
      </c>
      <c r="S267" s="100"/>
      <c r="T267" s="100"/>
      <c r="U267" s="101" t="s">
        <v>42</v>
      </c>
      <c r="V267" s="100"/>
      <c r="W267" s="100"/>
      <c r="X267" s="100"/>
      <c r="Y267" s="102"/>
      <c r="Z267" s="100"/>
      <c r="AA267" s="100"/>
      <c r="AB267" s="105" t="str">
        <f t="shared" si="43"/>
        <v/>
      </c>
      <c r="AC267" s="106" t="s">
        <v>42</v>
      </c>
      <c r="AD267" s="101" t="s">
        <v>42</v>
      </c>
      <c r="AE267" s="106" t="s">
        <v>42</v>
      </c>
      <c r="AF267" s="101" t="s">
        <v>42</v>
      </c>
      <c r="AG267" s="107" t="s">
        <v>42</v>
      </c>
      <c r="AH267" s="100"/>
      <c r="AI267" s="68"/>
      <c r="AJ267" s="102"/>
      <c r="AK267" s="112"/>
      <c r="AL267" s="112"/>
      <c r="AM267" s="68"/>
      <c r="AN267" s="102"/>
      <c r="AO267" s="111"/>
      <c r="AP267" s="128"/>
    </row>
    <row r="268" spans="1:42" customFormat="1" ht="276.75" customHeight="1" x14ac:dyDescent="0.25">
      <c r="A268" s="67" t="s">
        <v>409</v>
      </c>
      <c r="B268" s="68"/>
      <c r="C268" s="68"/>
      <c r="D268" s="68"/>
      <c r="E268" s="69">
        <v>45</v>
      </c>
      <c r="F268" s="79" t="s">
        <v>813</v>
      </c>
      <c r="G268" s="68"/>
      <c r="H268" s="79">
        <v>83</v>
      </c>
      <c r="I268" s="97" t="s">
        <v>34</v>
      </c>
      <c r="J268" s="152">
        <v>0.6</v>
      </c>
      <c r="K268" s="79" t="s">
        <v>6</v>
      </c>
      <c r="L268" s="79" t="s">
        <v>6</v>
      </c>
      <c r="M268" s="97" t="s">
        <v>7</v>
      </c>
      <c r="N268" s="152">
        <v>0.6</v>
      </c>
      <c r="O268" s="115" t="s">
        <v>49</v>
      </c>
      <c r="P268" s="143">
        <v>1</v>
      </c>
      <c r="Q268" s="143" t="s">
        <v>814</v>
      </c>
      <c r="R268" s="99"/>
      <c r="S268" s="100"/>
      <c r="T268" s="100"/>
      <c r="U268" s="101"/>
      <c r="V268" s="100"/>
      <c r="W268" s="100"/>
      <c r="X268" s="100"/>
      <c r="Y268" s="17" t="s">
        <v>810</v>
      </c>
      <c r="Z268" s="17" t="s">
        <v>815</v>
      </c>
      <c r="AA268" s="17" t="s">
        <v>816</v>
      </c>
      <c r="AB268" s="105"/>
      <c r="AC268" s="106"/>
      <c r="AD268" s="101"/>
      <c r="AE268" s="106"/>
      <c r="AF268" s="101"/>
      <c r="AG268" s="107" t="s">
        <v>7</v>
      </c>
      <c r="AH268" s="100" t="s">
        <v>16</v>
      </c>
      <c r="AI268" s="68" t="s">
        <v>817</v>
      </c>
      <c r="AJ268" s="68" t="s">
        <v>818</v>
      </c>
      <c r="AK268" s="68" t="s">
        <v>819</v>
      </c>
      <c r="AL268" s="153"/>
      <c r="AM268" s="154"/>
      <c r="AN268" s="155" t="s">
        <v>624</v>
      </c>
      <c r="AO268" s="143" t="s">
        <v>1009</v>
      </c>
      <c r="AP268" s="156" t="s">
        <v>1010</v>
      </c>
    </row>
    <row r="269" spans="1:42" customFormat="1" ht="129" hidden="1" customHeight="1" x14ac:dyDescent="0.25">
      <c r="A269" s="67"/>
      <c r="B269" s="68"/>
      <c r="C269" s="68"/>
      <c r="D269" s="68"/>
      <c r="E269" s="69"/>
      <c r="F269" s="79"/>
      <c r="G269" s="68"/>
      <c r="H269" s="79"/>
      <c r="I269" s="97"/>
      <c r="J269" s="79"/>
      <c r="K269" s="79"/>
      <c r="L269" s="79"/>
      <c r="M269" s="97"/>
      <c r="N269" s="79"/>
      <c r="O269" s="115" t="s">
        <v>49</v>
      </c>
      <c r="P269" s="143"/>
      <c r="Q269" s="143"/>
      <c r="R269" s="99"/>
      <c r="S269" s="100"/>
      <c r="T269" s="100"/>
      <c r="U269" s="101"/>
      <c r="V269" s="100"/>
      <c r="W269" s="100"/>
      <c r="X269" s="100"/>
      <c r="Y269" s="17"/>
      <c r="Z269" s="17"/>
      <c r="AA269" s="17"/>
      <c r="AB269" s="105"/>
      <c r="AC269" s="106"/>
      <c r="AD269" s="101"/>
      <c r="AE269" s="106"/>
      <c r="AF269" s="101"/>
      <c r="AG269" s="107"/>
      <c r="AH269" s="100"/>
      <c r="AI269" s="68" t="s">
        <v>820</v>
      </c>
      <c r="AJ269" s="68" t="s">
        <v>818</v>
      </c>
      <c r="AK269" s="68" t="s">
        <v>821</v>
      </c>
      <c r="AL269" s="153"/>
      <c r="AM269" s="154"/>
      <c r="AN269" s="155" t="s">
        <v>624</v>
      </c>
      <c r="AO269" s="143" t="s">
        <v>993</v>
      </c>
      <c r="AP269" s="128"/>
    </row>
    <row r="270" spans="1:42" customFormat="1" ht="115.5" hidden="1" customHeight="1" x14ac:dyDescent="0.25">
      <c r="A270" s="67" t="s">
        <v>468</v>
      </c>
      <c r="B270" s="95" t="s">
        <v>384</v>
      </c>
      <c r="C270" s="95" t="s">
        <v>410</v>
      </c>
      <c r="D270" s="95" t="s">
        <v>411</v>
      </c>
      <c r="E270" s="69">
        <v>45</v>
      </c>
      <c r="F270" s="79" t="s">
        <v>412</v>
      </c>
      <c r="G270" s="95" t="s">
        <v>4</v>
      </c>
      <c r="H270" s="71">
        <v>12</v>
      </c>
      <c r="I270" s="97" t="s">
        <v>5</v>
      </c>
      <c r="J270" s="73">
        <v>0.4</v>
      </c>
      <c r="K270" s="74" t="s">
        <v>413</v>
      </c>
      <c r="L270" s="73" t="s">
        <v>413</v>
      </c>
      <c r="M270" s="97" t="s">
        <v>191</v>
      </c>
      <c r="N270" s="73">
        <v>0.4</v>
      </c>
      <c r="O270" s="98" t="s">
        <v>7</v>
      </c>
      <c r="P270" s="77">
        <v>1</v>
      </c>
      <c r="Q270" s="78" t="s">
        <v>414</v>
      </c>
      <c r="R270" s="99" t="s">
        <v>9</v>
      </c>
      <c r="S270" s="100" t="s">
        <v>10</v>
      </c>
      <c r="T270" s="100" t="s">
        <v>11</v>
      </c>
      <c r="U270" s="101" t="s">
        <v>12</v>
      </c>
      <c r="V270" s="100" t="s">
        <v>13</v>
      </c>
      <c r="W270" s="100" t="s">
        <v>14</v>
      </c>
      <c r="X270" s="100" t="s">
        <v>15</v>
      </c>
      <c r="Y270" s="102" t="s">
        <v>625</v>
      </c>
      <c r="Z270" s="114" t="s">
        <v>655</v>
      </c>
      <c r="AA270" s="19" t="s">
        <v>846</v>
      </c>
      <c r="AB270" s="105">
        <f>IFERROR(IF(R270="Probabilidad",(J270-(+J270*U270)),IF(R270="Impacto",J270,"")),"")</f>
        <v>0.24</v>
      </c>
      <c r="AC270" s="106" t="s">
        <v>5</v>
      </c>
      <c r="AD270" s="101">
        <v>0.24</v>
      </c>
      <c r="AE270" s="106" t="s">
        <v>191</v>
      </c>
      <c r="AF270" s="101">
        <v>0.4</v>
      </c>
      <c r="AG270" s="107" t="s">
        <v>7</v>
      </c>
      <c r="AH270" s="100" t="s">
        <v>61</v>
      </c>
      <c r="AI270" s="68"/>
      <c r="AJ270" s="68"/>
      <c r="AK270" s="112"/>
      <c r="AL270" s="112"/>
      <c r="AM270" s="68"/>
      <c r="AN270" s="102"/>
      <c r="AO270" s="111"/>
      <c r="AP270" s="128"/>
    </row>
    <row r="271" spans="1:42" customFormat="1" ht="99" hidden="1" customHeight="1" x14ac:dyDescent="0.25">
      <c r="A271" s="67"/>
      <c r="B271" s="95"/>
      <c r="C271" s="95"/>
      <c r="D271" s="95"/>
      <c r="E271" s="69"/>
      <c r="F271" s="79"/>
      <c r="G271" s="95"/>
      <c r="H271" s="71"/>
      <c r="I271" s="97"/>
      <c r="J271" s="73"/>
      <c r="K271" s="74"/>
      <c r="L271" s="73">
        <v>0</v>
      </c>
      <c r="M271" s="97"/>
      <c r="N271" s="73"/>
      <c r="O271" s="98"/>
      <c r="P271" s="77">
        <v>2</v>
      </c>
      <c r="Q271" s="78" t="s">
        <v>415</v>
      </c>
      <c r="R271" s="99" t="s">
        <v>9</v>
      </c>
      <c r="S271" s="100" t="s">
        <v>10</v>
      </c>
      <c r="T271" s="100" t="s">
        <v>11</v>
      </c>
      <c r="U271" s="101" t="s">
        <v>12</v>
      </c>
      <c r="V271" s="100" t="s">
        <v>13</v>
      </c>
      <c r="W271" s="100" t="s">
        <v>14</v>
      </c>
      <c r="X271" s="100" t="s">
        <v>15</v>
      </c>
      <c r="Y271" s="102" t="s">
        <v>625</v>
      </c>
      <c r="Z271" s="114" t="s">
        <v>791</v>
      </c>
      <c r="AA271" s="26" t="s">
        <v>847</v>
      </c>
      <c r="AB271" s="105">
        <f>IFERROR(IF(AND(R270="Probabilidad",R271="Probabilidad"),(AD270-(+AD270*U271)),IF(R271="Probabilidad",(J270-(+J270*U271)),IF(R271="Impacto",AD270,""))),"")</f>
        <v>0.14399999999999999</v>
      </c>
      <c r="AC271" s="106" t="s">
        <v>21</v>
      </c>
      <c r="AD271" s="101">
        <v>0.14399999999999999</v>
      </c>
      <c r="AE271" s="106" t="s">
        <v>191</v>
      </c>
      <c r="AF271" s="101">
        <v>0.4</v>
      </c>
      <c r="AG271" s="107" t="s">
        <v>60</v>
      </c>
      <c r="AH271" s="100"/>
      <c r="AI271" s="68"/>
      <c r="AJ271" s="68"/>
      <c r="AK271" s="112"/>
      <c r="AL271" s="112"/>
      <c r="AM271" s="68"/>
      <c r="AN271" s="102"/>
      <c r="AO271" s="111"/>
      <c r="AP271" s="128"/>
    </row>
    <row r="272" spans="1:42" customFormat="1" ht="148.5" hidden="1" customHeight="1" x14ac:dyDescent="0.25">
      <c r="A272" s="67"/>
      <c r="B272" s="95"/>
      <c r="C272" s="95"/>
      <c r="D272" s="95"/>
      <c r="E272" s="69"/>
      <c r="F272" s="79"/>
      <c r="G272" s="95"/>
      <c r="H272" s="71"/>
      <c r="I272" s="97"/>
      <c r="J272" s="73"/>
      <c r="K272" s="74"/>
      <c r="L272" s="73">
        <v>0</v>
      </c>
      <c r="M272" s="97"/>
      <c r="N272" s="73"/>
      <c r="O272" s="98"/>
      <c r="P272" s="77">
        <v>3</v>
      </c>
      <c r="Q272" s="80" t="s">
        <v>416</v>
      </c>
      <c r="R272" s="99" t="s">
        <v>9</v>
      </c>
      <c r="S272" s="100" t="s">
        <v>10</v>
      </c>
      <c r="T272" s="100" t="s">
        <v>11</v>
      </c>
      <c r="U272" s="101" t="s">
        <v>12</v>
      </c>
      <c r="V272" s="100" t="s">
        <v>13</v>
      </c>
      <c r="W272" s="100" t="s">
        <v>14</v>
      </c>
      <c r="X272" s="100" t="s">
        <v>15</v>
      </c>
      <c r="Y272" s="102" t="s">
        <v>625</v>
      </c>
      <c r="Z272" s="114" t="s">
        <v>655</v>
      </c>
      <c r="AA272" s="19" t="s">
        <v>848</v>
      </c>
      <c r="AB272" s="105">
        <f>IFERROR(IF(AND(R271="Probabilidad",R272="Probabilidad"),(AD271-(+AD271*U272)),IF(AND(R271="Impacto",R272="Probabilidad"),(AD270-(+AD270*U272)),IF(R272="Impacto",AD271,""))),"")</f>
        <v>8.6399999999999991E-2</v>
      </c>
      <c r="AC272" s="106" t="s">
        <v>21</v>
      </c>
      <c r="AD272" s="101">
        <v>8.6399999999999991E-2</v>
      </c>
      <c r="AE272" s="106" t="s">
        <v>191</v>
      </c>
      <c r="AF272" s="101">
        <v>0.4</v>
      </c>
      <c r="AG272" s="107" t="s">
        <v>60</v>
      </c>
      <c r="AH272" s="100"/>
      <c r="AI272" s="68"/>
      <c r="AJ272" s="68"/>
      <c r="AK272" s="112"/>
      <c r="AL272" s="112"/>
      <c r="AM272" s="68"/>
      <c r="AN272" s="102"/>
      <c r="AO272" s="111"/>
      <c r="AP272" s="128"/>
    </row>
    <row r="273" spans="1:42" customFormat="1" ht="16.5" hidden="1" customHeight="1" x14ac:dyDescent="0.25">
      <c r="A273" s="67"/>
      <c r="B273" s="95"/>
      <c r="C273" s="95"/>
      <c r="D273" s="95"/>
      <c r="E273" s="69"/>
      <c r="F273" s="79"/>
      <c r="G273" s="95"/>
      <c r="H273" s="71"/>
      <c r="I273" s="97"/>
      <c r="J273" s="73"/>
      <c r="K273" s="74"/>
      <c r="L273" s="73">
        <v>0</v>
      </c>
      <c r="M273" s="97"/>
      <c r="N273" s="73"/>
      <c r="O273" s="98"/>
      <c r="P273" s="77">
        <v>4</v>
      </c>
      <c r="Q273" s="78"/>
      <c r="R273" s="99" t="s">
        <v>42</v>
      </c>
      <c r="S273" s="100"/>
      <c r="T273" s="100"/>
      <c r="U273" s="101" t="s">
        <v>42</v>
      </c>
      <c r="V273" s="100"/>
      <c r="W273" s="100"/>
      <c r="X273" s="100"/>
      <c r="Y273" s="102"/>
      <c r="Z273" s="100"/>
      <c r="AA273" s="100"/>
      <c r="AB273" s="105" t="str">
        <f t="shared" ref="AB273:AB275" si="44">IFERROR(IF(AND(R272="Probabilidad",R273="Probabilidad"),(AD272-(+AD272*U273)),IF(AND(R272="Impacto",R273="Probabilidad"),(AD271-(+AD271*U273)),IF(R273="Impacto",AD272,""))),"")</f>
        <v/>
      </c>
      <c r="AC273" s="106" t="s">
        <v>42</v>
      </c>
      <c r="AD273" s="101" t="s">
        <v>42</v>
      </c>
      <c r="AE273" s="106" t="s">
        <v>42</v>
      </c>
      <c r="AF273" s="101" t="s">
        <v>42</v>
      </c>
      <c r="AG273" s="107" t="s">
        <v>42</v>
      </c>
      <c r="AH273" s="100"/>
      <c r="AI273" s="68"/>
      <c r="AJ273" s="68"/>
      <c r="AK273" s="112"/>
      <c r="AL273" s="112"/>
      <c r="AM273" s="68"/>
      <c r="AN273" s="102"/>
      <c r="AO273" s="111"/>
      <c r="AP273" s="128"/>
    </row>
    <row r="274" spans="1:42" customFormat="1" ht="16.5" hidden="1" customHeight="1" x14ac:dyDescent="0.25">
      <c r="A274" s="67"/>
      <c r="B274" s="95"/>
      <c r="C274" s="95"/>
      <c r="D274" s="95"/>
      <c r="E274" s="69"/>
      <c r="F274" s="79"/>
      <c r="G274" s="95"/>
      <c r="H274" s="71"/>
      <c r="I274" s="97"/>
      <c r="J274" s="73"/>
      <c r="K274" s="74"/>
      <c r="L274" s="73">
        <v>0</v>
      </c>
      <c r="M274" s="97"/>
      <c r="N274" s="73"/>
      <c r="O274" s="98"/>
      <c r="P274" s="77">
        <v>5</v>
      </c>
      <c r="Q274" s="78"/>
      <c r="R274" s="99" t="s">
        <v>42</v>
      </c>
      <c r="S274" s="100"/>
      <c r="T274" s="100"/>
      <c r="U274" s="101" t="s">
        <v>42</v>
      </c>
      <c r="V274" s="100"/>
      <c r="W274" s="100"/>
      <c r="X274" s="100"/>
      <c r="Y274" s="102"/>
      <c r="Z274" s="100"/>
      <c r="AA274" s="100"/>
      <c r="AB274" s="105" t="str">
        <f t="shared" si="44"/>
        <v/>
      </c>
      <c r="AC274" s="106" t="s">
        <v>42</v>
      </c>
      <c r="AD274" s="101" t="s">
        <v>42</v>
      </c>
      <c r="AE274" s="106" t="s">
        <v>42</v>
      </c>
      <c r="AF274" s="101" t="s">
        <v>42</v>
      </c>
      <c r="AG274" s="107" t="s">
        <v>42</v>
      </c>
      <c r="AH274" s="100"/>
      <c r="AI274" s="68"/>
      <c r="AJ274" s="102"/>
      <c r="AK274" s="112"/>
      <c r="AL274" s="112"/>
      <c r="AM274" s="68"/>
      <c r="AN274" s="102"/>
      <c r="AO274" s="111"/>
      <c r="AP274" s="128"/>
    </row>
    <row r="275" spans="1:42" customFormat="1" ht="16.5" hidden="1" customHeight="1" x14ac:dyDescent="0.25">
      <c r="A275" s="67"/>
      <c r="B275" s="95"/>
      <c r="C275" s="95"/>
      <c r="D275" s="95"/>
      <c r="E275" s="69"/>
      <c r="F275" s="79"/>
      <c r="G275" s="95"/>
      <c r="H275" s="71"/>
      <c r="I275" s="97"/>
      <c r="J275" s="73"/>
      <c r="K275" s="74"/>
      <c r="L275" s="73">
        <v>0</v>
      </c>
      <c r="M275" s="97"/>
      <c r="N275" s="73"/>
      <c r="O275" s="98"/>
      <c r="P275" s="77">
        <v>6</v>
      </c>
      <c r="Q275" s="78"/>
      <c r="R275" s="99" t="s">
        <v>42</v>
      </c>
      <c r="S275" s="100"/>
      <c r="T275" s="100"/>
      <c r="U275" s="101" t="s">
        <v>42</v>
      </c>
      <c r="V275" s="100"/>
      <c r="W275" s="100"/>
      <c r="X275" s="100"/>
      <c r="Y275" s="102"/>
      <c r="Z275" s="100"/>
      <c r="AA275" s="100"/>
      <c r="AB275" s="105" t="str">
        <f t="shared" si="44"/>
        <v/>
      </c>
      <c r="AC275" s="106" t="s">
        <v>42</v>
      </c>
      <c r="AD275" s="101" t="s">
        <v>42</v>
      </c>
      <c r="AE275" s="106" t="s">
        <v>42</v>
      </c>
      <c r="AF275" s="101" t="s">
        <v>42</v>
      </c>
      <c r="AG275" s="107" t="s">
        <v>42</v>
      </c>
      <c r="AH275" s="100"/>
      <c r="AI275" s="68"/>
      <c r="AJ275" s="102"/>
      <c r="AK275" s="112"/>
      <c r="AL275" s="112"/>
      <c r="AM275" s="68"/>
      <c r="AN275" s="102"/>
      <c r="AO275" s="111"/>
      <c r="AP275" s="128"/>
    </row>
    <row r="276" spans="1:42" customFormat="1" ht="60.95" hidden="1" customHeight="1" x14ac:dyDescent="0.25">
      <c r="A276" s="67" t="s">
        <v>468</v>
      </c>
      <c r="B276" s="95" t="s">
        <v>0</v>
      </c>
      <c r="C276" s="95" t="s">
        <v>417</v>
      </c>
      <c r="D276" s="95" t="s">
        <v>418</v>
      </c>
      <c r="E276" s="69">
        <v>46</v>
      </c>
      <c r="F276" s="79" t="s">
        <v>419</v>
      </c>
      <c r="G276" s="95" t="s">
        <v>4</v>
      </c>
      <c r="H276" s="71">
        <v>19</v>
      </c>
      <c r="I276" s="97" t="s">
        <v>5</v>
      </c>
      <c r="J276" s="73">
        <v>0.4</v>
      </c>
      <c r="K276" s="74" t="s">
        <v>6</v>
      </c>
      <c r="L276" s="73" t="s">
        <v>6</v>
      </c>
      <c r="M276" s="97" t="s">
        <v>7</v>
      </c>
      <c r="N276" s="73">
        <v>0.6</v>
      </c>
      <c r="O276" s="98" t="s">
        <v>7</v>
      </c>
      <c r="P276" s="77">
        <v>1</v>
      </c>
      <c r="Q276" s="78" t="s">
        <v>420</v>
      </c>
      <c r="R276" s="99" t="s">
        <v>9</v>
      </c>
      <c r="S276" s="100" t="s">
        <v>10</v>
      </c>
      <c r="T276" s="100" t="s">
        <v>11</v>
      </c>
      <c r="U276" s="101" t="s">
        <v>12</v>
      </c>
      <c r="V276" s="100" t="s">
        <v>13</v>
      </c>
      <c r="W276" s="100" t="s">
        <v>14</v>
      </c>
      <c r="X276" s="100" t="s">
        <v>15</v>
      </c>
      <c r="Y276" s="102" t="s">
        <v>625</v>
      </c>
      <c r="Z276" s="114" t="s">
        <v>655</v>
      </c>
      <c r="AA276" s="17" t="s">
        <v>849</v>
      </c>
      <c r="AB276" s="105">
        <f>IFERROR(IF(R276="Probabilidad",(J276-(+J276*U276)),IF(R276="Impacto",J276,"")),"")</f>
        <v>0.24</v>
      </c>
      <c r="AC276" s="106" t="s">
        <v>5</v>
      </c>
      <c r="AD276" s="101">
        <v>0.24</v>
      </c>
      <c r="AE276" s="106" t="s">
        <v>7</v>
      </c>
      <c r="AF276" s="101">
        <v>0.6</v>
      </c>
      <c r="AG276" s="107" t="s">
        <v>7</v>
      </c>
      <c r="AH276" s="100" t="s">
        <v>61</v>
      </c>
      <c r="AI276" s="68"/>
      <c r="AJ276" s="102"/>
      <c r="AK276" s="112"/>
      <c r="AL276" s="112"/>
      <c r="AM276" s="68"/>
      <c r="AN276" s="102"/>
      <c r="AO276" s="111"/>
      <c r="AP276" s="128"/>
    </row>
    <row r="277" spans="1:42" customFormat="1" ht="60.95" hidden="1" customHeight="1" x14ac:dyDescent="0.25">
      <c r="A277" s="67"/>
      <c r="B277" s="95"/>
      <c r="C277" s="95"/>
      <c r="D277" s="95"/>
      <c r="E277" s="69"/>
      <c r="F277" s="79"/>
      <c r="G277" s="95"/>
      <c r="H277" s="71"/>
      <c r="I277" s="97"/>
      <c r="J277" s="73"/>
      <c r="K277" s="74"/>
      <c r="L277" s="73">
        <v>0</v>
      </c>
      <c r="M277" s="97"/>
      <c r="N277" s="73"/>
      <c r="O277" s="98"/>
      <c r="P277" s="77">
        <v>2</v>
      </c>
      <c r="Q277" s="78" t="s">
        <v>421</v>
      </c>
      <c r="R277" s="99" t="s">
        <v>9</v>
      </c>
      <c r="S277" s="100" t="s">
        <v>10</v>
      </c>
      <c r="T277" s="100" t="s">
        <v>11</v>
      </c>
      <c r="U277" s="101" t="s">
        <v>12</v>
      </c>
      <c r="V277" s="100" t="s">
        <v>13</v>
      </c>
      <c r="W277" s="100" t="s">
        <v>14</v>
      </c>
      <c r="X277" s="100" t="s">
        <v>15</v>
      </c>
      <c r="Y277" s="102" t="s">
        <v>625</v>
      </c>
      <c r="Z277" s="114" t="s">
        <v>655</v>
      </c>
      <c r="AA277" s="17" t="s">
        <v>850</v>
      </c>
      <c r="AB277" s="105">
        <f>IFERROR(IF(AND(R276="Probabilidad",R277="Probabilidad"),(AD276-(+AD276*U277)),IF(R277="Probabilidad",(J276-(+J276*U277)),IF(R277="Impacto",AD276,""))),"")</f>
        <v>0.14399999999999999</v>
      </c>
      <c r="AC277" s="106" t="s">
        <v>21</v>
      </c>
      <c r="AD277" s="101">
        <v>0.14399999999999999</v>
      </c>
      <c r="AE277" s="106" t="s">
        <v>191</v>
      </c>
      <c r="AF277" s="101">
        <v>0.4</v>
      </c>
      <c r="AG277" s="107" t="s">
        <v>60</v>
      </c>
      <c r="AH277" s="100"/>
      <c r="AI277" s="68"/>
      <c r="AJ277" s="102"/>
      <c r="AK277" s="112"/>
      <c r="AL277" s="112"/>
      <c r="AM277" s="68"/>
      <c r="AN277" s="102"/>
      <c r="AO277" s="111"/>
      <c r="AP277" s="128"/>
    </row>
    <row r="278" spans="1:42" customFormat="1" ht="60.95" hidden="1" customHeight="1" x14ac:dyDescent="0.25">
      <c r="A278" s="67"/>
      <c r="B278" s="95"/>
      <c r="C278" s="95"/>
      <c r="D278" s="95"/>
      <c r="E278" s="69"/>
      <c r="F278" s="79"/>
      <c r="G278" s="95"/>
      <c r="H278" s="71"/>
      <c r="I278" s="97"/>
      <c r="J278" s="73"/>
      <c r="K278" s="74"/>
      <c r="L278" s="73">
        <v>0</v>
      </c>
      <c r="M278" s="97"/>
      <c r="N278" s="73"/>
      <c r="O278" s="98"/>
      <c r="P278" s="77">
        <v>3</v>
      </c>
      <c r="Q278" s="78" t="s">
        <v>422</v>
      </c>
      <c r="R278" s="99" t="s">
        <v>9</v>
      </c>
      <c r="S278" s="100" t="s">
        <v>23</v>
      </c>
      <c r="T278" s="100" t="s">
        <v>11</v>
      </c>
      <c r="U278" s="101" t="s">
        <v>24</v>
      </c>
      <c r="V278" s="100" t="s">
        <v>13</v>
      </c>
      <c r="W278" s="100" t="s">
        <v>14</v>
      </c>
      <c r="X278" s="100" t="s">
        <v>15</v>
      </c>
      <c r="Y278" s="102" t="s">
        <v>625</v>
      </c>
      <c r="Z278" s="114" t="s">
        <v>655</v>
      </c>
      <c r="AA278" s="17" t="s">
        <v>851</v>
      </c>
      <c r="AB278" s="105">
        <f>IFERROR(IF(AND(R277="Probabilidad",R278="Probabilidad"),(AD277-(+AD277*U278)),IF(AND(R277="Impacto",R278="Probabilidad"),(AD276-(+AD276*U278)),IF(R278="Impacto",AD277,""))),"")</f>
        <v>0.1008</v>
      </c>
      <c r="AC278" s="106" t="s">
        <v>21</v>
      </c>
      <c r="AD278" s="101">
        <v>0.1008</v>
      </c>
      <c r="AE278" s="106" t="s">
        <v>191</v>
      </c>
      <c r="AF278" s="101">
        <v>0.4</v>
      </c>
      <c r="AG278" s="107" t="s">
        <v>60</v>
      </c>
      <c r="AH278" s="100"/>
      <c r="AI278" s="68"/>
      <c r="AJ278" s="102"/>
      <c r="AK278" s="112"/>
      <c r="AL278" s="112"/>
      <c r="AM278" s="68"/>
      <c r="AN278" s="102"/>
      <c r="AO278" s="111"/>
      <c r="AP278" s="128"/>
    </row>
    <row r="279" spans="1:42" customFormat="1" ht="16.5" hidden="1" customHeight="1" x14ac:dyDescent="0.25">
      <c r="A279" s="67"/>
      <c r="B279" s="95"/>
      <c r="C279" s="95"/>
      <c r="D279" s="95"/>
      <c r="E279" s="69"/>
      <c r="F279" s="79"/>
      <c r="G279" s="95"/>
      <c r="H279" s="71"/>
      <c r="I279" s="97"/>
      <c r="J279" s="73"/>
      <c r="K279" s="74"/>
      <c r="L279" s="73">
        <v>0</v>
      </c>
      <c r="M279" s="97"/>
      <c r="N279" s="73"/>
      <c r="O279" s="98"/>
      <c r="P279" s="77">
        <v>4</v>
      </c>
      <c r="Q279" s="78"/>
      <c r="R279" s="99" t="s">
        <v>42</v>
      </c>
      <c r="S279" s="100"/>
      <c r="T279" s="100"/>
      <c r="U279" s="101" t="s">
        <v>42</v>
      </c>
      <c r="V279" s="100"/>
      <c r="W279" s="100"/>
      <c r="X279" s="100"/>
      <c r="Y279" s="114"/>
      <c r="Z279" s="114"/>
      <c r="AA279" s="17"/>
      <c r="AB279" s="105" t="str">
        <f t="shared" ref="AB279:AB281" si="45">IFERROR(IF(AND(R278="Probabilidad",R279="Probabilidad"),(AD278-(+AD278*U279)),IF(AND(R278="Impacto",R279="Probabilidad"),(AD277-(+AD277*U279)),IF(R279="Impacto",AD278,""))),"")</f>
        <v/>
      </c>
      <c r="AC279" s="106" t="s">
        <v>42</v>
      </c>
      <c r="AD279" s="101" t="s">
        <v>42</v>
      </c>
      <c r="AE279" s="106" t="s">
        <v>42</v>
      </c>
      <c r="AF279" s="101" t="s">
        <v>42</v>
      </c>
      <c r="AG279" s="107" t="s">
        <v>42</v>
      </c>
      <c r="AH279" s="100"/>
      <c r="AI279" s="68"/>
      <c r="AJ279" s="102"/>
      <c r="AK279" s="112"/>
      <c r="AL279" s="112"/>
      <c r="AM279" s="68"/>
      <c r="AN279" s="102"/>
      <c r="AO279" s="111"/>
      <c r="AP279" s="128"/>
    </row>
    <row r="280" spans="1:42" customFormat="1" ht="16.5" hidden="1" customHeight="1" x14ac:dyDescent="0.25">
      <c r="A280" s="67"/>
      <c r="B280" s="95"/>
      <c r="C280" s="95"/>
      <c r="D280" s="95"/>
      <c r="E280" s="69"/>
      <c r="F280" s="79"/>
      <c r="G280" s="95"/>
      <c r="H280" s="71"/>
      <c r="I280" s="97"/>
      <c r="J280" s="73"/>
      <c r="K280" s="74"/>
      <c r="L280" s="73">
        <v>0</v>
      </c>
      <c r="M280" s="97"/>
      <c r="N280" s="73"/>
      <c r="O280" s="98"/>
      <c r="P280" s="77">
        <v>5</v>
      </c>
      <c r="Q280" s="78"/>
      <c r="R280" s="99" t="s">
        <v>42</v>
      </c>
      <c r="S280" s="100"/>
      <c r="T280" s="100"/>
      <c r="U280" s="101" t="s">
        <v>42</v>
      </c>
      <c r="V280" s="100"/>
      <c r="W280" s="100"/>
      <c r="X280" s="100"/>
      <c r="Y280" s="114"/>
      <c r="Z280" s="114"/>
      <c r="AA280" s="17"/>
      <c r="AB280" s="105" t="str">
        <f t="shared" si="45"/>
        <v/>
      </c>
      <c r="AC280" s="106" t="s">
        <v>42</v>
      </c>
      <c r="AD280" s="101" t="s">
        <v>42</v>
      </c>
      <c r="AE280" s="106" t="s">
        <v>42</v>
      </c>
      <c r="AF280" s="101" t="s">
        <v>42</v>
      </c>
      <c r="AG280" s="107" t="s">
        <v>42</v>
      </c>
      <c r="AH280" s="100"/>
      <c r="AI280" s="68"/>
      <c r="AJ280" s="102"/>
      <c r="AK280" s="112"/>
      <c r="AL280" s="112"/>
      <c r="AM280" s="68"/>
      <c r="AN280" s="102"/>
      <c r="AO280" s="111"/>
      <c r="AP280" s="128"/>
    </row>
    <row r="281" spans="1:42" customFormat="1" ht="16.5" hidden="1" customHeight="1" x14ac:dyDescent="0.25">
      <c r="A281" s="67"/>
      <c r="B281" s="95"/>
      <c r="C281" s="95"/>
      <c r="D281" s="95"/>
      <c r="E281" s="69"/>
      <c r="F281" s="79"/>
      <c r="G281" s="95"/>
      <c r="H281" s="71"/>
      <c r="I281" s="97"/>
      <c r="J281" s="73"/>
      <c r="K281" s="74"/>
      <c r="L281" s="73">
        <v>0</v>
      </c>
      <c r="M281" s="97"/>
      <c r="N281" s="73"/>
      <c r="O281" s="98"/>
      <c r="P281" s="77">
        <v>6</v>
      </c>
      <c r="Q281" s="78"/>
      <c r="R281" s="99" t="s">
        <v>42</v>
      </c>
      <c r="S281" s="100"/>
      <c r="T281" s="100"/>
      <c r="U281" s="101" t="s">
        <v>42</v>
      </c>
      <c r="V281" s="100"/>
      <c r="W281" s="100"/>
      <c r="X281" s="100"/>
      <c r="Y281" s="114"/>
      <c r="Z281" s="114"/>
      <c r="AA281" s="17"/>
      <c r="AB281" s="105" t="str">
        <f t="shared" si="45"/>
        <v/>
      </c>
      <c r="AC281" s="106" t="s">
        <v>42</v>
      </c>
      <c r="AD281" s="101" t="s">
        <v>42</v>
      </c>
      <c r="AE281" s="106" t="s">
        <v>42</v>
      </c>
      <c r="AF281" s="101" t="s">
        <v>42</v>
      </c>
      <c r="AG281" s="107" t="s">
        <v>42</v>
      </c>
      <c r="AH281" s="100"/>
      <c r="AI281" s="68"/>
      <c r="AJ281" s="102"/>
      <c r="AK281" s="112"/>
      <c r="AL281" s="112"/>
      <c r="AM281" s="68"/>
      <c r="AN281" s="102"/>
      <c r="AO281" s="111"/>
      <c r="AP281" s="128"/>
    </row>
    <row r="282" spans="1:42" customFormat="1" ht="96" hidden="1" customHeight="1" x14ac:dyDescent="0.25">
      <c r="A282" s="67" t="s">
        <v>468</v>
      </c>
      <c r="B282" s="95" t="s">
        <v>0</v>
      </c>
      <c r="C282" s="95" t="s">
        <v>423</v>
      </c>
      <c r="D282" s="95" t="s">
        <v>424</v>
      </c>
      <c r="E282" s="69">
        <v>47</v>
      </c>
      <c r="F282" s="79" t="s">
        <v>822</v>
      </c>
      <c r="G282" s="95" t="s">
        <v>4</v>
      </c>
      <c r="H282" s="71">
        <v>124</v>
      </c>
      <c r="I282" s="97" t="s">
        <v>34</v>
      </c>
      <c r="J282" s="73">
        <v>0.6</v>
      </c>
      <c r="K282" s="74" t="s">
        <v>6</v>
      </c>
      <c r="L282" s="73" t="s">
        <v>6</v>
      </c>
      <c r="M282" s="97" t="s">
        <v>7</v>
      </c>
      <c r="N282" s="73">
        <v>0.6</v>
      </c>
      <c r="O282" s="98" t="s">
        <v>7</v>
      </c>
      <c r="P282" s="77">
        <v>1</v>
      </c>
      <c r="Q282" s="78" t="s">
        <v>425</v>
      </c>
      <c r="R282" s="99" t="s">
        <v>9</v>
      </c>
      <c r="S282" s="100" t="s">
        <v>23</v>
      </c>
      <c r="T282" s="100" t="s">
        <v>11</v>
      </c>
      <c r="U282" s="101" t="s">
        <v>24</v>
      </c>
      <c r="V282" s="100" t="s">
        <v>13</v>
      </c>
      <c r="W282" s="100" t="s">
        <v>14</v>
      </c>
      <c r="X282" s="100" t="s">
        <v>15</v>
      </c>
      <c r="Y282" s="102" t="s">
        <v>625</v>
      </c>
      <c r="Z282" s="114" t="s">
        <v>655</v>
      </c>
      <c r="AA282" s="19" t="s">
        <v>852</v>
      </c>
      <c r="AB282" s="105">
        <f>IFERROR(IF(R282="Probabilidad",(J282-(+J282*U282)),IF(R282="Impacto",J282,"")),"")</f>
        <v>0.42</v>
      </c>
      <c r="AC282" s="106" t="s">
        <v>34</v>
      </c>
      <c r="AD282" s="101">
        <v>0.42</v>
      </c>
      <c r="AE282" s="106" t="s">
        <v>7</v>
      </c>
      <c r="AF282" s="101">
        <v>0.6</v>
      </c>
      <c r="AG282" s="107" t="s">
        <v>7</v>
      </c>
      <c r="AH282" s="100" t="s">
        <v>16</v>
      </c>
      <c r="AI282" s="68" t="s">
        <v>426</v>
      </c>
      <c r="AJ282" s="68" t="s">
        <v>427</v>
      </c>
      <c r="AK282" s="112" t="s">
        <v>428</v>
      </c>
      <c r="AL282" s="17" t="s">
        <v>858</v>
      </c>
      <c r="AM282" s="157" t="s">
        <v>857</v>
      </c>
      <c r="AN282" s="102" t="s">
        <v>623</v>
      </c>
      <c r="AO282" s="111"/>
      <c r="AP282" s="128"/>
    </row>
    <row r="283" spans="1:42" customFormat="1" ht="66" hidden="1" customHeight="1" x14ac:dyDescent="0.25">
      <c r="A283" s="67"/>
      <c r="B283" s="95"/>
      <c r="C283" s="95"/>
      <c r="D283" s="95"/>
      <c r="E283" s="69"/>
      <c r="F283" s="79"/>
      <c r="G283" s="95"/>
      <c r="H283" s="71"/>
      <c r="I283" s="97"/>
      <c r="J283" s="73"/>
      <c r="K283" s="74"/>
      <c r="L283" s="73">
        <v>0</v>
      </c>
      <c r="M283" s="97"/>
      <c r="N283" s="73"/>
      <c r="O283" s="98"/>
      <c r="P283" s="77">
        <v>2</v>
      </c>
      <c r="Q283" s="78" t="s">
        <v>429</v>
      </c>
      <c r="R283" s="99" t="s">
        <v>9</v>
      </c>
      <c r="S283" s="100" t="s">
        <v>23</v>
      </c>
      <c r="T283" s="100" t="s">
        <v>11</v>
      </c>
      <c r="U283" s="101" t="s">
        <v>24</v>
      </c>
      <c r="V283" s="100" t="s">
        <v>13</v>
      </c>
      <c r="W283" s="100" t="s">
        <v>14</v>
      </c>
      <c r="X283" s="100" t="s">
        <v>15</v>
      </c>
      <c r="Y283" s="102" t="s">
        <v>625</v>
      </c>
      <c r="Z283" s="114" t="s">
        <v>655</v>
      </c>
      <c r="AA283" s="19" t="s">
        <v>853</v>
      </c>
      <c r="AB283" s="118">
        <f>IFERROR(IF(AND(R282="Probabilidad",R283="Probabilidad"),(AD282-(+AD282*U283)),IF(R283="Probabilidad",(J282-(+J282*U283)),IF(R283="Impacto",AD282,""))),"")</f>
        <v>0.29399999999999998</v>
      </c>
      <c r="AC283" s="106" t="s">
        <v>5</v>
      </c>
      <c r="AD283" s="101">
        <v>0.29399999999999998</v>
      </c>
      <c r="AE283" s="106" t="s">
        <v>7</v>
      </c>
      <c r="AF283" s="101">
        <v>0.6</v>
      </c>
      <c r="AG283" s="107" t="s">
        <v>7</v>
      </c>
      <c r="AH283" s="100"/>
      <c r="AI283" s="68"/>
      <c r="AJ283" s="102"/>
      <c r="AK283" s="112"/>
      <c r="AL283" s="112"/>
      <c r="AM283" s="68"/>
      <c r="AN283" s="102"/>
      <c r="AO283" s="111"/>
      <c r="AP283" s="128"/>
    </row>
    <row r="284" spans="1:42" customFormat="1" ht="60.95" hidden="1" customHeight="1" x14ac:dyDescent="0.25">
      <c r="A284" s="67"/>
      <c r="B284" s="95"/>
      <c r="C284" s="95"/>
      <c r="D284" s="95"/>
      <c r="E284" s="69"/>
      <c r="F284" s="79"/>
      <c r="G284" s="95"/>
      <c r="H284" s="71"/>
      <c r="I284" s="97"/>
      <c r="J284" s="73"/>
      <c r="K284" s="74"/>
      <c r="L284" s="73">
        <v>0</v>
      </c>
      <c r="M284" s="97"/>
      <c r="N284" s="73"/>
      <c r="O284" s="98"/>
      <c r="P284" s="77">
        <v>3</v>
      </c>
      <c r="Q284" s="80" t="s">
        <v>823</v>
      </c>
      <c r="R284" s="99" t="s">
        <v>9</v>
      </c>
      <c r="S284" s="100" t="s">
        <v>10</v>
      </c>
      <c r="T284" s="100" t="s">
        <v>11</v>
      </c>
      <c r="U284" s="101" t="s">
        <v>12</v>
      </c>
      <c r="V284" s="100" t="s">
        <v>13</v>
      </c>
      <c r="W284" s="100" t="s">
        <v>14</v>
      </c>
      <c r="X284" s="100" t="s">
        <v>15</v>
      </c>
      <c r="Y284" s="102" t="s">
        <v>625</v>
      </c>
      <c r="Z284" s="114" t="s">
        <v>655</v>
      </c>
      <c r="AA284" s="19" t="s">
        <v>854</v>
      </c>
      <c r="AB284" s="105">
        <f>IFERROR(IF(AND(R283="Probabilidad",R284="Probabilidad"),(AD283-(+AD283*U284)),IF(AND(R283="Impacto",R284="Probabilidad"),(AD282-(+AD282*U284)),IF(R284="Impacto",AD283,""))),"")</f>
        <v>0.1764</v>
      </c>
      <c r="AC284" s="106" t="s">
        <v>21</v>
      </c>
      <c r="AD284" s="101">
        <v>0.1764</v>
      </c>
      <c r="AE284" s="106" t="s">
        <v>7</v>
      </c>
      <c r="AF284" s="101">
        <v>0.6</v>
      </c>
      <c r="AG284" s="107" t="s">
        <v>7</v>
      </c>
      <c r="AH284" s="100"/>
      <c r="AI284" s="68"/>
      <c r="AJ284" s="102"/>
      <c r="AK284" s="112"/>
      <c r="AL284" s="112"/>
      <c r="AM284" s="68"/>
      <c r="AN284" s="102"/>
      <c r="AO284" s="111"/>
      <c r="AP284" s="128"/>
    </row>
    <row r="285" spans="1:42" customFormat="1" ht="99" hidden="1" customHeight="1" x14ac:dyDescent="0.25">
      <c r="A285" s="67"/>
      <c r="B285" s="95"/>
      <c r="C285" s="95"/>
      <c r="D285" s="95"/>
      <c r="E285" s="69"/>
      <c r="F285" s="79"/>
      <c r="G285" s="95"/>
      <c r="H285" s="71"/>
      <c r="I285" s="97"/>
      <c r="J285" s="73"/>
      <c r="K285" s="74"/>
      <c r="L285" s="73">
        <v>0</v>
      </c>
      <c r="M285" s="97"/>
      <c r="N285" s="73"/>
      <c r="O285" s="98"/>
      <c r="P285" s="77">
        <v>4</v>
      </c>
      <c r="Q285" s="80" t="s">
        <v>824</v>
      </c>
      <c r="R285" s="99" t="s">
        <v>42</v>
      </c>
      <c r="S285" s="100"/>
      <c r="T285" s="100"/>
      <c r="U285" s="101" t="s">
        <v>42</v>
      </c>
      <c r="V285" s="100"/>
      <c r="W285" s="100"/>
      <c r="X285" s="100"/>
      <c r="Y285" s="102" t="s">
        <v>625</v>
      </c>
      <c r="Z285" s="114" t="s">
        <v>655</v>
      </c>
      <c r="AA285" s="19" t="s">
        <v>855</v>
      </c>
      <c r="AB285" s="105" t="str">
        <f t="shared" ref="AB285:AB287" si="46">IFERROR(IF(AND(R284="Probabilidad",R285="Probabilidad"),(AD284-(+AD284*U285)),IF(AND(R284="Impacto",R285="Probabilidad"),(AD283-(+AD283*U285)),IF(R285="Impacto",AD284,""))),"")</f>
        <v/>
      </c>
      <c r="AC285" s="106" t="s">
        <v>42</v>
      </c>
      <c r="AD285" s="101" t="s">
        <v>42</v>
      </c>
      <c r="AE285" s="106" t="s">
        <v>42</v>
      </c>
      <c r="AF285" s="101" t="s">
        <v>42</v>
      </c>
      <c r="AG285" s="107" t="s">
        <v>42</v>
      </c>
      <c r="AH285" s="100"/>
      <c r="AI285" s="68"/>
      <c r="AJ285" s="102"/>
      <c r="AK285" s="112"/>
      <c r="AL285" s="112"/>
      <c r="AM285" s="68"/>
      <c r="AN285" s="102"/>
      <c r="AO285" s="111"/>
      <c r="AP285" s="128"/>
    </row>
    <row r="286" spans="1:42" customFormat="1" ht="82.5" hidden="1" customHeight="1" x14ac:dyDescent="0.25">
      <c r="A286" s="67"/>
      <c r="B286" s="95"/>
      <c r="C286" s="95"/>
      <c r="D286" s="95"/>
      <c r="E286" s="69"/>
      <c r="F286" s="79"/>
      <c r="G286" s="95"/>
      <c r="H286" s="71"/>
      <c r="I286" s="97"/>
      <c r="J286" s="73"/>
      <c r="K286" s="74"/>
      <c r="L286" s="73">
        <v>0</v>
      </c>
      <c r="M286" s="97"/>
      <c r="N286" s="73"/>
      <c r="O286" s="98"/>
      <c r="P286" s="77">
        <v>5</v>
      </c>
      <c r="Q286" s="78" t="s">
        <v>825</v>
      </c>
      <c r="R286" s="99" t="s">
        <v>42</v>
      </c>
      <c r="S286" s="100"/>
      <c r="T286" s="100"/>
      <c r="U286" s="101" t="s">
        <v>42</v>
      </c>
      <c r="V286" s="100"/>
      <c r="W286" s="100"/>
      <c r="X286" s="100"/>
      <c r="Y286" s="102" t="s">
        <v>625</v>
      </c>
      <c r="Z286" s="114" t="s">
        <v>655</v>
      </c>
      <c r="AA286" s="19" t="s">
        <v>856</v>
      </c>
      <c r="AB286" s="105" t="str">
        <f t="shared" si="46"/>
        <v/>
      </c>
      <c r="AC286" s="106" t="s">
        <v>42</v>
      </c>
      <c r="AD286" s="101" t="s">
        <v>42</v>
      </c>
      <c r="AE286" s="106" t="s">
        <v>42</v>
      </c>
      <c r="AF286" s="101" t="s">
        <v>42</v>
      </c>
      <c r="AG286" s="107" t="s">
        <v>42</v>
      </c>
      <c r="AH286" s="100"/>
      <c r="AI286" s="68"/>
      <c r="AJ286" s="102"/>
      <c r="AK286" s="112"/>
      <c r="AL286" s="112"/>
      <c r="AM286" s="68"/>
      <c r="AN286" s="102"/>
      <c r="AO286" s="111"/>
      <c r="AP286" s="128"/>
    </row>
    <row r="287" spans="1:42" customFormat="1" ht="16.5" hidden="1" customHeight="1" x14ac:dyDescent="0.25">
      <c r="A287" s="67"/>
      <c r="B287" s="95"/>
      <c r="C287" s="95"/>
      <c r="D287" s="95"/>
      <c r="E287" s="69"/>
      <c r="F287" s="79"/>
      <c r="G287" s="95"/>
      <c r="H287" s="71"/>
      <c r="I287" s="97"/>
      <c r="J287" s="73"/>
      <c r="K287" s="74"/>
      <c r="L287" s="73">
        <v>0</v>
      </c>
      <c r="M287" s="97"/>
      <c r="N287" s="73"/>
      <c r="O287" s="98"/>
      <c r="P287" s="77">
        <v>6</v>
      </c>
      <c r="Q287" s="78"/>
      <c r="R287" s="99" t="s">
        <v>42</v>
      </c>
      <c r="S287" s="100"/>
      <c r="T287" s="100"/>
      <c r="U287" s="101" t="s">
        <v>42</v>
      </c>
      <c r="V287" s="100"/>
      <c r="W287" s="100"/>
      <c r="X287" s="100"/>
      <c r="Y287" s="158"/>
      <c r="Z287" s="158"/>
      <c r="AA287" s="27"/>
      <c r="AB287" s="105" t="str">
        <f t="shared" si="46"/>
        <v/>
      </c>
      <c r="AC287" s="106" t="s">
        <v>42</v>
      </c>
      <c r="AD287" s="101" t="s">
        <v>42</v>
      </c>
      <c r="AE287" s="106" t="s">
        <v>42</v>
      </c>
      <c r="AF287" s="101" t="s">
        <v>42</v>
      </c>
      <c r="AG287" s="107" t="s">
        <v>42</v>
      </c>
      <c r="AH287" s="100"/>
      <c r="AI287" s="68"/>
      <c r="AJ287" s="102"/>
      <c r="AK287" s="112"/>
      <c r="AL287" s="112"/>
      <c r="AM287" s="68"/>
      <c r="AN287" s="102"/>
      <c r="AO287" s="111"/>
      <c r="AP287" s="128"/>
    </row>
    <row r="288" spans="1:42" customFormat="1" ht="84.75" hidden="1" customHeight="1" x14ac:dyDescent="0.25">
      <c r="A288" s="67" t="s">
        <v>468</v>
      </c>
      <c r="B288" s="95" t="s">
        <v>0</v>
      </c>
      <c r="C288" s="95" t="s">
        <v>430</v>
      </c>
      <c r="D288" s="95" t="s">
        <v>431</v>
      </c>
      <c r="E288" s="69">
        <v>48</v>
      </c>
      <c r="F288" s="79" t="s">
        <v>432</v>
      </c>
      <c r="G288" s="95" t="s">
        <v>4</v>
      </c>
      <c r="H288" s="71">
        <v>9</v>
      </c>
      <c r="I288" s="97" t="s">
        <v>5</v>
      </c>
      <c r="J288" s="73">
        <v>0.4</v>
      </c>
      <c r="K288" s="74" t="s">
        <v>6</v>
      </c>
      <c r="L288" s="73" t="s">
        <v>6</v>
      </c>
      <c r="M288" s="97" t="s">
        <v>7</v>
      </c>
      <c r="N288" s="73">
        <v>0.6</v>
      </c>
      <c r="O288" s="98" t="s">
        <v>7</v>
      </c>
      <c r="P288" s="77">
        <v>1</v>
      </c>
      <c r="Q288" s="78" t="s">
        <v>433</v>
      </c>
      <c r="R288" s="99" t="s">
        <v>9</v>
      </c>
      <c r="S288" s="100" t="s">
        <v>10</v>
      </c>
      <c r="T288" s="100" t="s">
        <v>11</v>
      </c>
      <c r="U288" s="101" t="s">
        <v>12</v>
      </c>
      <c r="V288" s="100" t="s">
        <v>13</v>
      </c>
      <c r="W288" s="100" t="s">
        <v>14</v>
      </c>
      <c r="X288" s="100" t="s">
        <v>15</v>
      </c>
      <c r="Y288" s="102" t="s">
        <v>623</v>
      </c>
      <c r="Z288" s="102" t="s">
        <v>791</v>
      </c>
      <c r="AA288" s="18" t="s">
        <v>859</v>
      </c>
      <c r="AB288" s="105">
        <f>IFERROR(IF(R288="Probabilidad",(J288-(+J288*U288)),IF(R288="Impacto",J288,"")),"")</f>
        <v>0.24</v>
      </c>
      <c r="AC288" s="106" t="s">
        <v>5</v>
      </c>
      <c r="AD288" s="101">
        <v>0.24</v>
      </c>
      <c r="AE288" s="106" t="s">
        <v>7</v>
      </c>
      <c r="AF288" s="101">
        <v>0.6</v>
      </c>
      <c r="AG288" s="107" t="s">
        <v>7</v>
      </c>
      <c r="AH288" s="100" t="s">
        <v>16</v>
      </c>
      <c r="AI288" s="68" t="s">
        <v>434</v>
      </c>
      <c r="AJ288" s="68" t="s">
        <v>435</v>
      </c>
      <c r="AK288" s="112" t="s">
        <v>436</v>
      </c>
      <c r="AL288" s="17" t="s">
        <v>858</v>
      </c>
      <c r="AM288" s="133" t="s">
        <v>860</v>
      </c>
      <c r="AN288" s="158" t="s">
        <v>623</v>
      </c>
      <c r="AO288" s="111"/>
      <c r="AP288" s="128"/>
    </row>
    <row r="289" spans="1:42" customFormat="1" ht="16.5" hidden="1" customHeight="1" x14ac:dyDescent="0.25">
      <c r="A289" s="67"/>
      <c r="B289" s="95"/>
      <c r="C289" s="95"/>
      <c r="D289" s="95"/>
      <c r="E289" s="69"/>
      <c r="F289" s="79"/>
      <c r="G289" s="95"/>
      <c r="H289" s="71"/>
      <c r="I289" s="97"/>
      <c r="J289" s="73"/>
      <c r="K289" s="74"/>
      <c r="L289" s="73">
        <v>0</v>
      </c>
      <c r="M289" s="97"/>
      <c r="N289" s="73"/>
      <c r="O289" s="98"/>
      <c r="P289" s="77">
        <v>2</v>
      </c>
      <c r="Q289" s="78"/>
      <c r="R289" s="99" t="s">
        <v>42</v>
      </c>
      <c r="S289" s="100"/>
      <c r="T289" s="100"/>
      <c r="U289" s="101" t="s">
        <v>42</v>
      </c>
      <c r="V289" s="100"/>
      <c r="W289" s="100"/>
      <c r="X289" s="100"/>
      <c r="Y289" s="158"/>
      <c r="Z289" s="144"/>
      <c r="AA289" s="18"/>
      <c r="AB289" s="105" t="str">
        <f>IFERROR(IF(AND(R288="Probabilidad",R289="Probabilidad"),(AD288-(+AD288*U289)),IF(R289="Probabilidad",(J288-(+J288*U289)),IF(R289="Impacto",AD288,""))),"")</f>
        <v/>
      </c>
      <c r="AC289" s="106" t="s">
        <v>42</v>
      </c>
      <c r="AD289" s="101" t="s">
        <v>42</v>
      </c>
      <c r="AE289" s="106" t="s">
        <v>42</v>
      </c>
      <c r="AF289" s="101" t="s">
        <v>42</v>
      </c>
      <c r="AG289" s="107" t="s">
        <v>42</v>
      </c>
      <c r="AH289" s="100"/>
      <c r="AI289" s="68"/>
      <c r="AJ289" s="102"/>
      <c r="AK289" s="112"/>
      <c r="AL289" s="133"/>
      <c r="AM289" s="133"/>
      <c r="AN289" s="158"/>
      <c r="AO289" s="111"/>
      <c r="AP289" s="128"/>
    </row>
    <row r="290" spans="1:42" customFormat="1" ht="16.5" hidden="1" customHeight="1" x14ac:dyDescent="0.25">
      <c r="A290" s="67"/>
      <c r="B290" s="95"/>
      <c r="C290" s="95"/>
      <c r="D290" s="95"/>
      <c r="E290" s="69"/>
      <c r="F290" s="79"/>
      <c r="G290" s="95"/>
      <c r="H290" s="71"/>
      <c r="I290" s="97"/>
      <c r="J290" s="73"/>
      <c r="K290" s="74"/>
      <c r="L290" s="73">
        <v>0</v>
      </c>
      <c r="M290" s="97"/>
      <c r="N290" s="73"/>
      <c r="O290" s="98"/>
      <c r="P290" s="77">
        <v>3</v>
      </c>
      <c r="Q290" s="80"/>
      <c r="R290" s="99" t="s">
        <v>42</v>
      </c>
      <c r="S290" s="100"/>
      <c r="T290" s="100"/>
      <c r="U290" s="101" t="s">
        <v>42</v>
      </c>
      <c r="V290" s="100"/>
      <c r="W290" s="100"/>
      <c r="X290" s="100"/>
      <c r="Y290" s="158"/>
      <c r="Z290" s="144"/>
      <c r="AA290" s="18"/>
      <c r="AB290" s="105" t="str">
        <f>IFERROR(IF(AND(R289="Probabilidad",R290="Probabilidad"),(AD289-(+AD289*U290)),IF(AND(R289="Impacto",R290="Probabilidad"),(AD288-(+AD288*U290)),IF(R290="Impacto",AD289,""))),"")</f>
        <v/>
      </c>
      <c r="AC290" s="106" t="s">
        <v>42</v>
      </c>
      <c r="AD290" s="101" t="s">
        <v>42</v>
      </c>
      <c r="AE290" s="106" t="s">
        <v>42</v>
      </c>
      <c r="AF290" s="101" t="s">
        <v>42</v>
      </c>
      <c r="AG290" s="107" t="s">
        <v>42</v>
      </c>
      <c r="AH290" s="100"/>
      <c r="AI290" s="68"/>
      <c r="AJ290" s="102"/>
      <c r="AK290" s="112"/>
      <c r="AL290" s="133"/>
      <c r="AM290" s="133"/>
      <c r="AN290" s="158"/>
      <c r="AO290" s="111"/>
      <c r="AP290" s="128"/>
    </row>
    <row r="291" spans="1:42" customFormat="1" ht="16.5" hidden="1" customHeight="1" x14ac:dyDescent="0.25">
      <c r="A291" s="67"/>
      <c r="B291" s="95"/>
      <c r="C291" s="95"/>
      <c r="D291" s="95"/>
      <c r="E291" s="69"/>
      <c r="F291" s="79"/>
      <c r="G291" s="95"/>
      <c r="H291" s="71"/>
      <c r="I291" s="97"/>
      <c r="J291" s="73"/>
      <c r="K291" s="74"/>
      <c r="L291" s="73">
        <v>0</v>
      </c>
      <c r="M291" s="97"/>
      <c r="N291" s="73"/>
      <c r="O291" s="98"/>
      <c r="P291" s="77">
        <v>4</v>
      </c>
      <c r="Q291" s="78"/>
      <c r="R291" s="99" t="s">
        <v>42</v>
      </c>
      <c r="S291" s="100"/>
      <c r="T291" s="100"/>
      <c r="U291" s="101" t="s">
        <v>42</v>
      </c>
      <c r="V291" s="100"/>
      <c r="W291" s="100"/>
      <c r="X291" s="100"/>
      <c r="Y291" s="158"/>
      <c r="Z291" s="144"/>
      <c r="AA291" s="18"/>
      <c r="AB291" s="105" t="str">
        <f t="shared" ref="AB291:AB293" si="47">IFERROR(IF(AND(R290="Probabilidad",R291="Probabilidad"),(AD290-(+AD290*U291)),IF(AND(R290="Impacto",R291="Probabilidad"),(AD289-(+AD289*U291)),IF(R291="Impacto",AD290,""))),"")</f>
        <v/>
      </c>
      <c r="AC291" s="106" t="s">
        <v>42</v>
      </c>
      <c r="AD291" s="101" t="s">
        <v>42</v>
      </c>
      <c r="AE291" s="106" t="s">
        <v>42</v>
      </c>
      <c r="AF291" s="101" t="s">
        <v>42</v>
      </c>
      <c r="AG291" s="107" t="s">
        <v>42</v>
      </c>
      <c r="AH291" s="100"/>
      <c r="AI291" s="68"/>
      <c r="AJ291" s="102"/>
      <c r="AK291" s="112"/>
      <c r="AL291" s="133"/>
      <c r="AM291" s="133"/>
      <c r="AN291" s="158"/>
      <c r="AO291" s="111"/>
      <c r="AP291" s="128"/>
    </row>
    <row r="292" spans="1:42" customFormat="1" ht="16.5" hidden="1" customHeight="1" x14ac:dyDescent="0.25">
      <c r="A292" s="67"/>
      <c r="B292" s="95"/>
      <c r="C292" s="95"/>
      <c r="D292" s="95"/>
      <c r="E292" s="69"/>
      <c r="F292" s="79"/>
      <c r="G292" s="95"/>
      <c r="H292" s="71"/>
      <c r="I292" s="97"/>
      <c r="J292" s="73"/>
      <c r="K292" s="74"/>
      <c r="L292" s="73">
        <v>0</v>
      </c>
      <c r="M292" s="97"/>
      <c r="N292" s="73"/>
      <c r="O292" s="98"/>
      <c r="P292" s="77">
        <v>5</v>
      </c>
      <c r="Q292" s="78"/>
      <c r="R292" s="99" t="s">
        <v>42</v>
      </c>
      <c r="S292" s="100"/>
      <c r="T292" s="100"/>
      <c r="U292" s="101" t="s">
        <v>42</v>
      </c>
      <c r="V292" s="100"/>
      <c r="W292" s="100"/>
      <c r="X292" s="100"/>
      <c r="Y292" s="158"/>
      <c r="Z292" s="144"/>
      <c r="AA292" s="18"/>
      <c r="AB292" s="118" t="str">
        <f t="shared" si="47"/>
        <v/>
      </c>
      <c r="AC292" s="106" t="s">
        <v>42</v>
      </c>
      <c r="AD292" s="101" t="s">
        <v>42</v>
      </c>
      <c r="AE292" s="106" t="s">
        <v>42</v>
      </c>
      <c r="AF292" s="101" t="s">
        <v>42</v>
      </c>
      <c r="AG292" s="107" t="s">
        <v>42</v>
      </c>
      <c r="AH292" s="100"/>
      <c r="AI292" s="68"/>
      <c r="AJ292" s="102"/>
      <c r="AK292" s="112"/>
      <c r="AL292" s="133"/>
      <c r="AM292" s="133"/>
      <c r="AN292" s="158"/>
      <c r="AO292" s="111"/>
      <c r="AP292" s="128"/>
    </row>
    <row r="293" spans="1:42" customFormat="1" ht="16.5" hidden="1" customHeight="1" x14ac:dyDescent="0.25">
      <c r="A293" s="67"/>
      <c r="B293" s="95"/>
      <c r="C293" s="95"/>
      <c r="D293" s="95"/>
      <c r="E293" s="69"/>
      <c r="F293" s="79"/>
      <c r="G293" s="95"/>
      <c r="H293" s="71"/>
      <c r="I293" s="97"/>
      <c r="J293" s="73"/>
      <c r="K293" s="74"/>
      <c r="L293" s="73">
        <v>0</v>
      </c>
      <c r="M293" s="97"/>
      <c r="N293" s="73"/>
      <c r="O293" s="98"/>
      <c r="P293" s="77">
        <v>6</v>
      </c>
      <c r="Q293" s="78"/>
      <c r="R293" s="99" t="s">
        <v>42</v>
      </c>
      <c r="S293" s="100"/>
      <c r="T293" s="100"/>
      <c r="U293" s="101" t="s">
        <v>42</v>
      </c>
      <c r="V293" s="100"/>
      <c r="W293" s="100"/>
      <c r="X293" s="100"/>
      <c r="Y293" s="158"/>
      <c r="Z293" s="144"/>
      <c r="AA293" s="18"/>
      <c r="AB293" s="105" t="str">
        <f t="shared" si="47"/>
        <v/>
      </c>
      <c r="AC293" s="106" t="s">
        <v>42</v>
      </c>
      <c r="AD293" s="101" t="s">
        <v>42</v>
      </c>
      <c r="AE293" s="106" t="s">
        <v>42</v>
      </c>
      <c r="AF293" s="101" t="s">
        <v>42</v>
      </c>
      <c r="AG293" s="107" t="s">
        <v>42</v>
      </c>
      <c r="AH293" s="100"/>
      <c r="AI293" s="68"/>
      <c r="AJ293" s="102"/>
      <c r="AK293" s="112"/>
      <c r="AL293" s="133"/>
      <c r="AM293" s="133"/>
      <c r="AN293" s="158"/>
      <c r="AO293" s="111"/>
      <c r="AP293" s="128"/>
    </row>
    <row r="294" spans="1:42" ht="177" customHeight="1" x14ac:dyDescent="0.25">
      <c r="A294" s="67" t="s">
        <v>468</v>
      </c>
      <c r="B294" s="95" t="s">
        <v>0</v>
      </c>
      <c r="C294" s="95" t="s">
        <v>437</v>
      </c>
      <c r="D294" s="95" t="s">
        <v>438</v>
      </c>
      <c r="E294" s="69">
        <v>49</v>
      </c>
      <c r="F294" s="159" t="s">
        <v>439</v>
      </c>
      <c r="G294" s="95" t="s">
        <v>4</v>
      </c>
      <c r="H294" s="71">
        <v>12</v>
      </c>
      <c r="I294" s="97" t="s">
        <v>5</v>
      </c>
      <c r="J294" s="73">
        <v>0.4</v>
      </c>
      <c r="K294" s="74" t="s">
        <v>47</v>
      </c>
      <c r="L294" s="73" t="s">
        <v>47</v>
      </c>
      <c r="M294" s="97" t="s">
        <v>48</v>
      </c>
      <c r="N294" s="73">
        <v>0.8</v>
      </c>
      <c r="O294" s="115" t="s">
        <v>49</v>
      </c>
      <c r="P294" s="77">
        <v>1</v>
      </c>
      <c r="Q294" s="78" t="s">
        <v>440</v>
      </c>
      <c r="R294" s="99" t="s">
        <v>9</v>
      </c>
      <c r="S294" s="100" t="s">
        <v>23</v>
      </c>
      <c r="T294" s="100" t="s">
        <v>11</v>
      </c>
      <c r="U294" s="101" t="s">
        <v>24</v>
      </c>
      <c r="V294" s="100" t="s">
        <v>13</v>
      </c>
      <c r="W294" s="100" t="s">
        <v>14</v>
      </c>
      <c r="X294" s="100" t="s">
        <v>15</v>
      </c>
      <c r="Y294" s="102" t="s">
        <v>625</v>
      </c>
      <c r="Z294" s="114" t="s">
        <v>655</v>
      </c>
      <c r="AA294" s="30" t="s">
        <v>861</v>
      </c>
      <c r="AB294" s="105">
        <f>IFERROR(IF(R294="Probabilidad",(J294-(+J294*U294)),IF(R294="Impacto",J294,"")),"")</f>
        <v>0.28000000000000003</v>
      </c>
      <c r="AC294" s="106" t="s">
        <v>5</v>
      </c>
      <c r="AD294" s="101">
        <v>0.28000000000000003</v>
      </c>
      <c r="AE294" s="106" t="s">
        <v>48</v>
      </c>
      <c r="AF294" s="101">
        <v>0.8</v>
      </c>
      <c r="AG294" s="107" t="s">
        <v>49</v>
      </c>
      <c r="AH294" s="100" t="s">
        <v>16</v>
      </c>
      <c r="AI294" s="68" t="s">
        <v>441</v>
      </c>
      <c r="AJ294" s="68" t="s">
        <v>442</v>
      </c>
      <c r="AK294" s="112" t="s">
        <v>436</v>
      </c>
      <c r="AL294" s="36" t="s">
        <v>858</v>
      </c>
      <c r="AM294" s="130" t="s">
        <v>866</v>
      </c>
      <c r="AN294" s="102" t="s">
        <v>623</v>
      </c>
      <c r="AO294" s="146" t="s">
        <v>992</v>
      </c>
      <c r="AP294" s="41" t="s">
        <v>989</v>
      </c>
    </row>
    <row r="295" spans="1:42" customFormat="1" ht="72" hidden="1" customHeight="1" x14ac:dyDescent="0.25">
      <c r="A295" s="67"/>
      <c r="B295" s="95"/>
      <c r="C295" s="95"/>
      <c r="D295" s="95"/>
      <c r="E295" s="69"/>
      <c r="F295" s="95"/>
      <c r="G295" s="95"/>
      <c r="H295" s="71"/>
      <c r="I295" s="97"/>
      <c r="J295" s="73"/>
      <c r="K295" s="74"/>
      <c r="L295" s="73">
        <v>0</v>
      </c>
      <c r="M295" s="97"/>
      <c r="N295" s="73"/>
      <c r="O295" s="115" t="s">
        <v>49</v>
      </c>
      <c r="P295" s="77">
        <v>2</v>
      </c>
      <c r="Q295" s="78" t="s">
        <v>443</v>
      </c>
      <c r="R295" s="99" t="s">
        <v>9</v>
      </c>
      <c r="S295" s="100" t="s">
        <v>10</v>
      </c>
      <c r="T295" s="100" t="s">
        <v>11</v>
      </c>
      <c r="U295" s="101" t="s">
        <v>12</v>
      </c>
      <c r="V295" s="100" t="s">
        <v>13</v>
      </c>
      <c r="W295" s="100" t="s">
        <v>14</v>
      </c>
      <c r="X295" s="100" t="s">
        <v>15</v>
      </c>
      <c r="Y295" s="102" t="s">
        <v>625</v>
      </c>
      <c r="Z295" s="114" t="s">
        <v>655</v>
      </c>
      <c r="AA295" s="19" t="s">
        <v>862</v>
      </c>
      <c r="AB295" s="105">
        <f>IFERROR(IF(AND(R294="Probabilidad",R295="Probabilidad"),(AD294-(+AD294*U295)),IF(R295="Probabilidad",(J294-(+J294*U295)),IF(R295="Impacto",AD294,""))),"")</f>
        <v>0.16800000000000001</v>
      </c>
      <c r="AC295" s="106" t="s">
        <v>21</v>
      </c>
      <c r="AD295" s="101">
        <v>0.16800000000000001</v>
      </c>
      <c r="AE295" s="106" t="s">
        <v>7</v>
      </c>
      <c r="AF295" s="101">
        <v>0.6</v>
      </c>
      <c r="AG295" s="107" t="s">
        <v>7</v>
      </c>
      <c r="AH295" s="100"/>
      <c r="AI295" s="68" t="s">
        <v>444</v>
      </c>
      <c r="AJ295" s="68" t="s">
        <v>445</v>
      </c>
      <c r="AK295" s="112" t="s">
        <v>436</v>
      </c>
      <c r="AL295" s="17" t="s">
        <v>858</v>
      </c>
      <c r="AM295" s="20" t="s">
        <v>867</v>
      </c>
      <c r="AN295" s="102" t="s">
        <v>623</v>
      </c>
      <c r="AO295" s="111"/>
      <c r="AP295" s="128"/>
    </row>
    <row r="296" spans="1:42" customFormat="1" ht="60.95" hidden="1" customHeight="1" x14ac:dyDescent="0.25">
      <c r="A296" s="67"/>
      <c r="B296" s="95"/>
      <c r="C296" s="95"/>
      <c r="D296" s="95"/>
      <c r="E296" s="69"/>
      <c r="F296" s="95"/>
      <c r="G296" s="95"/>
      <c r="H296" s="71"/>
      <c r="I296" s="97"/>
      <c r="J296" s="73"/>
      <c r="K296" s="74"/>
      <c r="L296" s="73">
        <v>0</v>
      </c>
      <c r="M296" s="97"/>
      <c r="N296" s="73"/>
      <c r="O296" s="115" t="s">
        <v>49</v>
      </c>
      <c r="P296" s="77">
        <v>3</v>
      </c>
      <c r="Q296" s="78" t="s">
        <v>446</v>
      </c>
      <c r="R296" s="99" t="s">
        <v>9</v>
      </c>
      <c r="S296" s="100" t="s">
        <v>10</v>
      </c>
      <c r="T296" s="100" t="s">
        <v>11</v>
      </c>
      <c r="U296" s="101" t="s">
        <v>12</v>
      </c>
      <c r="V296" s="100" t="s">
        <v>13</v>
      </c>
      <c r="W296" s="100" t="s">
        <v>14</v>
      </c>
      <c r="X296" s="100" t="s">
        <v>15</v>
      </c>
      <c r="Y296" s="102" t="s">
        <v>625</v>
      </c>
      <c r="Z296" s="114" t="s">
        <v>655</v>
      </c>
      <c r="AA296" s="17" t="s">
        <v>863</v>
      </c>
      <c r="AB296" s="105">
        <f>IFERROR(IF(AND(R295="Probabilidad",R296="Probabilidad"),(AD295-(+AD295*U296)),IF(AND(R295="Impacto",R296="Probabilidad"),(AD294-(+AD294*U296)),IF(R296="Impacto",AD295,""))),"")</f>
        <v>0.1008</v>
      </c>
      <c r="AC296" s="106" t="s">
        <v>21</v>
      </c>
      <c r="AD296" s="101">
        <v>0.1008</v>
      </c>
      <c r="AE296" s="106" t="s">
        <v>7</v>
      </c>
      <c r="AF296" s="101">
        <v>0.6</v>
      </c>
      <c r="AG296" s="107" t="s">
        <v>7</v>
      </c>
      <c r="AH296" s="100"/>
      <c r="AI296" s="68"/>
      <c r="AJ296" s="102"/>
      <c r="AK296" s="112"/>
      <c r="AL296" s="112"/>
      <c r="AM296" s="68"/>
      <c r="AN296" s="102"/>
      <c r="AO296" s="111"/>
      <c r="AP296" s="128"/>
    </row>
    <row r="297" spans="1:42" customFormat="1" ht="60.95" hidden="1" customHeight="1" x14ac:dyDescent="0.25">
      <c r="A297" s="67"/>
      <c r="B297" s="95"/>
      <c r="C297" s="95"/>
      <c r="D297" s="95"/>
      <c r="E297" s="69"/>
      <c r="F297" s="95"/>
      <c r="G297" s="95"/>
      <c r="H297" s="71"/>
      <c r="I297" s="97"/>
      <c r="J297" s="73"/>
      <c r="K297" s="74"/>
      <c r="L297" s="73">
        <v>0</v>
      </c>
      <c r="M297" s="97"/>
      <c r="N297" s="73"/>
      <c r="O297" s="115" t="s">
        <v>49</v>
      </c>
      <c r="P297" s="77">
        <v>4</v>
      </c>
      <c r="Q297" s="78" t="s">
        <v>447</v>
      </c>
      <c r="R297" s="99" t="s">
        <v>26</v>
      </c>
      <c r="S297" s="100" t="s">
        <v>27</v>
      </c>
      <c r="T297" s="100" t="s">
        <v>11</v>
      </c>
      <c r="U297" s="101" t="s">
        <v>28</v>
      </c>
      <c r="V297" s="100" t="s">
        <v>13</v>
      </c>
      <c r="W297" s="100" t="s">
        <v>14</v>
      </c>
      <c r="X297" s="100" t="s">
        <v>15</v>
      </c>
      <c r="Y297" s="102" t="s">
        <v>625</v>
      </c>
      <c r="Z297" s="114" t="s">
        <v>655</v>
      </c>
      <c r="AA297" s="17" t="s">
        <v>864</v>
      </c>
      <c r="AB297" s="105">
        <f t="shared" ref="AB297:AB299" si="48">IFERROR(IF(AND(R296="Probabilidad",R297="Probabilidad"),(AD296-(+AD296*U297)),IF(AND(R296="Impacto",R297="Probabilidad"),(AD295-(+AD295*U297)),IF(R297="Impacto",AD296,""))),"")</f>
        <v>0.1008</v>
      </c>
      <c r="AC297" s="106" t="s">
        <v>21</v>
      </c>
      <c r="AD297" s="101">
        <v>0.1008</v>
      </c>
      <c r="AE297" s="106" t="s">
        <v>7</v>
      </c>
      <c r="AF297" s="101">
        <v>0.44999999999999996</v>
      </c>
      <c r="AG297" s="107" t="s">
        <v>7</v>
      </c>
      <c r="AH297" s="100"/>
      <c r="AI297" s="68"/>
      <c r="AJ297" s="68"/>
      <c r="AK297" s="112"/>
      <c r="AL297" s="112"/>
      <c r="AM297" s="68"/>
      <c r="AN297" s="102"/>
      <c r="AO297" s="111"/>
      <c r="AP297" s="128"/>
    </row>
    <row r="298" spans="1:42" customFormat="1" ht="60.95" hidden="1" customHeight="1" x14ac:dyDescent="0.25">
      <c r="A298" s="67"/>
      <c r="B298" s="95"/>
      <c r="C298" s="95"/>
      <c r="D298" s="95"/>
      <c r="E298" s="69"/>
      <c r="F298" s="95"/>
      <c r="G298" s="95"/>
      <c r="H298" s="71"/>
      <c r="I298" s="97"/>
      <c r="J298" s="73"/>
      <c r="K298" s="74"/>
      <c r="L298" s="73">
        <v>0</v>
      </c>
      <c r="M298" s="97"/>
      <c r="N298" s="73"/>
      <c r="O298" s="115" t="s">
        <v>49</v>
      </c>
      <c r="P298" s="77">
        <v>5</v>
      </c>
      <c r="Q298" s="78" t="s">
        <v>448</v>
      </c>
      <c r="R298" s="99" t="s">
        <v>9</v>
      </c>
      <c r="S298" s="100" t="s">
        <v>23</v>
      </c>
      <c r="T298" s="100" t="s">
        <v>11</v>
      </c>
      <c r="U298" s="101" t="s">
        <v>24</v>
      </c>
      <c r="V298" s="100" t="s">
        <v>13</v>
      </c>
      <c r="W298" s="100" t="s">
        <v>14</v>
      </c>
      <c r="X298" s="100" t="s">
        <v>15</v>
      </c>
      <c r="Y298" s="102" t="s">
        <v>625</v>
      </c>
      <c r="Z298" s="114" t="s">
        <v>655</v>
      </c>
      <c r="AA298" s="160" t="s">
        <v>865</v>
      </c>
      <c r="AB298" s="105">
        <f t="shared" si="48"/>
        <v>7.0559999999999998E-2</v>
      </c>
      <c r="AC298" s="106" t="s">
        <v>21</v>
      </c>
      <c r="AD298" s="101">
        <v>7.0559999999999998E-2</v>
      </c>
      <c r="AE298" s="106" t="s">
        <v>7</v>
      </c>
      <c r="AF298" s="101">
        <v>0.44999999999999996</v>
      </c>
      <c r="AG298" s="107" t="s">
        <v>7</v>
      </c>
      <c r="AH298" s="100"/>
      <c r="AI298" s="68"/>
      <c r="AJ298" s="102"/>
      <c r="AK298" s="112"/>
      <c r="AL298" s="112"/>
      <c r="AM298" s="68"/>
      <c r="AN298" s="102"/>
      <c r="AO298" s="111"/>
      <c r="AP298" s="128"/>
    </row>
    <row r="299" spans="1:42" customFormat="1" ht="16.5" hidden="1" x14ac:dyDescent="0.25">
      <c r="A299" s="67"/>
      <c r="B299" s="95"/>
      <c r="C299" s="95"/>
      <c r="D299" s="95"/>
      <c r="E299" s="69"/>
      <c r="F299" s="95"/>
      <c r="G299" s="95"/>
      <c r="H299" s="71"/>
      <c r="I299" s="97"/>
      <c r="J299" s="73"/>
      <c r="K299" s="74"/>
      <c r="L299" s="73">
        <v>0</v>
      </c>
      <c r="M299" s="97"/>
      <c r="N299" s="73"/>
      <c r="O299" s="115"/>
      <c r="P299" s="77">
        <v>6</v>
      </c>
      <c r="Q299" s="78"/>
      <c r="R299" s="99" t="s">
        <v>42</v>
      </c>
      <c r="S299" s="100"/>
      <c r="T299" s="100"/>
      <c r="U299" s="101" t="s">
        <v>42</v>
      </c>
      <c r="V299" s="100"/>
      <c r="W299" s="100"/>
      <c r="X299" s="100"/>
      <c r="Y299" s="102"/>
      <c r="Z299" s="114"/>
      <c r="AA299" s="160"/>
      <c r="AB299" s="105" t="str">
        <f t="shared" si="48"/>
        <v/>
      </c>
      <c r="AC299" s="106" t="s">
        <v>42</v>
      </c>
      <c r="AD299" s="101" t="s">
        <v>42</v>
      </c>
      <c r="AE299" s="106" t="s">
        <v>42</v>
      </c>
      <c r="AF299" s="101" t="s">
        <v>42</v>
      </c>
      <c r="AG299" s="107" t="s">
        <v>42</v>
      </c>
      <c r="AH299" s="100"/>
      <c r="AI299" s="68"/>
      <c r="AJ299" s="102"/>
      <c r="AK299" s="112"/>
      <c r="AL299" s="112"/>
      <c r="AM299" s="68"/>
      <c r="AN299" s="102"/>
      <c r="AO299" s="111"/>
      <c r="AP299" s="128"/>
    </row>
    <row r="300" spans="1:42" customFormat="1" ht="126" hidden="1" customHeight="1" x14ac:dyDescent="0.25">
      <c r="A300" s="67" t="s">
        <v>468</v>
      </c>
      <c r="B300" s="95" t="s">
        <v>0</v>
      </c>
      <c r="C300" s="95" t="s">
        <v>449</v>
      </c>
      <c r="D300" s="95" t="s">
        <v>450</v>
      </c>
      <c r="E300" s="69">
        <v>50</v>
      </c>
      <c r="F300" s="79" t="s">
        <v>451</v>
      </c>
      <c r="G300" s="95" t="s">
        <v>4</v>
      </c>
      <c r="H300" s="71">
        <v>50</v>
      </c>
      <c r="I300" s="97" t="s">
        <v>34</v>
      </c>
      <c r="J300" s="73">
        <v>0.6</v>
      </c>
      <c r="K300" s="74" t="s">
        <v>6</v>
      </c>
      <c r="L300" s="73" t="s">
        <v>6</v>
      </c>
      <c r="M300" s="97" t="s">
        <v>7</v>
      </c>
      <c r="N300" s="73">
        <v>0.6</v>
      </c>
      <c r="O300" s="98" t="s">
        <v>7</v>
      </c>
      <c r="P300" s="77">
        <v>1</v>
      </c>
      <c r="Q300" s="78" t="s">
        <v>452</v>
      </c>
      <c r="R300" s="99" t="s">
        <v>9</v>
      </c>
      <c r="S300" s="100" t="s">
        <v>10</v>
      </c>
      <c r="T300" s="100" t="s">
        <v>11</v>
      </c>
      <c r="U300" s="101" t="s">
        <v>12</v>
      </c>
      <c r="V300" s="100" t="s">
        <v>13</v>
      </c>
      <c r="W300" s="100" t="s">
        <v>14</v>
      </c>
      <c r="X300" s="100" t="s">
        <v>15</v>
      </c>
      <c r="Y300" s="102" t="s">
        <v>625</v>
      </c>
      <c r="Z300" s="114" t="s">
        <v>655</v>
      </c>
      <c r="AA300" s="161" t="s">
        <v>868</v>
      </c>
      <c r="AB300" s="105">
        <f>IFERROR(IF(R300="Probabilidad",(J300-(+J300*U300)),IF(R300="Impacto",J300,"")),"")</f>
        <v>0.36</v>
      </c>
      <c r="AC300" s="106" t="s">
        <v>5</v>
      </c>
      <c r="AD300" s="101">
        <v>0.36</v>
      </c>
      <c r="AE300" s="106" t="s">
        <v>7</v>
      </c>
      <c r="AF300" s="101">
        <v>0.6</v>
      </c>
      <c r="AG300" s="107" t="s">
        <v>7</v>
      </c>
      <c r="AH300" s="100" t="s">
        <v>16</v>
      </c>
      <c r="AI300" s="68" t="s">
        <v>453</v>
      </c>
      <c r="AJ300" s="102" t="s">
        <v>454</v>
      </c>
      <c r="AK300" s="112" t="s">
        <v>436</v>
      </c>
      <c r="AL300" s="17" t="s">
        <v>858</v>
      </c>
      <c r="AM300" s="17" t="s">
        <v>869</v>
      </c>
      <c r="AN300" s="102" t="s">
        <v>623</v>
      </c>
      <c r="AO300" s="111"/>
      <c r="AP300" s="128"/>
    </row>
    <row r="301" spans="1:42" customFormat="1" ht="16.5" hidden="1" x14ac:dyDescent="0.25">
      <c r="A301" s="67"/>
      <c r="B301" s="95"/>
      <c r="C301" s="95"/>
      <c r="D301" s="95"/>
      <c r="E301" s="69"/>
      <c r="F301" s="79"/>
      <c r="G301" s="95"/>
      <c r="H301" s="71"/>
      <c r="I301" s="97"/>
      <c r="J301" s="73"/>
      <c r="K301" s="74"/>
      <c r="L301" s="73">
        <v>0</v>
      </c>
      <c r="M301" s="97"/>
      <c r="N301" s="73"/>
      <c r="O301" s="98"/>
      <c r="P301" s="77">
        <v>2</v>
      </c>
      <c r="Q301" s="78"/>
      <c r="R301" s="99" t="s">
        <v>42</v>
      </c>
      <c r="S301" s="100"/>
      <c r="T301" s="100"/>
      <c r="U301" s="101" t="s">
        <v>42</v>
      </c>
      <c r="V301" s="100"/>
      <c r="W301" s="100"/>
      <c r="X301" s="100"/>
      <c r="Y301" s="158"/>
      <c r="Z301" s="144"/>
      <c r="AA301" s="161"/>
      <c r="AB301" s="105" t="str">
        <f>IFERROR(IF(AND(R300="Probabilidad",R301="Probabilidad"),(AD300-(+AD300*U301)),IF(R301="Probabilidad",(J300-(+J300*U301)),IF(R301="Impacto",AD300,""))),"")</f>
        <v/>
      </c>
      <c r="AC301" s="106" t="s">
        <v>42</v>
      </c>
      <c r="AD301" s="101" t="s">
        <v>42</v>
      </c>
      <c r="AE301" s="106" t="s">
        <v>42</v>
      </c>
      <c r="AF301" s="101" t="s">
        <v>42</v>
      </c>
      <c r="AG301" s="107" t="s">
        <v>42</v>
      </c>
      <c r="AH301" s="100"/>
      <c r="AI301" s="68"/>
      <c r="AJ301" s="102"/>
      <c r="AK301" s="112"/>
      <c r="AL301" s="162"/>
      <c r="AM301" s="162"/>
      <c r="AN301" s="133"/>
      <c r="AO301" s="111"/>
      <c r="AP301" s="128"/>
    </row>
    <row r="302" spans="1:42" customFormat="1" ht="16.5" hidden="1" x14ac:dyDescent="0.25">
      <c r="A302" s="67"/>
      <c r="B302" s="95"/>
      <c r="C302" s="95"/>
      <c r="D302" s="95"/>
      <c r="E302" s="69"/>
      <c r="F302" s="79"/>
      <c r="G302" s="95"/>
      <c r="H302" s="71"/>
      <c r="I302" s="97"/>
      <c r="J302" s="73"/>
      <c r="K302" s="74"/>
      <c r="L302" s="73">
        <v>0</v>
      </c>
      <c r="M302" s="97"/>
      <c r="N302" s="73"/>
      <c r="O302" s="98"/>
      <c r="P302" s="77">
        <v>3</v>
      </c>
      <c r="Q302" s="80"/>
      <c r="R302" s="99" t="s">
        <v>42</v>
      </c>
      <c r="S302" s="100"/>
      <c r="T302" s="100"/>
      <c r="U302" s="101" t="s">
        <v>42</v>
      </c>
      <c r="V302" s="100"/>
      <c r="W302" s="100"/>
      <c r="X302" s="100"/>
      <c r="Y302" s="158"/>
      <c r="Z302" s="144"/>
      <c r="AA302" s="161"/>
      <c r="AB302" s="105" t="str">
        <f>IFERROR(IF(AND(R301="Probabilidad",R302="Probabilidad"),(AD301-(+AD301*U302)),IF(AND(R301="Impacto",R302="Probabilidad"),(AD300-(+AD300*U302)),IF(R302="Impacto",AD301,""))),"")</f>
        <v/>
      </c>
      <c r="AC302" s="106" t="s">
        <v>42</v>
      </c>
      <c r="AD302" s="101" t="s">
        <v>42</v>
      </c>
      <c r="AE302" s="106" t="s">
        <v>42</v>
      </c>
      <c r="AF302" s="101" t="s">
        <v>42</v>
      </c>
      <c r="AG302" s="107" t="s">
        <v>42</v>
      </c>
      <c r="AH302" s="100"/>
      <c r="AI302" s="68"/>
      <c r="AJ302" s="102"/>
      <c r="AK302" s="112"/>
      <c r="AL302" s="162"/>
      <c r="AM302" s="162"/>
      <c r="AN302" s="133"/>
      <c r="AO302" s="111"/>
      <c r="AP302" s="128"/>
    </row>
    <row r="303" spans="1:42" customFormat="1" ht="16.5" hidden="1" x14ac:dyDescent="0.25">
      <c r="A303" s="67"/>
      <c r="B303" s="95"/>
      <c r="C303" s="95"/>
      <c r="D303" s="95"/>
      <c r="E303" s="69"/>
      <c r="F303" s="79"/>
      <c r="G303" s="95"/>
      <c r="H303" s="71"/>
      <c r="I303" s="97"/>
      <c r="J303" s="73"/>
      <c r="K303" s="74"/>
      <c r="L303" s="73">
        <v>0</v>
      </c>
      <c r="M303" s="97"/>
      <c r="N303" s="73"/>
      <c r="O303" s="98"/>
      <c r="P303" s="77">
        <v>4</v>
      </c>
      <c r="Q303" s="78"/>
      <c r="R303" s="99" t="s">
        <v>42</v>
      </c>
      <c r="S303" s="100"/>
      <c r="T303" s="100"/>
      <c r="U303" s="101" t="s">
        <v>42</v>
      </c>
      <c r="V303" s="100"/>
      <c r="W303" s="100"/>
      <c r="X303" s="100"/>
      <c r="Y303" s="158"/>
      <c r="Z303" s="144"/>
      <c r="AA303" s="161"/>
      <c r="AB303" s="105" t="str">
        <f t="shared" ref="AB303:AB305" si="49">IFERROR(IF(AND(R302="Probabilidad",R303="Probabilidad"),(AD302-(+AD302*U303)),IF(AND(R302="Impacto",R303="Probabilidad"),(AD301-(+AD301*U303)),IF(R303="Impacto",AD302,""))),"")</f>
        <v/>
      </c>
      <c r="AC303" s="106" t="s">
        <v>42</v>
      </c>
      <c r="AD303" s="101" t="s">
        <v>42</v>
      </c>
      <c r="AE303" s="106" t="s">
        <v>42</v>
      </c>
      <c r="AF303" s="101" t="s">
        <v>42</v>
      </c>
      <c r="AG303" s="107" t="s">
        <v>42</v>
      </c>
      <c r="AH303" s="100"/>
      <c r="AI303" s="68"/>
      <c r="AJ303" s="102"/>
      <c r="AK303" s="112"/>
      <c r="AL303" s="162"/>
      <c r="AM303" s="162"/>
      <c r="AN303" s="133"/>
      <c r="AO303" s="111"/>
      <c r="AP303" s="128"/>
    </row>
    <row r="304" spans="1:42" customFormat="1" ht="16.5" hidden="1" x14ac:dyDescent="0.25">
      <c r="A304" s="67"/>
      <c r="B304" s="95"/>
      <c r="C304" s="95"/>
      <c r="D304" s="95"/>
      <c r="E304" s="69"/>
      <c r="F304" s="79"/>
      <c r="G304" s="95"/>
      <c r="H304" s="71"/>
      <c r="I304" s="97"/>
      <c r="J304" s="73"/>
      <c r="K304" s="74"/>
      <c r="L304" s="73">
        <v>0</v>
      </c>
      <c r="M304" s="97"/>
      <c r="N304" s="73"/>
      <c r="O304" s="98"/>
      <c r="P304" s="77">
        <v>5</v>
      </c>
      <c r="Q304" s="78"/>
      <c r="R304" s="99" t="s">
        <v>42</v>
      </c>
      <c r="S304" s="100"/>
      <c r="T304" s="100"/>
      <c r="U304" s="101" t="s">
        <v>42</v>
      </c>
      <c r="V304" s="100"/>
      <c r="W304" s="100"/>
      <c r="X304" s="100"/>
      <c r="Y304" s="158"/>
      <c r="Z304" s="144"/>
      <c r="AA304" s="161"/>
      <c r="AB304" s="105" t="str">
        <f t="shared" si="49"/>
        <v/>
      </c>
      <c r="AC304" s="106" t="s">
        <v>42</v>
      </c>
      <c r="AD304" s="101" t="s">
        <v>42</v>
      </c>
      <c r="AE304" s="106" t="s">
        <v>42</v>
      </c>
      <c r="AF304" s="101" t="s">
        <v>42</v>
      </c>
      <c r="AG304" s="107" t="s">
        <v>42</v>
      </c>
      <c r="AH304" s="100"/>
      <c r="AI304" s="68"/>
      <c r="AJ304" s="102"/>
      <c r="AK304" s="112"/>
      <c r="AL304" s="162"/>
      <c r="AM304" s="162"/>
      <c r="AN304" s="133"/>
      <c r="AO304" s="111"/>
      <c r="AP304" s="128"/>
    </row>
    <row r="305" spans="1:42" customFormat="1" ht="16.5" hidden="1" x14ac:dyDescent="0.25">
      <c r="A305" s="67"/>
      <c r="B305" s="95"/>
      <c r="C305" s="95"/>
      <c r="D305" s="95"/>
      <c r="E305" s="69"/>
      <c r="F305" s="79"/>
      <c r="G305" s="95"/>
      <c r="H305" s="71"/>
      <c r="I305" s="97"/>
      <c r="J305" s="73"/>
      <c r="K305" s="74"/>
      <c r="L305" s="73">
        <v>0</v>
      </c>
      <c r="M305" s="97"/>
      <c r="N305" s="73"/>
      <c r="O305" s="98"/>
      <c r="P305" s="77">
        <v>6</v>
      </c>
      <c r="Q305" s="78"/>
      <c r="R305" s="99" t="s">
        <v>42</v>
      </c>
      <c r="S305" s="100"/>
      <c r="T305" s="100"/>
      <c r="U305" s="101" t="s">
        <v>42</v>
      </c>
      <c r="V305" s="100"/>
      <c r="W305" s="100"/>
      <c r="X305" s="100"/>
      <c r="Y305" s="158"/>
      <c r="Z305" s="144"/>
      <c r="AA305" s="161"/>
      <c r="AB305" s="105" t="str">
        <f t="shared" si="49"/>
        <v/>
      </c>
      <c r="AC305" s="106" t="s">
        <v>42</v>
      </c>
      <c r="AD305" s="101" t="s">
        <v>42</v>
      </c>
      <c r="AE305" s="106" t="s">
        <v>42</v>
      </c>
      <c r="AF305" s="101" t="s">
        <v>42</v>
      </c>
      <c r="AG305" s="107" t="s">
        <v>42</v>
      </c>
      <c r="AH305" s="100"/>
      <c r="AI305" s="68"/>
      <c r="AJ305" s="102"/>
      <c r="AK305" s="112"/>
      <c r="AL305" s="162"/>
      <c r="AM305" s="162"/>
      <c r="AN305" s="133"/>
      <c r="AO305" s="111"/>
      <c r="AP305" s="128"/>
    </row>
    <row r="306" spans="1:42" ht="156.75" customHeight="1" x14ac:dyDescent="0.25">
      <c r="A306" s="67" t="s">
        <v>468</v>
      </c>
      <c r="B306" s="95" t="s">
        <v>0</v>
      </c>
      <c r="C306" s="95" t="s">
        <v>455</v>
      </c>
      <c r="D306" s="95" t="s">
        <v>456</v>
      </c>
      <c r="E306" s="69">
        <v>51</v>
      </c>
      <c r="F306" s="70" t="s">
        <v>826</v>
      </c>
      <c r="G306" s="95" t="s">
        <v>4</v>
      </c>
      <c r="H306" s="71">
        <v>24</v>
      </c>
      <c r="I306" s="97" t="s">
        <v>5</v>
      </c>
      <c r="J306" s="73">
        <v>0.4</v>
      </c>
      <c r="K306" s="74" t="s">
        <v>47</v>
      </c>
      <c r="L306" s="73" t="s">
        <v>47</v>
      </c>
      <c r="M306" s="97" t="s">
        <v>48</v>
      </c>
      <c r="N306" s="73">
        <v>0.8</v>
      </c>
      <c r="O306" s="115" t="s">
        <v>49</v>
      </c>
      <c r="P306" s="77">
        <v>1</v>
      </c>
      <c r="Q306" s="78" t="s">
        <v>457</v>
      </c>
      <c r="R306" s="99" t="s">
        <v>9</v>
      </c>
      <c r="S306" s="100" t="s">
        <v>23</v>
      </c>
      <c r="T306" s="100" t="s">
        <v>11</v>
      </c>
      <c r="U306" s="101" t="s">
        <v>24</v>
      </c>
      <c r="V306" s="100" t="s">
        <v>13</v>
      </c>
      <c r="W306" s="100" t="s">
        <v>14</v>
      </c>
      <c r="X306" s="100" t="s">
        <v>15</v>
      </c>
      <c r="Y306" s="102" t="s">
        <v>625</v>
      </c>
      <c r="Z306" s="114" t="s">
        <v>655</v>
      </c>
      <c r="AA306" s="30" t="s">
        <v>870</v>
      </c>
      <c r="AB306" s="105">
        <f>IFERROR(IF(R306="Probabilidad",(J306-(+J306*U306)),IF(R306="Impacto",J306,"")),"")</f>
        <v>0.28000000000000003</v>
      </c>
      <c r="AC306" s="106" t="s">
        <v>5</v>
      </c>
      <c r="AD306" s="101">
        <v>0.28000000000000003</v>
      </c>
      <c r="AE306" s="106" t="s">
        <v>48</v>
      </c>
      <c r="AF306" s="101">
        <v>0.8</v>
      </c>
      <c r="AG306" s="107" t="s">
        <v>49</v>
      </c>
      <c r="AH306" s="100" t="s">
        <v>16</v>
      </c>
      <c r="AI306" s="68" t="s">
        <v>458</v>
      </c>
      <c r="AJ306" s="68" t="s">
        <v>459</v>
      </c>
      <c r="AK306" s="112" t="s">
        <v>460</v>
      </c>
      <c r="AL306" s="112" t="s">
        <v>858</v>
      </c>
      <c r="AM306" s="81" t="s">
        <v>875</v>
      </c>
      <c r="AN306" s="31" t="s">
        <v>876</v>
      </c>
      <c r="AO306" s="81" t="s">
        <v>994</v>
      </c>
      <c r="AP306" s="42" t="s">
        <v>995</v>
      </c>
    </row>
    <row r="307" spans="1:42" customFormat="1" ht="64.5" hidden="1" customHeight="1" x14ac:dyDescent="0.25">
      <c r="A307" s="67"/>
      <c r="B307" s="95"/>
      <c r="C307" s="95"/>
      <c r="D307" s="95"/>
      <c r="E307" s="69"/>
      <c r="F307" s="79"/>
      <c r="G307" s="95"/>
      <c r="H307" s="71"/>
      <c r="I307" s="97"/>
      <c r="J307" s="73"/>
      <c r="K307" s="74"/>
      <c r="L307" s="73">
        <v>0</v>
      </c>
      <c r="M307" s="97"/>
      <c r="N307" s="73"/>
      <c r="O307" s="115" t="s">
        <v>49</v>
      </c>
      <c r="P307" s="77">
        <v>2</v>
      </c>
      <c r="Q307" s="104" t="s">
        <v>461</v>
      </c>
      <c r="R307" s="99" t="s">
        <v>9</v>
      </c>
      <c r="S307" s="100" t="s">
        <v>10</v>
      </c>
      <c r="T307" s="100" t="s">
        <v>11</v>
      </c>
      <c r="U307" s="101" t="s">
        <v>12</v>
      </c>
      <c r="V307" s="100" t="s">
        <v>13</v>
      </c>
      <c r="W307" s="100" t="s">
        <v>14</v>
      </c>
      <c r="X307" s="100" t="s">
        <v>15</v>
      </c>
      <c r="Y307" s="102" t="s">
        <v>625</v>
      </c>
      <c r="Z307" s="102" t="s">
        <v>791</v>
      </c>
      <c r="AA307" s="19" t="s">
        <v>871</v>
      </c>
      <c r="AB307" s="105">
        <f>IFERROR(IF(AND(R306="Probabilidad",R307="Probabilidad"),(AD306-(+AD306*U307)),IF(R307="Probabilidad",(J306-(+J306*U307)),IF(R307="Impacto",AD306,""))),"")</f>
        <v>0.16800000000000001</v>
      </c>
      <c r="AC307" s="106" t="s">
        <v>21</v>
      </c>
      <c r="AD307" s="101">
        <v>0.16800000000000001</v>
      </c>
      <c r="AE307" s="106" t="s">
        <v>7</v>
      </c>
      <c r="AF307" s="101">
        <v>0.6</v>
      </c>
      <c r="AG307" s="107" t="s">
        <v>7</v>
      </c>
      <c r="AH307" s="100"/>
      <c r="AI307" s="68"/>
      <c r="AJ307" s="102"/>
      <c r="AK307" s="112"/>
      <c r="AL307" s="112"/>
      <c r="AM307" s="68"/>
      <c r="AN307" s="102"/>
      <c r="AO307" s="111"/>
      <c r="AP307" s="128"/>
    </row>
    <row r="308" spans="1:42" customFormat="1" ht="108" hidden="1" customHeight="1" x14ac:dyDescent="0.25">
      <c r="A308" s="67"/>
      <c r="B308" s="95"/>
      <c r="C308" s="95"/>
      <c r="D308" s="95"/>
      <c r="E308" s="69"/>
      <c r="F308" s="79"/>
      <c r="G308" s="95"/>
      <c r="H308" s="71"/>
      <c r="I308" s="97"/>
      <c r="J308" s="73"/>
      <c r="K308" s="74"/>
      <c r="L308" s="73">
        <v>0</v>
      </c>
      <c r="M308" s="97"/>
      <c r="N308" s="73"/>
      <c r="O308" s="115" t="s">
        <v>49</v>
      </c>
      <c r="P308" s="77">
        <v>3</v>
      </c>
      <c r="Q308" s="104" t="s">
        <v>462</v>
      </c>
      <c r="R308" s="99" t="s">
        <v>9</v>
      </c>
      <c r="S308" s="100" t="s">
        <v>10</v>
      </c>
      <c r="T308" s="100" t="s">
        <v>11</v>
      </c>
      <c r="U308" s="101" t="s">
        <v>12</v>
      </c>
      <c r="V308" s="100" t="s">
        <v>13</v>
      </c>
      <c r="W308" s="100" t="s">
        <v>14</v>
      </c>
      <c r="X308" s="100" t="s">
        <v>15</v>
      </c>
      <c r="Y308" s="102" t="s">
        <v>623</v>
      </c>
      <c r="Z308" s="102" t="s">
        <v>791</v>
      </c>
      <c r="AA308" s="19" t="s">
        <v>872</v>
      </c>
      <c r="AB308" s="105">
        <f>IFERROR(IF(AND(R307="Probabilidad",R308="Probabilidad"),(AD307-(+AD307*U308)),IF(AND(R307="Impacto",R308="Probabilidad"),(AD306-(+AD306*U308)),IF(R308="Impacto",AD307,""))),"")</f>
        <v>0.1008</v>
      </c>
      <c r="AC308" s="106" t="s">
        <v>21</v>
      </c>
      <c r="AD308" s="101">
        <v>0.1008</v>
      </c>
      <c r="AE308" s="106" t="s">
        <v>7</v>
      </c>
      <c r="AF308" s="101">
        <v>0.6</v>
      </c>
      <c r="AG308" s="107" t="s">
        <v>7</v>
      </c>
      <c r="AH308" s="100"/>
      <c r="AI308" s="68"/>
      <c r="AJ308" s="102"/>
      <c r="AK308" s="112"/>
      <c r="AL308" s="112"/>
      <c r="AM308" s="68"/>
      <c r="AN308" s="102"/>
      <c r="AO308" s="111"/>
      <c r="AP308" s="128"/>
    </row>
    <row r="309" spans="1:42" customFormat="1" ht="69.75" hidden="1" customHeight="1" x14ac:dyDescent="0.25">
      <c r="A309" s="67"/>
      <c r="B309" s="95"/>
      <c r="C309" s="95"/>
      <c r="D309" s="95"/>
      <c r="E309" s="69"/>
      <c r="F309" s="79"/>
      <c r="G309" s="95"/>
      <c r="H309" s="71"/>
      <c r="I309" s="97"/>
      <c r="J309" s="73"/>
      <c r="K309" s="74"/>
      <c r="L309" s="73">
        <v>0</v>
      </c>
      <c r="M309" s="97"/>
      <c r="N309" s="73"/>
      <c r="O309" s="115" t="s">
        <v>49</v>
      </c>
      <c r="P309" s="77">
        <v>4</v>
      </c>
      <c r="Q309" s="78" t="s">
        <v>463</v>
      </c>
      <c r="R309" s="99" t="s">
        <v>9</v>
      </c>
      <c r="S309" s="100" t="s">
        <v>10</v>
      </c>
      <c r="T309" s="100" t="s">
        <v>11</v>
      </c>
      <c r="U309" s="101" t="s">
        <v>12</v>
      </c>
      <c r="V309" s="100" t="s">
        <v>13</v>
      </c>
      <c r="W309" s="100" t="s">
        <v>14</v>
      </c>
      <c r="X309" s="100" t="s">
        <v>15</v>
      </c>
      <c r="Y309" s="102" t="s">
        <v>623</v>
      </c>
      <c r="Z309" s="102" t="s">
        <v>791</v>
      </c>
      <c r="AA309" s="19" t="s">
        <v>873</v>
      </c>
      <c r="AB309" s="105">
        <f t="shared" ref="AB309:AB311" si="50">IFERROR(IF(AND(R308="Probabilidad",R309="Probabilidad"),(AD308-(+AD308*U309)),IF(AND(R308="Impacto",R309="Probabilidad"),(AD307-(+AD307*U309)),IF(R309="Impacto",AD308,""))),"")</f>
        <v>6.0479999999999999E-2</v>
      </c>
      <c r="AC309" s="106" t="s">
        <v>21</v>
      </c>
      <c r="AD309" s="101">
        <v>6.0479999999999999E-2</v>
      </c>
      <c r="AE309" s="106" t="s">
        <v>7</v>
      </c>
      <c r="AF309" s="101">
        <v>0.6</v>
      </c>
      <c r="AG309" s="107" t="s">
        <v>7</v>
      </c>
      <c r="AH309" s="100"/>
      <c r="AI309" s="68"/>
      <c r="AJ309" s="68"/>
      <c r="AK309" s="112"/>
      <c r="AL309" s="112"/>
      <c r="AM309" s="68"/>
      <c r="AN309" s="102"/>
      <c r="AO309" s="111"/>
      <c r="AP309" s="128"/>
    </row>
    <row r="310" spans="1:42" customFormat="1" ht="73.5" hidden="1" customHeight="1" x14ac:dyDescent="0.25">
      <c r="A310" s="67"/>
      <c r="B310" s="95"/>
      <c r="C310" s="95"/>
      <c r="D310" s="95"/>
      <c r="E310" s="69"/>
      <c r="F310" s="79"/>
      <c r="G310" s="95"/>
      <c r="H310" s="71"/>
      <c r="I310" s="97"/>
      <c r="J310" s="73"/>
      <c r="K310" s="74"/>
      <c r="L310" s="73">
        <v>0</v>
      </c>
      <c r="M310" s="97"/>
      <c r="N310" s="73"/>
      <c r="O310" s="115" t="s">
        <v>49</v>
      </c>
      <c r="P310" s="77">
        <v>5</v>
      </c>
      <c r="Q310" s="78" t="s">
        <v>827</v>
      </c>
      <c r="R310" s="99" t="s">
        <v>42</v>
      </c>
      <c r="S310" s="100"/>
      <c r="T310" s="100"/>
      <c r="U310" s="101" t="s">
        <v>42</v>
      </c>
      <c r="V310" s="100"/>
      <c r="W310" s="100"/>
      <c r="X310" s="100"/>
      <c r="Y310" s="102" t="s">
        <v>625</v>
      </c>
      <c r="Z310" s="114" t="s">
        <v>655</v>
      </c>
      <c r="AA310" s="19" t="s">
        <v>874</v>
      </c>
      <c r="AB310" s="105" t="str">
        <f t="shared" si="50"/>
        <v/>
      </c>
      <c r="AC310" s="106" t="s">
        <v>42</v>
      </c>
      <c r="AD310" s="101" t="s">
        <v>42</v>
      </c>
      <c r="AE310" s="106" t="s">
        <v>42</v>
      </c>
      <c r="AF310" s="101" t="s">
        <v>42</v>
      </c>
      <c r="AG310" s="107" t="s">
        <v>42</v>
      </c>
      <c r="AH310" s="100"/>
      <c r="AI310" s="68"/>
      <c r="AJ310" s="102"/>
      <c r="AK310" s="112"/>
      <c r="AL310" s="112"/>
      <c r="AM310" s="68"/>
      <c r="AN310" s="102"/>
      <c r="AO310" s="111"/>
      <c r="AP310" s="128"/>
    </row>
    <row r="311" spans="1:42" customFormat="1" ht="39.6" hidden="1" customHeight="1" x14ac:dyDescent="0.25">
      <c r="A311" s="67"/>
      <c r="B311" s="95"/>
      <c r="C311" s="95"/>
      <c r="D311" s="95"/>
      <c r="E311" s="69"/>
      <c r="F311" s="79"/>
      <c r="G311" s="95"/>
      <c r="H311" s="71"/>
      <c r="I311" s="97"/>
      <c r="J311" s="73"/>
      <c r="K311" s="74"/>
      <c r="L311" s="73">
        <v>0</v>
      </c>
      <c r="M311" s="97"/>
      <c r="N311" s="73"/>
      <c r="O311" s="115"/>
      <c r="P311" s="77">
        <v>6</v>
      </c>
      <c r="Q311" s="78"/>
      <c r="R311" s="99" t="s">
        <v>42</v>
      </c>
      <c r="S311" s="100"/>
      <c r="T311" s="100"/>
      <c r="U311" s="101" t="s">
        <v>42</v>
      </c>
      <c r="V311" s="100"/>
      <c r="W311" s="100"/>
      <c r="X311" s="100"/>
      <c r="Y311" s="158"/>
      <c r="Z311" s="158"/>
      <c r="AA311" s="25"/>
      <c r="AB311" s="105" t="str">
        <f t="shared" si="50"/>
        <v/>
      </c>
      <c r="AC311" s="106" t="s">
        <v>42</v>
      </c>
      <c r="AD311" s="101" t="s">
        <v>42</v>
      </c>
      <c r="AE311" s="106" t="s">
        <v>42</v>
      </c>
      <c r="AF311" s="101" t="s">
        <v>42</v>
      </c>
      <c r="AG311" s="107" t="s">
        <v>42</v>
      </c>
      <c r="AH311" s="100"/>
      <c r="AI311" s="68"/>
      <c r="AJ311" s="102"/>
      <c r="AK311" s="112"/>
      <c r="AL311" s="112"/>
      <c r="AM311" s="68"/>
      <c r="AN311" s="102"/>
      <c r="AO311" s="111"/>
      <c r="AP311" s="128"/>
    </row>
    <row r="312" spans="1:42" customFormat="1" ht="82.5" hidden="1" customHeight="1" x14ac:dyDescent="0.25">
      <c r="A312" s="67" t="s">
        <v>468</v>
      </c>
      <c r="B312" s="95" t="s">
        <v>0</v>
      </c>
      <c r="C312" s="95" t="s">
        <v>464</v>
      </c>
      <c r="D312" s="95" t="s">
        <v>465</v>
      </c>
      <c r="E312" s="69">
        <v>52</v>
      </c>
      <c r="F312" s="79" t="s">
        <v>466</v>
      </c>
      <c r="G312" s="95" t="s">
        <v>4</v>
      </c>
      <c r="H312" s="71">
        <v>124</v>
      </c>
      <c r="I312" s="97" t="s">
        <v>34</v>
      </c>
      <c r="J312" s="73">
        <v>0.6</v>
      </c>
      <c r="K312" s="74" t="s">
        <v>57</v>
      </c>
      <c r="L312" s="73" t="s">
        <v>57</v>
      </c>
      <c r="M312" s="97" t="s">
        <v>58</v>
      </c>
      <c r="N312" s="73">
        <v>0.2</v>
      </c>
      <c r="O312" s="98" t="s">
        <v>7</v>
      </c>
      <c r="P312" s="77">
        <v>1</v>
      </c>
      <c r="Q312" s="78" t="s">
        <v>467</v>
      </c>
      <c r="R312" s="99" t="s">
        <v>9</v>
      </c>
      <c r="S312" s="100" t="s">
        <v>10</v>
      </c>
      <c r="T312" s="100" t="s">
        <v>11</v>
      </c>
      <c r="U312" s="101" t="s">
        <v>12</v>
      </c>
      <c r="V312" s="100" t="s">
        <v>13</v>
      </c>
      <c r="W312" s="100" t="s">
        <v>14</v>
      </c>
      <c r="X312" s="100" t="s">
        <v>15</v>
      </c>
      <c r="Y312" s="102" t="s">
        <v>625</v>
      </c>
      <c r="Z312" s="114" t="s">
        <v>655</v>
      </c>
      <c r="AA312" s="25" t="s">
        <v>877</v>
      </c>
      <c r="AB312" s="105">
        <f>IFERROR(IF(R312="Probabilidad",(J312-(+J312*U312)),IF(R312="Impacto",J312,"")),"")</f>
        <v>0.36</v>
      </c>
      <c r="AC312" s="106" t="s">
        <v>5</v>
      </c>
      <c r="AD312" s="101">
        <v>0.36</v>
      </c>
      <c r="AE312" s="106" t="s">
        <v>58</v>
      </c>
      <c r="AF312" s="101">
        <v>0.2</v>
      </c>
      <c r="AG312" s="98" t="s">
        <v>60</v>
      </c>
      <c r="AH312" s="100" t="s">
        <v>61</v>
      </c>
      <c r="AI312" s="68"/>
      <c r="AJ312" s="68"/>
      <c r="AK312" s="112"/>
      <c r="AL312" s="112"/>
      <c r="AM312" s="68"/>
      <c r="AN312" s="102"/>
      <c r="AO312" s="111"/>
      <c r="AP312" s="128"/>
    </row>
    <row r="313" spans="1:42" customFormat="1" ht="16.5" hidden="1" customHeight="1" x14ac:dyDescent="0.25">
      <c r="A313" s="67"/>
      <c r="B313" s="95"/>
      <c r="C313" s="95"/>
      <c r="D313" s="95"/>
      <c r="E313" s="69"/>
      <c r="F313" s="79"/>
      <c r="G313" s="95"/>
      <c r="H313" s="71"/>
      <c r="I313" s="97"/>
      <c r="J313" s="73"/>
      <c r="K313" s="74"/>
      <c r="L313" s="73">
        <v>0</v>
      </c>
      <c r="M313" s="97"/>
      <c r="N313" s="73"/>
      <c r="O313" s="98"/>
      <c r="P313" s="77">
        <v>2</v>
      </c>
      <c r="Q313" s="78"/>
      <c r="R313" s="99" t="s">
        <v>42</v>
      </c>
      <c r="S313" s="100"/>
      <c r="T313" s="100"/>
      <c r="U313" s="101" t="s">
        <v>42</v>
      </c>
      <c r="V313" s="100"/>
      <c r="W313" s="100"/>
      <c r="X313" s="100"/>
      <c r="Y313" s="158"/>
      <c r="Z313" s="144"/>
      <c r="AA313" s="25"/>
      <c r="AB313" s="105" t="str">
        <f>IFERROR(IF(AND(R312="Probabilidad",R313="Probabilidad"),(AD312-(+AD312*U313)),IF(R313="Probabilidad",(J312-(+J312*U313)),IF(R313="Impacto",AD312,""))),"")</f>
        <v/>
      </c>
      <c r="AC313" s="106" t="s">
        <v>42</v>
      </c>
      <c r="AD313" s="101" t="s">
        <v>42</v>
      </c>
      <c r="AE313" s="106" t="s">
        <v>42</v>
      </c>
      <c r="AF313" s="101" t="s">
        <v>42</v>
      </c>
      <c r="AG313" s="98"/>
      <c r="AH313" s="100"/>
      <c r="AI313" s="68"/>
      <c r="AJ313" s="102"/>
      <c r="AK313" s="112"/>
      <c r="AL313" s="112"/>
      <c r="AM313" s="68"/>
      <c r="AN313" s="102"/>
      <c r="AO313" s="111"/>
      <c r="AP313" s="128"/>
    </row>
    <row r="314" spans="1:42" customFormat="1" ht="16.5" hidden="1" customHeight="1" x14ac:dyDescent="0.25">
      <c r="A314" s="67"/>
      <c r="B314" s="95"/>
      <c r="C314" s="95"/>
      <c r="D314" s="95"/>
      <c r="E314" s="69"/>
      <c r="F314" s="79"/>
      <c r="G314" s="95"/>
      <c r="H314" s="71"/>
      <c r="I314" s="97"/>
      <c r="J314" s="73"/>
      <c r="K314" s="74"/>
      <c r="L314" s="73">
        <v>0</v>
      </c>
      <c r="M314" s="97"/>
      <c r="N314" s="73"/>
      <c r="O314" s="98"/>
      <c r="P314" s="77">
        <v>3</v>
      </c>
      <c r="Q314" s="80"/>
      <c r="R314" s="99" t="s">
        <v>42</v>
      </c>
      <c r="S314" s="100"/>
      <c r="T314" s="100"/>
      <c r="U314" s="101" t="s">
        <v>42</v>
      </c>
      <c r="V314" s="100"/>
      <c r="W314" s="100"/>
      <c r="X314" s="100"/>
      <c r="Y314" s="158"/>
      <c r="Z314" s="144"/>
      <c r="AA314" s="25"/>
      <c r="AB314" s="105" t="str">
        <f>IFERROR(IF(AND(R313="Probabilidad",R314="Probabilidad"),(AD313-(+AD313*U314)),IF(AND(R313="Impacto",R314="Probabilidad"),(AD312-(+AD312*U314)),IF(R314="Impacto",AD313,""))),"")</f>
        <v/>
      </c>
      <c r="AC314" s="106" t="s">
        <v>42</v>
      </c>
      <c r="AD314" s="101" t="s">
        <v>42</v>
      </c>
      <c r="AE314" s="106" t="s">
        <v>42</v>
      </c>
      <c r="AF314" s="101" t="s">
        <v>42</v>
      </c>
      <c r="AG314" s="98"/>
      <c r="AH314" s="100"/>
      <c r="AI314" s="68"/>
      <c r="AJ314" s="68"/>
      <c r="AK314" s="112"/>
      <c r="AL314" s="112"/>
      <c r="AM314" s="68"/>
      <c r="AN314" s="102"/>
      <c r="AO314" s="111"/>
      <c r="AP314" s="128"/>
    </row>
    <row r="315" spans="1:42" customFormat="1" ht="16.5" hidden="1" customHeight="1" x14ac:dyDescent="0.25">
      <c r="A315" s="67"/>
      <c r="B315" s="95"/>
      <c r="C315" s="95"/>
      <c r="D315" s="95"/>
      <c r="E315" s="69"/>
      <c r="F315" s="79"/>
      <c r="G315" s="95"/>
      <c r="H315" s="71"/>
      <c r="I315" s="97"/>
      <c r="J315" s="73"/>
      <c r="K315" s="74"/>
      <c r="L315" s="73">
        <v>0</v>
      </c>
      <c r="M315" s="97"/>
      <c r="N315" s="73"/>
      <c r="O315" s="98"/>
      <c r="P315" s="77">
        <v>4</v>
      </c>
      <c r="Q315" s="78"/>
      <c r="R315" s="99" t="s">
        <v>42</v>
      </c>
      <c r="S315" s="100"/>
      <c r="T315" s="100"/>
      <c r="U315" s="101" t="s">
        <v>42</v>
      </c>
      <c r="V315" s="100"/>
      <c r="W315" s="100"/>
      <c r="X315" s="100"/>
      <c r="Y315" s="158"/>
      <c r="Z315" s="144"/>
      <c r="AA315" s="25"/>
      <c r="AB315" s="105" t="str">
        <f t="shared" ref="AB315:AB317" si="51">IFERROR(IF(AND(R314="Probabilidad",R315="Probabilidad"),(AD314-(+AD314*U315)),IF(AND(R314="Impacto",R315="Probabilidad"),(AD313-(+AD313*U315)),IF(R315="Impacto",AD314,""))),"")</f>
        <v/>
      </c>
      <c r="AC315" s="106" t="s">
        <v>42</v>
      </c>
      <c r="AD315" s="101" t="s">
        <v>42</v>
      </c>
      <c r="AE315" s="106" t="s">
        <v>42</v>
      </c>
      <c r="AF315" s="101" t="s">
        <v>42</v>
      </c>
      <c r="AG315" s="98"/>
      <c r="AH315" s="100"/>
      <c r="AI315" s="68"/>
      <c r="AJ315" s="102"/>
      <c r="AK315" s="112"/>
      <c r="AL315" s="112"/>
      <c r="AM315" s="68"/>
      <c r="AN315" s="102"/>
      <c r="AO315" s="111"/>
      <c r="AP315" s="128"/>
    </row>
    <row r="316" spans="1:42" customFormat="1" ht="16.5" hidden="1" customHeight="1" x14ac:dyDescent="0.25">
      <c r="A316" s="67"/>
      <c r="B316" s="95"/>
      <c r="C316" s="95"/>
      <c r="D316" s="95"/>
      <c r="E316" s="69"/>
      <c r="F316" s="79"/>
      <c r="G316" s="95"/>
      <c r="H316" s="71"/>
      <c r="I316" s="97"/>
      <c r="J316" s="73"/>
      <c r="K316" s="74"/>
      <c r="L316" s="73">
        <v>0</v>
      </c>
      <c r="M316" s="97"/>
      <c r="N316" s="73"/>
      <c r="O316" s="98"/>
      <c r="P316" s="77">
        <v>5</v>
      </c>
      <c r="Q316" s="78"/>
      <c r="R316" s="99" t="s">
        <v>42</v>
      </c>
      <c r="S316" s="100"/>
      <c r="T316" s="100"/>
      <c r="U316" s="101" t="s">
        <v>42</v>
      </c>
      <c r="V316" s="100"/>
      <c r="W316" s="100"/>
      <c r="X316" s="100"/>
      <c r="Y316" s="158"/>
      <c r="Z316" s="144"/>
      <c r="AA316" s="25"/>
      <c r="AB316" s="105" t="str">
        <f t="shared" si="51"/>
        <v/>
      </c>
      <c r="AC316" s="106" t="s">
        <v>42</v>
      </c>
      <c r="AD316" s="101" t="s">
        <v>42</v>
      </c>
      <c r="AE316" s="106" t="s">
        <v>42</v>
      </c>
      <c r="AF316" s="101" t="s">
        <v>42</v>
      </c>
      <c r="AG316" s="98"/>
      <c r="AH316" s="100"/>
      <c r="AI316" s="68"/>
      <c r="AJ316" s="102"/>
      <c r="AK316" s="112"/>
      <c r="AL316" s="112"/>
      <c r="AM316" s="68"/>
      <c r="AN316" s="102"/>
      <c r="AO316" s="111"/>
      <c r="AP316" s="128"/>
    </row>
    <row r="317" spans="1:42" customFormat="1" ht="16.5" hidden="1" customHeight="1" x14ac:dyDescent="0.25">
      <c r="A317" s="67"/>
      <c r="B317" s="95"/>
      <c r="C317" s="95"/>
      <c r="D317" s="95"/>
      <c r="E317" s="69"/>
      <c r="F317" s="79"/>
      <c r="G317" s="95"/>
      <c r="H317" s="71"/>
      <c r="I317" s="97"/>
      <c r="J317" s="73"/>
      <c r="K317" s="74"/>
      <c r="L317" s="73">
        <v>0</v>
      </c>
      <c r="M317" s="97"/>
      <c r="N317" s="73"/>
      <c r="O317" s="98"/>
      <c r="P317" s="77">
        <v>6</v>
      </c>
      <c r="Q317" s="78"/>
      <c r="R317" s="99" t="s">
        <v>42</v>
      </c>
      <c r="S317" s="100"/>
      <c r="T317" s="100"/>
      <c r="U317" s="101" t="s">
        <v>42</v>
      </c>
      <c r="V317" s="100"/>
      <c r="W317" s="100"/>
      <c r="X317" s="100"/>
      <c r="Y317" s="158"/>
      <c r="Z317" s="144"/>
      <c r="AA317" s="25"/>
      <c r="AB317" s="105" t="str">
        <f t="shared" si="51"/>
        <v/>
      </c>
      <c r="AC317" s="106" t="s">
        <v>42</v>
      </c>
      <c r="AD317" s="101" t="s">
        <v>42</v>
      </c>
      <c r="AE317" s="106" t="s">
        <v>42</v>
      </c>
      <c r="AF317" s="101" t="s">
        <v>42</v>
      </c>
      <c r="AG317" s="98"/>
      <c r="AH317" s="100"/>
      <c r="AI317" s="68"/>
      <c r="AJ317" s="102"/>
      <c r="AK317" s="112"/>
      <c r="AL317" s="112"/>
      <c r="AM317" s="68"/>
      <c r="AN317" s="102"/>
      <c r="AO317" s="111"/>
      <c r="AP317" s="128"/>
    </row>
    <row r="318" spans="1:42" ht="194.25" hidden="1" customHeight="1" x14ac:dyDescent="0.25">
      <c r="A318" s="67" t="s">
        <v>468</v>
      </c>
      <c r="B318" s="68"/>
      <c r="C318" s="68"/>
      <c r="D318" s="68"/>
      <c r="E318" s="69">
        <v>53</v>
      </c>
      <c r="F318" s="70" t="s">
        <v>828</v>
      </c>
      <c r="G318" s="68"/>
      <c r="H318" s="71">
        <v>365</v>
      </c>
      <c r="I318" s="72" t="s">
        <v>34</v>
      </c>
      <c r="J318" s="73">
        <v>0.6</v>
      </c>
      <c r="K318" s="74" t="s">
        <v>829</v>
      </c>
      <c r="L318" s="73" t="s">
        <v>829</v>
      </c>
      <c r="M318" s="163" t="s">
        <v>48</v>
      </c>
      <c r="N318" s="73">
        <v>0.8</v>
      </c>
      <c r="O318" s="76" t="s">
        <v>49</v>
      </c>
      <c r="P318" s="77">
        <v>1</v>
      </c>
      <c r="Q318" s="78" t="s">
        <v>830</v>
      </c>
      <c r="R318" s="99"/>
      <c r="S318" s="100"/>
      <c r="T318" s="100"/>
      <c r="U318" s="101"/>
      <c r="V318" s="100"/>
      <c r="W318" s="100"/>
      <c r="X318" s="100"/>
      <c r="Y318" s="102" t="s">
        <v>625</v>
      </c>
      <c r="Z318" s="114" t="s">
        <v>655</v>
      </c>
      <c r="AA318" s="30" t="s">
        <v>878</v>
      </c>
      <c r="AB318" s="105"/>
      <c r="AC318" s="106"/>
      <c r="AD318" s="101"/>
      <c r="AE318" s="106"/>
      <c r="AF318" s="101"/>
      <c r="AG318" s="98" t="s">
        <v>49</v>
      </c>
      <c r="AH318" s="100" t="s">
        <v>16</v>
      </c>
      <c r="AI318" s="68" t="s">
        <v>835</v>
      </c>
      <c r="AJ318" s="68" t="s">
        <v>836</v>
      </c>
      <c r="AK318" s="108" t="s">
        <v>837</v>
      </c>
      <c r="AL318" s="112" t="s">
        <v>858</v>
      </c>
      <c r="AM318" s="78" t="s">
        <v>883</v>
      </c>
      <c r="AN318" s="31" t="s">
        <v>876</v>
      </c>
      <c r="AO318" s="81"/>
      <c r="AP318" s="41"/>
    </row>
    <row r="319" spans="1:42" customFormat="1" ht="194.25" hidden="1" customHeight="1" x14ac:dyDescent="0.25">
      <c r="A319" s="67"/>
      <c r="B319" s="68"/>
      <c r="C319" s="68"/>
      <c r="D319" s="68"/>
      <c r="E319" s="69"/>
      <c r="F319" s="79"/>
      <c r="G319" s="68"/>
      <c r="H319" s="71"/>
      <c r="I319" s="72"/>
      <c r="J319" s="73"/>
      <c r="K319" s="74"/>
      <c r="L319" s="73"/>
      <c r="M319" s="163"/>
      <c r="N319" s="73"/>
      <c r="O319" s="76" t="s">
        <v>49</v>
      </c>
      <c r="P319" s="77">
        <v>2</v>
      </c>
      <c r="Q319" s="78" t="s">
        <v>831</v>
      </c>
      <c r="R319" s="99"/>
      <c r="S319" s="100"/>
      <c r="T319" s="100"/>
      <c r="U319" s="101"/>
      <c r="V319" s="100"/>
      <c r="W319" s="100"/>
      <c r="X319" s="100"/>
      <c r="Y319" s="102" t="s">
        <v>625</v>
      </c>
      <c r="Z319" s="114" t="s">
        <v>655</v>
      </c>
      <c r="AA319" s="19" t="s">
        <v>879</v>
      </c>
      <c r="AB319" s="105"/>
      <c r="AC319" s="106"/>
      <c r="AD319" s="101"/>
      <c r="AE319" s="106"/>
      <c r="AF319" s="101"/>
      <c r="AG319" s="98"/>
      <c r="AH319" s="100"/>
      <c r="AI319" s="68"/>
      <c r="AJ319" s="102"/>
      <c r="AK319" s="112"/>
      <c r="AL319" s="112"/>
      <c r="AM319" s="68"/>
      <c r="AN319" s="102"/>
      <c r="AO319" s="111"/>
      <c r="AP319" s="128"/>
    </row>
    <row r="320" spans="1:42" customFormat="1" ht="194.25" hidden="1" customHeight="1" x14ac:dyDescent="0.25">
      <c r="A320" s="67"/>
      <c r="B320" s="68"/>
      <c r="C320" s="68"/>
      <c r="D320" s="68"/>
      <c r="E320" s="69"/>
      <c r="F320" s="79"/>
      <c r="G320" s="68"/>
      <c r="H320" s="71"/>
      <c r="I320" s="72"/>
      <c r="J320" s="73"/>
      <c r="K320" s="74"/>
      <c r="L320" s="73"/>
      <c r="M320" s="163"/>
      <c r="N320" s="73"/>
      <c r="O320" s="76" t="s">
        <v>49</v>
      </c>
      <c r="P320" s="77">
        <v>3</v>
      </c>
      <c r="Q320" s="80" t="s">
        <v>832</v>
      </c>
      <c r="R320" s="99"/>
      <c r="S320" s="100"/>
      <c r="T320" s="100"/>
      <c r="U320" s="101"/>
      <c r="V320" s="100"/>
      <c r="W320" s="100"/>
      <c r="X320" s="100"/>
      <c r="Y320" s="102" t="s">
        <v>625</v>
      </c>
      <c r="Z320" s="114" t="s">
        <v>655</v>
      </c>
      <c r="AA320" s="19" t="s">
        <v>880</v>
      </c>
      <c r="AB320" s="105"/>
      <c r="AC320" s="106"/>
      <c r="AD320" s="101"/>
      <c r="AE320" s="106"/>
      <c r="AF320" s="101"/>
      <c r="AG320" s="98"/>
      <c r="AH320" s="100"/>
      <c r="AI320" s="68"/>
      <c r="AJ320" s="102"/>
      <c r="AK320" s="112"/>
      <c r="AL320" s="112"/>
      <c r="AM320" s="68"/>
      <c r="AN320" s="102"/>
      <c r="AO320" s="111"/>
      <c r="AP320" s="128"/>
    </row>
    <row r="321" spans="1:42" customFormat="1" ht="194.25" hidden="1" customHeight="1" x14ac:dyDescent="0.25">
      <c r="A321" s="67"/>
      <c r="B321" s="68"/>
      <c r="C321" s="68"/>
      <c r="D321" s="68"/>
      <c r="E321" s="69"/>
      <c r="F321" s="79"/>
      <c r="G321" s="68"/>
      <c r="H321" s="71"/>
      <c r="I321" s="72"/>
      <c r="J321" s="73"/>
      <c r="K321" s="74"/>
      <c r="L321" s="73"/>
      <c r="M321" s="163"/>
      <c r="N321" s="73"/>
      <c r="O321" s="76" t="s">
        <v>49</v>
      </c>
      <c r="P321" s="77">
        <v>4</v>
      </c>
      <c r="Q321" s="78" t="s">
        <v>833</v>
      </c>
      <c r="R321" s="99"/>
      <c r="S321" s="100"/>
      <c r="T321" s="100"/>
      <c r="U321" s="101"/>
      <c r="V321" s="100"/>
      <c r="W321" s="100"/>
      <c r="X321" s="100"/>
      <c r="Y321" s="102" t="s">
        <v>625</v>
      </c>
      <c r="Z321" s="114" t="s">
        <v>655</v>
      </c>
      <c r="AA321" s="19" t="s">
        <v>881</v>
      </c>
      <c r="AB321" s="105"/>
      <c r="AC321" s="106"/>
      <c r="AD321" s="101"/>
      <c r="AE321" s="106"/>
      <c r="AF321" s="101"/>
      <c r="AG321" s="98"/>
      <c r="AH321" s="100"/>
      <c r="AI321" s="68"/>
      <c r="AJ321" s="102"/>
      <c r="AK321" s="112"/>
      <c r="AL321" s="112"/>
      <c r="AM321" s="68"/>
      <c r="AN321" s="102"/>
      <c r="AO321" s="111"/>
      <c r="AP321" s="128"/>
    </row>
    <row r="322" spans="1:42" customFormat="1" ht="194.25" hidden="1" customHeight="1" x14ac:dyDescent="0.25">
      <c r="A322" s="67"/>
      <c r="B322" s="68"/>
      <c r="C322" s="68"/>
      <c r="D322" s="68"/>
      <c r="E322" s="69"/>
      <c r="F322" s="79"/>
      <c r="G322" s="68"/>
      <c r="H322" s="71"/>
      <c r="I322" s="72"/>
      <c r="J322" s="73"/>
      <c r="K322" s="74"/>
      <c r="L322" s="73"/>
      <c r="M322" s="164"/>
      <c r="N322" s="73"/>
      <c r="O322" s="76" t="s">
        <v>49</v>
      </c>
      <c r="P322" s="77">
        <v>5</v>
      </c>
      <c r="Q322" s="78" t="s">
        <v>834</v>
      </c>
      <c r="R322" s="99"/>
      <c r="S322" s="100"/>
      <c r="T322" s="100"/>
      <c r="U322" s="101"/>
      <c r="V322" s="100"/>
      <c r="W322" s="100"/>
      <c r="X322" s="100"/>
      <c r="Y322" s="102" t="s">
        <v>625</v>
      </c>
      <c r="Z322" s="114" t="s">
        <v>655</v>
      </c>
      <c r="AA322" s="26" t="s">
        <v>882</v>
      </c>
      <c r="AB322" s="105"/>
      <c r="AC322" s="106"/>
      <c r="AD322" s="101"/>
      <c r="AE322" s="106"/>
      <c r="AF322" s="101"/>
      <c r="AG322" s="98"/>
      <c r="AH322" s="100"/>
      <c r="AI322" s="68"/>
      <c r="AJ322" s="102"/>
      <c r="AK322" s="112"/>
      <c r="AL322" s="112"/>
      <c r="AM322" s="68"/>
      <c r="AN322" s="102"/>
      <c r="AO322" s="111"/>
      <c r="AP322" s="128"/>
    </row>
    <row r="323" spans="1:42" ht="123" hidden="1" customHeight="1" x14ac:dyDescent="0.25">
      <c r="A323" s="67" t="s">
        <v>468</v>
      </c>
      <c r="B323" s="68"/>
      <c r="C323" s="68"/>
      <c r="D323" s="68"/>
      <c r="E323" s="69"/>
      <c r="F323" s="70" t="s">
        <v>838</v>
      </c>
      <c r="G323" s="68"/>
      <c r="H323" s="71">
        <v>365</v>
      </c>
      <c r="I323" s="72" t="s">
        <v>34</v>
      </c>
      <c r="J323" s="73">
        <v>0.6</v>
      </c>
      <c r="K323" s="74" t="s">
        <v>845</v>
      </c>
      <c r="L323" s="73" t="s">
        <v>845</v>
      </c>
      <c r="M323" s="75" t="s">
        <v>388</v>
      </c>
      <c r="N323" s="73">
        <v>1</v>
      </c>
      <c r="O323" s="76" t="s">
        <v>49</v>
      </c>
      <c r="P323" s="77">
        <v>1</v>
      </c>
      <c r="Q323" s="78" t="s">
        <v>839</v>
      </c>
      <c r="R323" s="99"/>
      <c r="S323" s="100"/>
      <c r="T323" s="100"/>
      <c r="U323" s="101"/>
      <c r="V323" s="100"/>
      <c r="W323" s="100"/>
      <c r="X323" s="100"/>
      <c r="Y323" s="102" t="s">
        <v>625</v>
      </c>
      <c r="Z323" s="114" t="s">
        <v>655</v>
      </c>
      <c r="AA323" s="30" t="s">
        <v>884</v>
      </c>
      <c r="AB323" s="105"/>
      <c r="AC323" s="106"/>
      <c r="AD323" s="101"/>
      <c r="AE323" s="106"/>
      <c r="AF323" s="101"/>
      <c r="AG323" s="165" t="s">
        <v>49</v>
      </c>
      <c r="AH323" s="100" t="s">
        <v>16</v>
      </c>
      <c r="AI323" s="68" t="s">
        <v>843</v>
      </c>
      <c r="AJ323" s="68" t="s">
        <v>844</v>
      </c>
      <c r="AK323" s="108" t="s">
        <v>837</v>
      </c>
      <c r="AL323" s="112" t="s">
        <v>858</v>
      </c>
      <c r="AM323" s="166" t="s">
        <v>888</v>
      </c>
      <c r="AN323" s="31" t="s">
        <v>876</v>
      </c>
      <c r="AO323" s="117"/>
      <c r="AP323" s="41"/>
    </row>
    <row r="324" spans="1:42" customFormat="1" ht="138" customHeight="1" x14ac:dyDescent="0.25">
      <c r="A324" s="67"/>
      <c r="B324" s="68"/>
      <c r="C324" s="68"/>
      <c r="D324" s="68"/>
      <c r="E324" s="69"/>
      <c r="F324" s="79"/>
      <c r="G324" s="68"/>
      <c r="H324" s="71"/>
      <c r="I324" s="72"/>
      <c r="J324" s="73"/>
      <c r="K324" s="74"/>
      <c r="L324" s="73"/>
      <c r="M324" s="75"/>
      <c r="N324" s="73"/>
      <c r="O324" s="76" t="s">
        <v>49</v>
      </c>
      <c r="P324" s="77">
        <v>2</v>
      </c>
      <c r="Q324" s="78" t="s">
        <v>840</v>
      </c>
      <c r="R324" s="99"/>
      <c r="S324" s="100"/>
      <c r="T324" s="100"/>
      <c r="U324" s="101"/>
      <c r="V324" s="100"/>
      <c r="W324" s="100"/>
      <c r="X324" s="100"/>
      <c r="Y324" s="102" t="s">
        <v>625</v>
      </c>
      <c r="Z324" s="114" t="s">
        <v>655</v>
      </c>
      <c r="AA324" s="19" t="s">
        <v>885</v>
      </c>
      <c r="AB324" s="105"/>
      <c r="AC324" s="106"/>
      <c r="AD324" s="101"/>
      <c r="AE324" s="106"/>
      <c r="AF324" s="101"/>
      <c r="AG324" s="165"/>
      <c r="AH324" s="100"/>
      <c r="AI324" s="68"/>
      <c r="AJ324" s="102"/>
      <c r="AK324" s="112"/>
      <c r="AL324" s="112"/>
      <c r="AM324" s="68"/>
      <c r="AN324" s="102"/>
      <c r="AO324" s="161" t="s">
        <v>996</v>
      </c>
      <c r="AP324" s="41" t="s">
        <v>985</v>
      </c>
    </row>
    <row r="325" spans="1:42" customFormat="1" ht="128.25" hidden="1" customHeight="1" x14ac:dyDescent="0.25">
      <c r="A325" s="67"/>
      <c r="B325" s="68"/>
      <c r="C325" s="68"/>
      <c r="D325" s="68"/>
      <c r="E325" s="69"/>
      <c r="F325" s="79"/>
      <c r="G325" s="68"/>
      <c r="H325" s="71"/>
      <c r="I325" s="72"/>
      <c r="J325" s="73"/>
      <c r="K325" s="74"/>
      <c r="L325" s="73"/>
      <c r="M325" s="75"/>
      <c r="N325" s="73"/>
      <c r="O325" s="76" t="s">
        <v>49</v>
      </c>
      <c r="P325" s="77">
        <v>3</v>
      </c>
      <c r="Q325" s="80" t="s">
        <v>841</v>
      </c>
      <c r="R325" s="99"/>
      <c r="S325" s="100"/>
      <c r="T325" s="100"/>
      <c r="U325" s="101"/>
      <c r="V325" s="100"/>
      <c r="W325" s="100"/>
      <c r="X325" s="100"/>
      <c r="Y325" s="102" t="s">
        <v>625</v>
      </c>
      <c r="Z325" s="114" t="s">
        <v>655</v>
      </c>
      <c r="AA325" s="19" t="s">
        <v>886</v>
      </c>
      <c r="AB325" s="105"/>
      <c r="AC325" s="106"/>
      <c r="AD325" s="101"/>
      <c r="AE325" s="106"/>
      <c r="AF325" s="101"/>
      <c r="AG325" s="165"/>
      <c r="AH325" s="100"/>
      <c r="AI325" s="68"/>
      <c r="AJ325" s="102"/>
      <c r="AK325" s="112"/>
      <c r="AL325" s="112"/>
      <c r="AM325" s="68"/>
      <c r="AN325" s="102"/>
      <c r="AO325" s="111"/>
      <c r="AP325" s="128"/>
    </row>
    <row r="326" spans="1:42" customFormat="1" ht="87.75" hidden="1" customHeight="1" x14ac:dyDescent="0.25">
      <c r="A326" s="67"/>
      <c r="B326" s="68"/>
      <c r="C326" s="68"/>
      <c r="D326" s="68"/>
      <c r="E326" s="69"/>
      <c r="F326" s="79"/>
      <c r="G326" s="68"/>
      <c r="H326" s="71"/>
      <c r="I326" s="72"/>
      <c r="J326" s="73"/>
      <c r="K326" s="74"/>
      <c r="L326" s="73"/>
      <c r="M326" s="75"/>
      <c r="N326" s="73"/>
      <c r="O326" s="76" t="s">
        <v>49</v>
      </c>
      <c r="P326" s="77">
        <v>4</v>
      </c>
      <c r="Q326" s="78" t="s">
        <v>842</v>
      </c>
      <c r="R326" s="99"/>
      <c r="S326" s="100"/>
      <c r="T326" s="100"/>
      <c r="U326" s="101"/>
      <c r="V326" s="100"/>
      <c r="W326" s="100"/>
      <c r="X326" s="100"/>
      <c r="Y326" s="102" t="s">
        <v>625</v>
      </c>
      <c r="Z326" s="114" t="s">
        <v>655</v>
      </c>
      <c r="AA326" s="19" t="s">
        <v>887</v>
      </c>
      <c r="AB326" s="105"/>
      <c r="AC326" s="106"/>
      <c r="AD326" s="101"/>
      <c r="AE326" s="106"/>
      <c r="AF326" s="101"/>
      <c r="AG326" s="165"/>
      <c r="AH326" s="100"/>
      <c r="AI326" s="68"/>
      <c r="AJ326" s="102"/>
      <c r="AK326" s="112"/>
      <c r="AL326" s="112"/>
      <c r="AM326" s="68"/>
      <c r="AN326" s="102"/>
      <c r="AO326" s="111"/>
      <c r="AP326" s="128"/>
    </row>
    <row r="327" spans="1:42" ht="272.25" customHeight="1" x14ac:dyDescent="0.25">
      <c r="A327" s="67" t="s">
        <v>503</v>
      </c>
      <c r="B327" s="95" t="s">
        <v>0</v>
      </c>
      <c r="C327" s="95" t="s">
        <v>469</v>
      </c>
      <c r="D327" s="95" t="s">
        <v>470</v>
      </c>
      <c r="E327" s="69">
        <v>53</v>
      </c>
      <c r="F327" s="70" t="s">
        <v>471</v>
      </c>
      <c r="G327" s="95" t="s">
        <v>4</v>
      </c>
      <c r="H327" s="71">
        <v>670</v>
      </c>
      <c r="I327" s="97" t="s">
        <v>144</v>
      </c>
      <c r="J327" s="73">
        <v>0.8</v>
      </c>
      <c r="K327" s="74" t="s">
        <v>6</v>
      </c>
      <c r="L327" s="73" t="s">
        <v>6</v>
      </c>
      <c r="M327" s="97" t="s">
        <v>7</v>
      </c>
      <c r="N327" s="73">
        <v>0.6</v>
      </c>
      <c r="O327" s="115" t="s">
        <v>49</v>
      </c>
      <c r="P327" s="77">
        <v>1</v>
      </c>
      <c r="Q327" s="78" t="s">
        <v>472</v>
      </c>
      <c r="R327" s="99" t="s">
        <v>9</v>
      </c>
      <c r="S327" s="100" t="s">
        <v>10</v>
      </c>
      <c r="T327" s="100" t="s">
        <v>11</v>
      </c>
      <c r="U327" s="101" t="s">
        <v>12</v>
      </c>
      <c r="V327" s="100" t="s">
        <v>13</v>
      </c>
      <c r="W327" s="100" t="s">
        <v>14</v>
      </c>
      <c r="X327" s="100" t="s">
        <v>15</v>
      </c>
      <c r="Y327" s="102" t="s">
        <v>625</v>
      </c>
      <c r="Z327" s="68" t="s">
        <v>889</v>
      </c>
      <c r="AA327" s="78" t="s">
        <v>890</v>
      </c>
      <c r="AB327" s="105">
        <f>IFERROR(IF(R327="Probabilidad",(J327-(+J327*U327)),IF(R327="Impacto",J327,"")),"")</f>
        <v>0.48</v>
      </c>
      <c r="AC327" s="106" t="s">
        <v>34</v>
      </c>
      <c r="AD327" s="101">
        <v>0.48</v>
      </c>
      <c r="AE327" s="106" t="s">
        <v>7</v>
      </c>
      <c r="AF327" s="101">
        <v>0.6</v>
      </c>
      <c r="AG327" s="107" t="s">
        <v>7</v>
      </c>
      <c r="AH327" s="100" t="s">
        <v>16</v>
      </c>
      <c r="AI327" s="68" t="s">
        <v>473</v>
      </c>
      <c r="AJ327" s="68" t="s">
        <v>474</v>
      </c>
      <c r="AK327" s="68" t="s">
        <v>475</v>
      </c>
      <c r="AL327" s="112">
        <v>44804</v>
      </c>
      <c r="AM327" s="78" t="s">
        <v>891</v>
      </c>
      <c r="AN327" s="102" t="s">
        <v>625</v>
      </c>
      <c r="AO327" s="146" t="s">
        <v>997</v>
      </c>
      <c r="AP327" s="41" t="s">
        <v>985</v>
      </c>
    </row>
    <row r="328" spans="1:42" customFormat="1" ht="114.75" hidden="1" customHeight="1" x14ac:dyDescent="0.25">
      <c r="A328" s="67"/>
      <c r="B328" s="95"/>
      <c r="C328" s="95"/>
      <c r="D328" s="95"/>
      <c r="E328" s="69"/>
      <c r="F328" s="79"/>
      <c r="G328" s="95"/>
      <c r="H328" s="71"/>
      <c r="I328" s="97"/>
      <c r="J328" s="73"/>
      <c r="K328" s="74"/>
      <c r="L328" s="73">
        <v>0</v>
      </c>
      <c r="M328" s="97"/>
      <c r="N328" s="73"/>
      <c r="O328" s="115" t="s">
        <v>49</v>
      </c>
      <c r="P328" s="77">
        <v>2</v>
      </c>
      <c r="Q328" s="78" t="s">
        <v>476</v>
      </c>
      <c r="R328" s="99" t="s">
        <v>9</v>
      </c>
      <c r="S328" s="100" t="s">
        <v>10</v>
      </c>
      <c r="T328" s="100" t="s">
        <v>11</v>
      </c>
      <c r="U328" s="101" t="s">
        <v>12</v>
      </c>
      <c r="V328" s="100" t="s">
        <v>13</v>
      </c>
      <c r="W328" s="100" t="s">
        <v>14</v>
      </c>
      <c r="X328" s="100" t="s">
        <v>15</v>
      </c>
      <c r="Y328" s="102" t="s">
        <v>625</v>
      </c>
      <c r="Z328" s="68" t="s">
        <v>889</v>
      </c>
      <c r="AA328" s="78" t="s">
        <v>890</v>
      </c>
      <c r="AB328" s="105">
        <f>IFERROR(IF(AND(R327="Probabilidad",R328="Probabilidad"),(AD327-(+AD327*U328)),IF(R328="Probabilidad",(J327-(+J327*U328)),IF(R328="Impacto",AD327,""))),"")</f>
        <v>0.28799999999999998</v>
      </c>
      <c r="AC328" s="106" t="s">
        <v>5</v>
      </c>
      <c r="AD328" s="101">
        <v>0.28799999999999998</v>
      </c>
      <c r="AE328" s="106" t="s">
        <v>7</v>
      </c>
      <c r="AF328" s="101">
        <v>0.6</v>
      </c>
      <c r="AG328" s="107" t="s">
        <v>7</v>
      </c>
      <c r="AH328" s="100"/>
      <c r="AI328" s="68"/>
      <c r="AJ328" s="68"/>
      <c r="AK328" s="68"/>
      <c r="AL328" s="68"/>
      <c r="AM328" s="68"/>
      <c r="AN328" s="102"/>
      <c r="AO328" s="111"/>
      <c r="AP328" s="128"/>
    </row>
    <row r="329" spans="1:42" customFormat="1" ht="16.5" hidden="1" x14ac:dyDescent="0.25">
      <c r="A329" s="67"/>
      <c r="B329" s="95"/>
      <c r="C329" s="95"/>
      <c r="D329" s="95"/>
      <c r="E329" s="69"/>
      <c r="F329" s="79"/>
      <c r="G329" s="95"/>
      <c r="H329" s="71"/>
      <c r="I329" s="97"/>
      <c r="J329" s="73"/>
      <c r="K329" s="74"/>
      <c r="L329" s="73">
        <v>0</v>
      </c>
      <c r="M329" s="97"/>
      <c r="N329" s="73"/>
      <c r="O329" s="115"/>
      <c r="P329" s="77">
        <v>3</v>
      </c>
      <c r="Q329" s="80"/>
      <c r="R329" s="99" t="s">
        <v>42</v>
      </c>
      <c r="S329" s="100"/>
      <c r="T329" s="100"/>
      <c r="U329" s="101" t="s">
        <v>42</v>
      </c>
      <c r="V329" s="100"/>
      <c r="W329" s="100"/>
      <c r="X329" s="100"/>
      <c r="Y329" s="102"/>
      <c r="Z329" s="100"/>
      <c r="AA329" s="100"/>
      <c r="AB329" s="105" t="str">
        <f>IFERROR(IF(AND(R328="Probabilidad",R329="Probabilidad"),(AD328-(+AD328*U329)),IF(AND(R328="Impacto",R329="Probabilidad"),(AD327-(+AD327*U329)),IF(R329="Impacto",AD328,""))),"")</f>
        <v/>
      </c>
      <c r="AC329" s="106" t="s">
        <v>42</v>
      </c>
      <c r="AD329" s="101" t="s">
        <v>42</v>
      </c>
      <c r="AE329" s="106" t="s">
        <v>42</v>
      </c>
      <c r="AF329" s="101" t="s">
        <v>42</v>
      </c>
      <c r="AG329" s="107" t="s">
        <v>42</v>
      </c>
      <c r="AH329" s="100"/>
      <c r="AI329" s="68"/>
      <c r="AJ329" s="68"/>
      <c r="AK329" s="68"/>
      <c r="AL329" s="68"/>
      <c r="AM329" s="68"/>
      <c r="AN329" s="102"/>
      <c r="AO329" s="111"/>
      <c r="AP329" s="128"/>
    </row>
    <row r="330" spans="1:42" customFormat="1" ht="16.5" hidden="1" x14ac:dyDescent="0.25">
      <c r="A330" s="67"/>
      <c r="B330" s="95"/>
      <c r="C330" s="95"/>
      <c r="D330" s="95"/>
      <c r="E330" s="69"/>
      <c r="F330" s="79"/>
      <c r="G330" s="95"/>
      <c r="H330" s="71"/>
      <c r="I330" s="97"/>
      <c r="J330" s="73"/>
      <c r="K330" s="74"/>
      <c r="L330" s="73">
        <v>0</v>
      </c>
      <c r="M330" s="97"/>
      <c r="N330" s="73"/>
      <c r="O330" s="115"/>
      <c r="P330" s="77">
        <v>4</v>
      </c>
      <c r="Q330" s="78"/>
      <c r="R330" s="99" t="s">
        <v>42</v>
      </c>
      <c r="S330" s="100"/>
      <c r="T330" s="100"/>
      <c r="U330" s="101" t="s">
        <v>42</v>
      </c>
      <c r="V330" s="100"/>
      <c r="W330" s="100"/>
      <c r="X330" s="100"/>
      <c r="Y330" s="102"/>
      <c r="Z330" s="100"/>
      <c r="AA330" s="100"/>
      <c r="AB330" s="105" t="str">
        <f t="shared" ref="AB330:AB332" si="52">IFERROR(IF(AND(R329="Probabilidad",R330="Probabilidad"),(AD329-(+AD329*U330)),IF(AND(R329="Impacto",R330="Probabilidad"),(AD328-(+AD328*U330)),IF(R330="Impacto",AD329,""))),"")</f>
        <v/>
      </c>
      <c r="AC330" s="106" t="s">
        <v>42</v>
      </c>
      <c r="AD330" s="101" t="s">
        <v>42</v>
      </c>
      <c r="AE330" s="106" t="s">
        <v>42</v>
      </c>
      <c r="AF330" s="101" t="s">
        <v>42</v>
      </c>
      <c r="AG330" s="107" t="s">
        <v>42</v>
      </c>
      <c r="AH330" s="100"/>
      <c r="AI330" s="68"/>
      <c r="AJ330" s="102"/>
      <c r="AK330" s="112"/>
      <c r="AL330" s="112"/>
      <c r="AM330" s="68"/>
      <c r="AN330" s="102"/>
      <c r="AO330" s="111"/>
      <c r="AP330" s="128"/>
    </row>
    <row r="331" spans="1:42" customFormat="1" ht="16.5" hidden="1" x14ac:dyDescent="0.25">
      <c r="A331" s="67"/>
      <c r="B331" s="95"/>
      <c r="C331" s="95"/>
      <c r="D331" s="95"/>
      <c r="E331" s="69"/>
      <c r="F331" s="79"/>
      <c r="G331" s="95"/>
      <c r="H331" s="71"/>
      <c r="I331" s="97"/>
      <c r="J331" s="73"/>
      <c r="K331" s="74"/>
      <c r="L331" s="73">
        <v>0</v>
      </c>
      <c r="M331" s="97"/>
      <c r="N331" s="73"/>
      <c r="O331" s="115"/>
      <c r="P331" s="77">
        <v>5</v>
      </c>
      <c r="Q331" s="78"/>
      <c r="R331" s="99" t="s">
        <v>42</v>
      </c>
      <c r="S331" s="100"/>
      <c r="T331" s="100"/>
      <c r="U331" s="101" t="s">
        <v>42</v>
      </c>
      <c r="V331" s="100"/>
      <c r="W331" s="100"/>
      <c r="X331" s="100"/>
      <c r="Y331" s="102"/>
      <c r="Z331" s="100"/>
      <c r="AA331" s="100"/>
      <c r="AB331" s="105" t="str">
        <f t="shared" si="52"/>
        <v/>
      </c>
      <c r="AC331" s="106" t="s">
        <v>42</v>
      </c>
      <c r="AD331" s="101" t="s">
        <v>42</v>
      </c>
      <c r="AE331" s="106" t="s">
        <v>42</v>
      </c>
      <c r="AF331" s="101" t="s">
        <v>42</v>
      </c>
      <c r="AG331" s="107" t="s">
        <v>42</v>
      </c>
      <c r="AH331" s="100"/>
      <c r="AI331" s="68"/>
      <c r="AJ331" s="102"/>
      <c r="AK331" s="112"/>
      <c r="AL331" s="112"/>
      <c r="AM331" s="68"/>
      <c r="AN331" s="102"/>
      <c r="AO331" s="111"/>
      <c r="AP331" s="128"/>
    </row>
    <row r="332" spans="1:42" customFormat="1" ht="16.5" hidden="1" x14ac:dyDescent="0.25">
      <c r="A332" s="67"/>
      <c r="B332" s="95"/>
      <c r="C332" s="95"/>
      <c r="D332" s="95"/>
      <c r="E332" s="69"/>
      <c r="F332" s="79"/>
      <c r="G332" s="95"/>
      <c r="H332" s="71"/>
      <c r="I332" s="97"/>
      <c r="J332" s="73"/>
      <c r="K332" s="74"/>
      <c r="L332" s="73">
        <v>0</v>
      </c>
      <c r="M332" s="97"/>
      <c r="N332" s="73"/>
      <c r="O332" s="115"/>
      <c r="P332" s="77">
        <v>6</v>
      </c>
      <c r="Q332" s="78"/>
      <c r="R332" s="99" t="s">
        <v>42</v>
      </c>
      <c r="S332" s="100"/>
      <c r="T332" s="100"/>
      <c r="U332" s="101" t="s">
        <v>42</v>
      </c>
      <c r="V332" s="100"/>
      <c r="W332" s="100"/>
      <c r="X332" s="100"/>
      <c r="Y332" s="102"/>
      <c r="Z332" s="100"/>
      <c r="AA332" s="100"/>
      <c r="AB332" s="105" t="str">
        <f t="shared" si="52"/>
        <v/>
      </c>
      <c r="AC332" s="106" t="s">
        <v>42</v>
      </c>
      <c r="AD332" s="101" t="s">
        <v>42</v>
      </c>
      <c r="AE332" s="106" t="s">
        <v>42</v>
      </c>
      <c r="AF332" s="101" t="s">
        <v>42</v>
      </c>
      <c r="AG332" s="107" t="s">
        <v>42</v>
      </c>
      <c r="AH332" s="100"/>
      <c r="AI332" s="68"/>
      <c r="AJ332" s="102"/>
      <c r="AK332" s="112"/>
      <c r="AL332" s="112"/>
      <c r="AM332" s="68"/>
      <c r="AN332" s="102"/>
      <c r="AO332" s="111"/>
      <c r="AP332" s="128"/>
    </row>
    <row r="333" spans="1:42" ht="248.25" hidden="1" customHeight="1" x14ac:dyDescent="0.25">
      <c r="A333" s="67" t="s">
        <v>503</v>
      </c>
      <c r="B333" s="95" t="s">
        <v>0</v>
      </c>
      <c r="C333" s="95" t="s">
        <v>477</v>
      </c>
      <c r="D333" s="95" t="s">
        <v>478</v>
      </c>
      <c r="E333" s="69">
        <v>54</v>
      </c>
      <c r="F333" s="70" t="s">
        <v>479</v>
      </c>
      <c r="G333" s="95" t="s">
        <v>4</v>
      </c>
      <c r="H333" s="71">
        <v>33000</v>
      </c>
      <c r="I333" s="97" t="s">
        <v>200</v>
      </c>
      <c r="J333" s="73">
        <v>1</v>
      </c>
      <c r="K333" s="74" t="s">
        <v>6</v>
      </c>
      <c r="L333" s="73" t="s">
        <v>6</v>
      </c>
      <c r="M333" s="97" t="s">
        <v>7</v>
      </c>
      <c r="N333" s="73">
        <v>0.6</v>
      </c>
      <c r="O333" s="115" t="s">
        <v>49</v>
      </c>
      <c r="P333" s="77">
        <v>1</v>
      </c>
      <c r="Q333" s="78" t="s">
        <v>480</v>
      </c>
      <c r="R333" s="99" t="s">
        <v>9</v>
      </c>
      <c r="S333" s="100" t="s">
        <v>10</v>
      </c>
      <c r="T333" s="100" t="s">
        <v>481</v>
      </c>
      <c r="U333" s="101" t="s">
        <v>482</v>
      </c>
      <c r="V333" s="100" t="s">
        <v>13</v>
      </c>
      <c r="W333" s="100" t="s">
        <v>14</v>
      </c>
      <c r="X333" s="100" t="s">
        <v>15</v>
      </c>
      <c r="Y333" s="102" t="s">
        <v>625</v>
      </c>
      <c r="Z333" s="68" t="s">
        <v>889</v>
      </c>
      <c r="AA333" s="78" t="s">
        <v>892</v>
      </c>
      <c r="AB333" s="105">
        <f>IFERROR(IF(R333="Probabilidad",(J333-(+J333*U333)),IF(R333="Impacto",J333,"")),"")</f>
        <v>0.5</v>
      </c>
      <c r="AC333" s="106" t="s">
        <v>34</v>
      </c>
      <c r="AD333" s="101">
        <v>0.5</v>
      </c>
      <c r="AE333" s="106" t="s">
        <v>7</v>
      </c>
      <c r="AF333" s="101">
        <v>0.6</v>
      </c>
      <c r="AG333" s="107" t="s">
        <v>7</v>
      </c>
      <c r="AH333" s="100" t="s">
        <v>16</v>
      </c>
      <c r="AI333" s="68" t="s">
        <v>483</v>
      </c>
      <c r="AJ333" s="68" t="s">
        <v>474</v>
      </c>
      <c r="AK333" s="68" t="s">
        <v>475</v>
      </c>
      <c r="AL333" s="112">
        <v>44804</v>
      </c>
      <c r="AM333" s="78" t="s">
        <v>891</v>
      </c>
      <c r="AN333" s="102" t="s">
        <v>625</v>
      </c>
      <c r="AO333" s="146"/>
      <c r="AP333" s="41"/>
    </row>
    <row r="334" spans="1:42" customFormat="1" ht="137.25" customHeight="1" x14ac:dyDescent="0.25">
      <c r="A334" s="67"/>
      <c r="B334" s="95"/>
      <c r="C334" s="95"/>
      <c r="D334" s="95"/>
      <c r="E334" s="69"/>
      <c r="F334" s="79"/>
      <c r="G334" s="95"/>
      <c r="H334" s="71"/>
      <c r="I334" s="97"/>
      <c r="J334" s="73"/>
      <c r="K334" s="74"/>
      <c r="L334" s="73">
        <v>0</v>
      </c>
      <c r="M334" s="97"/>
      <c r="N334" s="73"/>
      <c r="O334" s="115" t="s">
        <v>49</v>
      </c>
      <c r="P334" s="77">
        <v>2</v>
      </c>
      <c r="Q334" s="78" t="s">
        <v>484</v>
      </c>
      <c r="R334" s="99" t="s">
        <v>9</v>
      </c>
      <c r="S334" s="100" t="s">
        <v>10</v>
      </c>
      <c r="T334" s="100" t="s">
        <v>481</v>
      </c>
      <c r="U334" s="101" t="s">
        <v>482</v>
      </c>
      <c r="V334" s="100" t="s">
        <v>13</v>
      </c>
      <c r="W334" s="100" t="s">
        <v>14</v>
      </c>
      <c r="X334" s="100" t="s">
        <v>15</v>
      </c>
      <c r="Y334" s="102" t="s">
        <v>625</v>
      </c>
      <c r="Z334" s="68" t="s">
        <v>889</v>
      </c>
      <c r="AA334" s="78" t="s">
        <v>893</v>
      </c>
      <c r="AB334" s="105">
        <f>IFERROR(IF(AND(R333="Probabilidad",R334="Probabilidad"),(AD333-(+AD333*U334)),IF(R334="Probabilidad",(J333-(+J333*U334)),IF(R334="Impacto",AD333,""))),"")</f>
        <v>0.25</v>
      </c>
      <c r="AC334" s="106" t="s">
        <v>5</v>
      </c>
      <c r="AD334" s="101">
        <v>0.25</v>
      </c>
      <c r="AE334" s="106" t="s">
        <v>7</v>
      </c>
      <c r="AF334" s="101">
        <v>0.6</v>
      </c>
      <c r="AG334" s="107" t="s">
        <v>7</v>
      </c>
      <c r="AH334" s="100"/>
      <c r="AI334" s="68"/>
      <c r="AJ334" s="68"/>
      <c r="AK334" s="68"/>
      <c r="AL334" s="68"/>
      <c r="AM334" s="68"/>
      <c r="AN334" s="102"/>
      <c r="AO334" s="167" t="s">
        <v>998</v>
      </c>
      <c r="AP334" s="41" t="s">
        <v>985</v>
      </c>
    </row>
    <row r="335" spans="1:42" customFormat="1" ht="99" hidden="1" customHeight="1" x14ac:dyDescent="0.25">
      <c r="A335" s="67"/>
      <c r="B335" s="95"/>
      <c r="C335" s="95"/>
      <c r="D335" s="95"/>
      <c r="E335" s="69"/>
      <c r="F335" s="79"/>
      <c r="G335" s="95"/>
      <c r="H335" s="71"/>
      <c r="I335" s="97"/>
      <c r="J335" s="73"/>
      <c r="K335" s="74"/>
      <c r="L335" s="73">
        <v>0</v>
      </c>
      <c r="M335" s="97"/>
      <c r="N335" s="73"/>
      <c r="O335" s="115" t="s">
        <v>49</v>
      </c>
      <c r="P335" s="77">
        <v>3</v>
      </c>
      <c r="Q335" s="80" t="s">
        <v>485</v>
      </c>
      <c r="R335" s="99" t="s">
        <v>9</v>
      </c>
      <c r="S335" s="100" t="s">
        <v>10</v>
      </c>
      <c r="T335" s="100" t="s">
        <v>11</v>
      </c>
      <c r="U335" s="101" t="s">
        <v>12</v>
      </c>
      <c r="V335" s="100" t="s">
        <v>13</v>
      </c>
      <c r="W335" s="100" t="s">
        <v>14</v>
      </c>
      <c r="X335" s="100" t="s">
        <v>15</v>
      </c>
      <c r="Y335" s="102" t="s">
        <v>625</v>
      </c>
      <c r="Z335" s="68" t="s">
        <v>889</v>
      </c>
      <c r="AA335" s="78" t="s">
        <v>894</v>
      </c>
      <c r="AB335" s="105">
        <f>IFERROR(IF(AND(R334="Probabilidad",R335="Probabilidad"),(AD334-(+AD334*U335)),IF(AND(R334="Impacto",R335="Probabilidad"),(AD333-(+AD333*U335)),IF(R335="Impacto",AD334,""))),"")</f>
        <v>0.15</v>
      </c>
      <c r="AC335" s="106" t="s">
        <v>21</v>
      </c>
      <c r="AD335" s="101">
        <v>0.15</v>
      </c>
      <c r="AE335" s="106" t="s">
        <v>7</v>
      </c>
      <c r="AF335" s="101">
        <v>0.6</v>
      </c>
      <c r="AG335" s="107" t="s">
        <v>7</v>
      </c>
      <c r="AH335" s="100"/>
      <c r="AI335" s="68"/>
      <c r="AJ335" s="68"/>
      <c r="AK335" s="68"/>
      <c r="AL335" s="68"/>
      <c r="AM335" s="68"/>
      <c r="AN335" s="102"/>
      <c r="AO335" s="111"/>
      <c r="AP335" s="128"/>
    </row>
    <row r="336" spans="1:42" customFormat="1" ht="16.5" hidden="1" x14ac:dyDescent="0.25">
      <c r="A336" s="67"/>
      <c r="B336" s="95"/>
      <c r="C336" s="95"/>
      <c r="D336" s="95"/>
      <c r="E336" s="69"/>
      <c r="F336" s="79"/>
      <c r="G336" s="95"/>
      <c r="H336" s="71"/>
      <c r="I336" s="97"/>
      <c r="J336" s="73"/>
      <c r="K336" s="74"/>
      <c r="L336" s="73">
        <v>0</v>
      </c>
      <c r="M336" s="97"/>
      <c r="N336" s="73"/>
      <c r="O336" s="115"/>
      <c r="P336" s="77">
        <v>4</v>
      </c>
      <c r="Q336" s="78"/>
      <c r="R336" s="99" t="s">
        <v>42</v>
      </c>
      <c r="S336" s="100"/>
      <c r="T336" s="100"/>
      <c r="U336" s="101" t="s">
        <v>42</v>
      </c>
      <c r="V336" s="100"/>
      <c r="W336" s="100"/>
      <c r="X336" s="100"/>
      <c r="Y336" s="102"/>
      <c r="Z336" s="100"/>
      <c r="AA336" s="100"/>
      <c r="AB336" s="105" t="str">
        <f t="shared" ref="AB336:AB338" si="53">IFERROR(IF(AND(R335="Probabilidad",R336="Probabilidad"),(AD335-(+AD335*U336)),IF(AND(R335="Impacto",R336="Probabilidad"),(AD334-(+AD334*U336)),IF(R336="Impacto",AD335,""))),"")</f>
        <v/>
      </c>
      <c r="AC336" s="106" t="s">
        <v>42</v>
      </c>
      <c r="AD336" s="101" t="s">
        <v>42</v>
      </c>
      <c r="AE336" s="106" t="s">
        <v>42</v>
      </c>
      <c r="AF336" s="101" t="s">
        <v>42</v>
      </c>
      <c r="AG336" s="107" t="s">
        <v>42</v>
      </c>
      <c r="AH336" s="100"/>
      <c r="AI336" s="68"/>
      <c r="AJ336" s="102"/>
      <c r="AK336" s="112"/>
      <c r="AL336" s="112"/>
      <c r="AM336" s="68"/>
      <c r="AN336" s="102"/>
      <c r="AO336" s="111"/>
      <c r="AP336" s="128"/>
    </row>
    <row r="337" spans="1:42" customFormat="1" ht="16.5" hidden="1" x14ac:dyDescent="0.25">
      <c r="A337" s="67"/>
      <c r="B337" s="95"/>
      <c r="C337" s="95"/>
      <c r="D337" s="95"/>
      <c r="E337" s="69"/>
      <c r="F337" s="79"/>
      <c r="G337" s="95"/>
      <c r="H337" s="71"/>
      <c r="I337" s="97"/>
      <c r="J337" s="73"/>
      <c r="K337" s="74"/>
      <c r="L337" s="73">
        <v>0</v>
      </c>
      <c r="M337" s="97"/>
      <c r="N337" s="73"/>
      <c r="O337" s="115"/>
      <c r="P337" s="77">
        <v>5</v>
      </c>
      <c r="Q337" s="78"/>
      <c r="R337" s="99" t="s">
        <v>42</v>
      </c>
      <c r="S337" s="100"/>
      <c r="T337" s="100"/>
      <c r="U337" s="101" t="s">
        <v>42</v>
      </c>
      <c r="V337" s="100"/>
      <c r="W337" s="100"/>
      <c r="X337" s="100"/>
      <c r="Y337" s="102"/>
      <c r="Z337" s="100"/>
      <c r="AA337" s="100"/>
      <c r="AB337" s="105" t="str">
        <f t="shared" si="53"/>
        <v/>
      </c>
      <c r="AC337" s="106" t="s">
        <v>42</v>
      </c>
      <c r="AD337" s="101" t="s">
        <v>42</v>
      </c>
      <c r="AE337" s="106" t="s">
        <v>42</v>
      </c>
      <c r="AF337" s="101" t="s">
        <v>42</v>
      </c>
      <c r="AG337" s="107" t="s">
        <v>42</v>
      </c>
      <c r="AH337" s="100"/>
      <c r="AI337" s="68"/>
      <c r="AJ337" s="102"/>
      <c r="AK337" s="112"/>
      <c r="AL337" s="112"/>
      <c r="AM337" s="68"/>
      <c r="AN337" s="102"/>
      <c r="AO337" s="111"/>
      <c r="AP337" s="128"/>
    </row>
    <row r="338" spans="1:42" customFormat="1" ht="16.5" hidden="1" x14ac:dyDescent="0.25">
      <c r="A338" s="67"/>
      <c r="B338" s="95"/>
      <c r="C338" s="95"/>
      <c r="D338" s="95"/>
      <c r="E338" s="69"/>
      <c r="F338" s="79"/>
      <c r="G338" s="95"/>
      <c r="H338" s="71"/>
      <c r="I338" s="97"/>
      <c r="J338" s="73"/>
      <c r="K338" s="74"/>
      <c r="L338" s="73">
        <v>0</v>
      </c>
      <c r="M338" s="97"/>
      <c r="N338" s="73"/>
      <c r="O338" s="115"/>
      <c r="P338" s="77">
        <v>6</v>
      </c>
      <c r="Q338" s="78"/>
      <c r="R338" s="99" t="s">
        <v>42</v>
      </c>
      <c r="S338" s="100"/>
      <c r="T338" s="100"/>
      <c r="U338" s="101" t="s">
        <v>42</v>
      </c>
      <c r="V338" s="100"/>
      <c r="W338" s="100"/>
      <c r="X338" s="100"/>
      <c r="Y338" s="102"/>
      <c r="Z338" s="100"/>
      <c r="AA338" s="100"/>
      <c r="AB338" s="105" t="str">
        <f t="shared" si="53"/>
        <v/>
      </c>
      <c r="AC338" s="106" t="s">
        <v>42</v>
      </c>
      <c r="AD338" s="101" t="s">
        <v>42</v>
      </c>
      <c r="AE338" s="106" t="s">
        <v>42</v>
      </c>
      <c r="AF338" s="101" t="s">
        <v>42</v>
      </c>
      <c r="AG338" s="107" t="s">
        <v>42</v>
      </c>
      <c r="AH338" s="100"/>
      <c r="AI338" s="68"/>
      <c r="AJ338" s="102"/>
      <c r="AK338" s="112"/>
      <c r="AL338" s="112"/>
      <c r="AM338" s="68"/>
      <c r="AN338" s="102"/>
      <c r="AO338" s="111"/>
      <c r="AP338" s="128"/>
    </row>
    <row r="339" spans="1:42" customFormat="1" ht="73.5" hidden="1" customHeight="1" x14ac:dyDescent="0.25">
      <c r="A339" s="67" t="s">
        <v>503</v>
      </c>
      <c r="B339" s="95" t="s">
        <v>0</v>
      </c>
      <c r="C339" s="95" t="s">
        <v>486</v>
      </c>
      <c r="D339" s="95" t="s">
        <v>487</v>
      </c>
      <c r="E339" s="69">
        <v>58</v>
      </c>
      <c r="F339" s="79" t="s">
        <v>488</v>
      </c>
      <c r="G339" s="95" t="s">
        <v>4</v>
      </c>
      <c r="H339" s="71">
        <v>4000</v>
      </c>
      <c r="I339" s="97" t="s">
        <v>144</v>
      </c>
      <c r="J339" s="73">
        <v>0.8</v>
      </c>
      <c r="K339" s="74" t="s">
        <v>190</v>
      </c>
      <c r="L339" s="73" t="s">
        <v>190</v>
      </c>
      <c r="M339" s="97" t="s">
        <v>191</v>
      </c>
      <c r="N339" s="73">
        <v>0.4</v>
      </c>
      <c r="O339" s="98" t="s">
        <v>7</v>
      </c>
      <c r="P339" s="77">
        <v>1</v>
      </c>
      <c r="Q339" s="78" t="s">
        <v>489</v>
      </c>
      <c r="R339" s="99" t="s">
        <v>9</v>
      </c>
      <c r="S339" s="100" t="s">
        <v>10</v>
      </c>
      <c r="T339" s="100" t="s">
        <v>11</v>
      </c>
      <c r="U339" s="101" t="s">
        <v>12</v>
      </c>
      <c r="V339" s="100" t="s">
        <v>13</v>
      </c>
      <c r="W339" s="100" t="s">
        <v>14</v>
      </c>
      <c r="X339" s="100" t="s">
        <v>15</v>
      </c>
      <c r="Y339" s="102" t="s">
        <v>625</v>
      </c>
      <c r="Z339" s="68" t="s">
        <v>889</v>
      </c>
      <c r="AA339" s="68" t="s">
        <v>895</v>
      </c>
      <c r="AB339" s="105">
        <f>IFERROR(IF(R339="Probabilidad",(J339-(+J339*U339)),IF(R339="Impacto",J339,"")),"")</f>
        <v>0.48</v>
      </c>
      <c r="AC339" s="106" t="s">
        <v>34</v>
      </c>
      <c r="AD339" s="101">
        <v>0.48</v>
      </c>
      <c r="AE339" s="106" t="s">
        <v>191</v>
      </c>
      <c r="AF339" s="101">
        <v>0.4</v>
      </c>
      <c r="AG339" s="107" t="s">
        <v>7</v>
      </c>
      <c r="AH339" s="100" t="s">
        <v>16</v>
      </c>
      <c r="AI339" s="68" t="s">
        <v>490</v>
      </c>
      <c r="AJ339" s="68" t="s">
        <v>474</v>
      </c>
      <c r="AK339" s="68" t="s">
        <v>475</v>
      </c>
      <c r="AL339" s="68" t="s">
        <v>475</v>
      </c>
      <c r="AM339" s="108">
        <v>44804</v>
      </c>
      <c r="AN339" s="68" t="s">
        <v>891</v>
      </c>
      <c r="AO339" s="111"/>
      <c r="AP339" s="128"/>
    </row>
    <row r="340" spans="1:42" customFormat="1" ht="115.5" hidden="1" customHeight="1" x14ac:dyDescent="0.25">
      <c r="A340" s="67"/>
      <c r="B340" s="95"/>
      <c r="C340" s="95"/>
      <c r="D340" s="95"/>
      <c r="E340" s="69"/>
      <c r="F340" s="79"/>
      <c r="G340" s="95"/>
      <c r="H340" s="71"/>
      <c r="I340" s="97"/>
      <c r="J340" s="73"/>
      <c r="K340" s="74"/>
      <c r="L340" s="73">
        <v>0</v>
      </c>
      <c r="M340" s="97"/>
      <c r="N340" s="73"/>
      <c r="O340" s="98"/>
      <c r="P340" s="77">
        <v>2</v>
      </c>
      <c r="Q340" s="78" t="s">
        <v>491</v>
      </c>
      <c r="R340" s="99" t="s">
        <v>9</v>
      </c>
      <c r="S340" s="100" t="s">
        <v>10</v>
      </c>
      <c r="T340" s="100" t="s">
        <v>11</v>
      </c>
      <c r="U340" s="101" t="s">
        <v>12</v>
      </c>
      <c r="V340" s="100" t="s">
        <v>13</v>
      </c>
      <c r="W340" s="100" t="s">
        <v>14</v>
      </c>
      <c r="X340" s="100" t="s">
        <v>15</v>
      </c>
      <c r="Y340" s="102" t="s">
        <v>625</v>
      </c>
      <c r="Z340" s="68" t="s">
        <v>889</v>
      </c>
      <c r="AA340" s="68" t="s">
        <v>895</v>
      </c>
      <c r="AB340" s="118">
        <f>IFERROR(IF(AND(R339="Probabilidad",R340="Probabilidad"),(AD339-(+AD339*U340)),IF(R340="Probabilidad",(J339-(+J339*U340)),IF(R340="Impacto",AD339,""))),"")</f>
        <v>0.28799999999999998</v>
      </c>
      <c r="AC340" s="106" t="s">
        <v>5</v>
      </c>
      <c r="AD340" s="101">
        <v>0.28799999999999998</v>
      </c>
      <c r="AE340" s="106" t="s">
        <v>7</v>
      </c>
      <c r="AF340" s="101">
        <v>0.6</v>
      </c>
      <c r="AG340" s="107" t="s">
        <v>7</v>
      </c>
      <c r="AH340" s="100"/>
      <c r="AI340" s="68"/>
      <c r="AJ340" s="68"/>
      <c r="AK340" s="68"/>
      <c r="AL340" s="112"/>
      <c r="AM340" s="68"/>
      <c r="AN340" s="102"/>
      <c r="AO340" s="111"/>
      <c r="AP340" s="128"/>
    </row>
    <row r="341" spans="1:42" customFormat="1" ht="16.5" hidden="1" x14ac:dyDescent="0.25">
      <c r="A341" s="67"/>
      <c r="B341" s="95"/>
      <c r="C341" s="95"/>
      <c r="D341" s="95"/>
      <c r="E341" s="69"/>
      <c r="F341" s="79"/>
      <c r="G341" s="95"/>
      <c r="H341" s="71"/>
      <c r="I341" s="97"/>
      <c r="J341" s="73"/>
      <c r="K341" s="74"/>
      <c r="L341" s="73">
        <v>0</v>
      </c>
      <c r="M341" s="97"/>
      <c r="N341" s="73"/>
      <c r="O341" s="98"/>
      <c r="P341" s="77">
        <v>3</v>
      </c>
      <c r="Q341" s="80"/>
      <c r="R341" s="99" t="s">
        <v>42</v>
      </c>
      <c r="S341" s="100"/>
      <c r="T341" s="100"/>
      <c r="U341" s="101" t="s">
        <v>42</v>
      </c>
      <c r="V341" s="100"/>
      <c r="W341" s="100"/>
      <c r="X341" s="100"/>
      <c r="Y341" s="102"/>
      <c r="Z341" s="100"/>
      <c r="AA341" s="100"/>
      <c r="AB341" s="105" t="str">
        <f>IFERROR(IF(AND(R340="Probabilidad",R341="Probabilidad"),(AD340-(+AD340*U341)),IF(AND(R340="Impacto",R341="Probabilidad"),(AD339-(+AD339*U341)),IF(R341="Impacto",AD340,""))),"")</f>
        <v/>
      </c>
      <c r="AC341" s="106" t="s">
        <v>42</v>
      </c>
      <c r="AD341" s="101" t="s">
        <v>42</v>
      </c>
      <c r="AE341" s="106" t="s">
        <v>42</v>
      </c>
      <c r="AF341" s="101" t="s">
        <v>42</v>
      </c>
      <c r="AG341" s="107" t="s">
        <v>42</v>
      </c>
      <c r="AH341" s="100"/>
      <c r="AI341" s="68"/>
      <c r="AJ341" s="68"/>
      <c r="AK341" s="68"/>
      <c r="AL341" s="112"/>
      <c r="AM341" s="68"/>
      <c r="AN341" s="102"/>
      <c r="AO341" s="111"/>
      <c r="AP341" s="128"/>
    </row>
    <row r="342" spans="1:42" customFormat="1" ht="16.5" hidden="1" x14ac:dyDescent="0.25">
      <c r="A342" s="67"/>
      <c r="B342" s="95"/>
      <c r="C342" s="95"/>
      <c r="D342" s="95"/>
      <c r="E342" s="69"/>
      <c r="F342" s="79"/>
      <c r="G342" s="95"/>
      <c r="H342" s="71"/>
      <c r="I342" s="97"/>
      <c r="J342" s="73"/>
      <c r="K342" s="74"/>
      <c r="L342" s="73">
        <v>0</v>
      </c>
      <c r="M342" s="97"/>
      <c r="N342" s="73"/>
      <c r="O342" s="98"/>
      <c r="P342" s="77">
        <v>4</v>
      </c>
      <c r="Q342" s="78"/>
      <c r="R342" s="99" t="s">
        <v>42</v>
      </c>
      <c r="S342" s="100"/>
      <c r="T342" s="100"/>
      <c r="U342" s="101" t="s">
        <v>42</v>
      </c>
      <c r="V342" s="100"/>
      <c r="W342" s="100"/>
      <c r="X342" s="100"/>
      <c r="Y342" s="102"/>
      <c r="Z342" s="100"/>
      <c r="AA342" s="100"/>
      <c r="AB342" s="105" t="str">
        <f t="shared" ref="AB342:AB344" si="54">IFERROR(IF(AND(R341="Probabilidad",R342="Probabilidad"),(AD341-(+AD341*U342)),IF(AND(R341="Impacto",R342="Probabilidad"),(AD340-(+AD340*U342)),IF(R342="Impacto",AD341,""))),"")</f>
        <v/>
      </c>
      <c r="AC342" s="106" t="s">
        <v>42</v>
      </c>
      <c r="AD342" s="101" t="s">
        <v>42</v>
      </c>
      <c r="AE342" s="106" t="s">
        <v>42</v>
      </c>
      <c r="AF342" s="101" t="s">
        <v>42</v>
      </c>
      <c r="AG342" s="107" t="s">
        <v>42</v>
      </c>
      <c r="AH342" s="100"/>
      <c r="AI342" s="68"/>
      <c r="AJ342" s="68"/>
      <c r="AK342" s="68"/>
      <c r="AL342" s="112"/>
      <c r="AM342" s="68"/>
      <c r="AN342" s="102"/>
      <c r="AO342" s="111"/>
      <c r="AP342" s="128"/>
    </row>
    <row r="343" spans="1:42" customFormat="1" ht="16.5" hidden="1" x14ac:dyDescent="0.25">
      <c r="A343" s="67"/>
      <c r="B343" s="95"/>
      <c r="C343" s="95"/>
      <c r="D343" s="95"/>
      <c r="E343" s="69"/>
      <c r="F343" s="79"/>
      <c r="G343" s="95"/>
      <c r="H343" s="71"/>
      <c r="I343" s="97"/>
      <c r="J343" s="73"/>
      <c r="K343" s="74"/>
      <c r="L343" s="73">
        <v>0</v>
      </c>
      <c r="M343" s="97"/>
      <c r="N343" s="73"/>
      <c r="O343" s="98"/>
      <c r="P343" s="77">
        <v>5</v>
      </c>
      <c r="Q343" s="78"/>
      <c r="R343" s="99" t="s">
        <v>42</v>
      </c>
      <c r="S343" s="100"/>
      <c r="T343" s="100"/>
      <c r="U343" s="101" t="s">
        <v>42</v>
      </c>
      <c r="V343" s="100"/>
      <c r="W343" s="100"/>
      <c r="X343" s="100"/>
      <c r="Y343" s="102"/>
      <c r="Z343" s="100"/>
      <c r="AA343" s="100"/>
      <c r="AB343" s="105" t="str">
        <f t="shared" si="54"/>
        <v/>
      </c>
      <c r="AC343" s="106" t="s">
        <v>42</v>
      </c>
      <c r="AD343" s="101" t="s">
        <v>42</v>
      </c>
      <c r="AE343" s="106" t="s">
        <v>42</v>
      </c>
      <c r="AF343" s="101" t="s">
        <v>42</v>
      </c>
      <c r="AG343" s="107" t="s">
        <v>42</v>
      </c>
      <c r="AH343" s="100"/>
      <c r="AI343" s="68"/>
      <c r="AJ343" s="102"/>
      <c r="AK343" s="112"/>
      <c r="AL343" s="112"/>
      <c r="AM343" s="68"/>
      <c r="AN343" s="102"/>
      <c r="AO343" s="111"/>
      <c r="AP343" s="128"/>
    </row>
    <row r="344" spans="1:42" customFormat="1" ht="16.5" hidden="1" x14ac:dyDescent="0.25">
      <c r="A344" s="67"/>
      <c r="B344" s="95"/>
      <c r="C344" s="95"/>
      <c r="D344" s="95"/>
      <c r="E344" s="69"/>
      <c r="F344" s="79"/>
      <c r="G344" s="95"/>
      <c r="H344" s="71"/>
      <c r="I344" s="97"/>
      <c r="J344" s="73"/>
      <c r="K344" s="74"/>
      <c r="L344" s="73">
        <v>0</v>
      </c>
      <c r="M344" s="97"/>
      <c r="N344" s="73"/>
      <c r="O344" s="98"/>
      <c r="P344" s="77">
        <v>6</v>
      </c>
      <c r="Q344" s="78"/>
      <c r="R344" s="99" t="s">
        <v>42</v>
      </c>
      <c r="S344" s="100"/>
      <c r="T344" s="100"/>
      <c r="U344" s="101" t="s">
        <v>42</v>
      </c>
      <c r="V344" s="100"/>
      <c r="W344" s="100"/>
      <c r="X344" s="100"/>
      <c r="Y344" s="102"/>
      <c r="Z344" s="100"/>
      <c r="AA344" s="100"/>
      <c r="AB344" s="105" t="str">
        <f t="shared" si="54"/>
        <v/>
      </c>
      <c r="AC344" s="106" t="s">
        <v>42</v>
      </c>
      <c r="AD344" s="101" t="s">
        <v>42</v>
      </c>
      <c r="AE344" s="106" t="s">
        <v>42</v>
      </c>
      <c r="AF344" s="101" t="s">
        <v>42</v>
      </c>
      <c r="AG344" s="107" t="s">
        <v>42</v>
      </c>
      <c r="AH344" s="100"/>
      <c r="AI344" s="68"/>
      <c r="AJ344" s="102"/>
      <c r="AK344" s="112"/>
      <c r="AL344" s="112"/>
      <c r="AM344" s="68"/>
      <c r="AN344" s="102"/>
      <c r="AO344" s="111"/>
      <c r="AP344" s="128"/>
    </row>
    <row r="345" spans="1:42" customFormat="1" ht="85.5" hidden="1" customHeight="1" x14ac:dyDescent="0.25">
      <c r="A345" s="67" t="s">
        <v>503</v>
      </c>
      <c r="B345" s="95" t="s">
        <v>0</v>
      </c>
      <c r="C345" s="95" t="s">
        <v>492</v>
      </c>
      <c r="D345" s="95" t="s">
        <v>493</v>
      </c>
      <c r="E345" s="69">
        <v>59</v>
      </c>
      <c r="F345" s="79" t="s">
        <v>494</v>
      </c>
      <c r="G345" s="95" t="s">
        <v>4</v>
      </c>
      <c r="H345" s="71">
        <v>4000</v>
      </c>
      <c r="I345" s="97" t="s">
        <v>144</v>
      </c>
      <c r="J345" s="73">
        <v>0.8</v>
      </c>
      <c r="K345" s="74" t="s">
        <v>190</v>
      </c>
      <c r="L345" s="73" t="s">
        <v>190</v>
      </c>
      <c r="M345" s="97" t="s">
        <v>191</v>
      </c>
      <c r="N345" s="73">
        <v>0.4</v>
      </c>
      <c r="O345" s="98" t="s">
        <v>7</v>
      </c>
      <c r="P345" s="77">
        <v>1</v>
      </c>
      <c r="Q345" s="78" t="s">
        <v>495</v>
      </c>
      <c r="R345" s="99" t="s">
        <v>9</v>
      </c>
      <c r="S345" s="100" t="s">
        <v>10</v>
      </c>
      <c r="T345" s="100" t="s">
        <v>11</v>
      </c>
      <c r="U345" s="101" t="s">
        <v>12</v>
      </c>
      <c r="V345" s="100" t="s">
        <v>13</v>
      </c>
      <c r="W345" s="100" t="s">
        <v>14</v>
      </c>
      <c r="X345" s="100" t="s">
        <v>15</v>
      </c>
      <c r="Y345" s="102" t="s">
        <v>625</v>
      </c>
      <c r="Z345" s="68" t="s">
        <v>889</v>
      </c>
      <c r="AA345" s="68" t="s">
        <v>896</v>
      </c>
      <c r="AB345" s="105">
        <f>IFERROR(IF(R345="Probabilidad",(J345-(+J345*U345)),IF(R345="Impacto",J345,"")),"")</f>
        <v>0.48</v>
      </c>
      <c r="AC345" s="106" t="s">
        <v>34</v>
      </c>
      <c r="AD345" s="101">
        <v>0.48</v>
      </c>
      <c r="AE345" s="106" t="s">
        <v>191</v>
      </c>
      <c r="AF345" s="101">
        <v>0.4</v>
      </c>
      <c r="AG345" s="107" t="s">
        <v>7</v>
      </c>
      <c r="AH345" s="100" t="s">
        <v>16</v>
      </c>
      <c r="AI345" s="68" t="s">
        <v>496</v>
      </c>
      <c r="AJ345" s="68" t="s">
        <v>474</v>
      </c>
      <c r="AK345" s="68" t="s">
        <v>475</v>
      </c>
      <c r="AL345" s="108">
        <v>44804</v>
      </c>
      <c r="AM345" s="68" t="s">
        <v>891</v>
      </c>
      <c r="AN345" s="102" t="s">
        <v>625</v>
      </c>
      <c r="AO345" s="111"/>
      <c r="AP345" s="128"/>
    </row>
    <row r="346" spans="1:42" customFormat="1" ht="115.5" hidden="1" customHeight="1" x14ac:dyDescent="0.25">
      <c r="A346" s="67"/>
      <c r="B346" s="95"/>
      <c r="C346" s="95"/>
      <c r="D346" s="95"/>
      <c r="E346" s="69"/>
      <c r="F346" s="79"/>
      <c r="G346" s="95"/>
      <c r="H346" s="71"/>
      <c r="I346" s="97"/>
      <c r="J346" s="73"/>
      <c r="K346" s="74"/>
      <c r="L346" s="73">
        <v>0</v>
      </c>
      <c r="M346" s="97"/>
      <c r="N346" s="73"/>
      <c r="O346" s="98"/>
      <c r="P346" s="77">
        <v>2</v>
      </c>
      <c r="Q346" s="78" t="s">
        <v>497</v>
      </c>
      <c r="R346" s="99" t="s">
        <v>9</v>
      </c>
      <c r="S346" s="100" t="s">
        <v>10</v>
      </c>
      <c r="T346" s="100" t="s">
        <v>11</v>
      </c>
      <c r="U346" s="101" t="s">
        <v>12</v>
      </c>
      <c r="V346" s="100" t="s">
        <v>13</v>
      </c>
      <c r="W346" s="100" t="s">
        <v>14</v>
      </c>
      <c r="X346" s="100" t="s">
        <v>15</v>
      </c>
      <c r="Y346" s="102" t="s">
        <v>625</v>
      </c>
      <c r="Z346" s="68" t="s">
        <v>889</v>
      </c>
      <c r="AA346" s="68" t="s">
        <v>896</v>
      </c>
      <c r="AB346" s="105">
        <f>IFERROR(IF(AND(R345="Probabilidad",R346="Probabilidad"),(AD345-(+AD345*U346)),IF(R346="Probabilidad",(J345-(+J345*U346)),IF(R346="Impacto",AD345,""))),"")</f>
        <v>0.28799999999999998</v>
      </c>
      <c r="AC346" s="106" t="s">
        <v>5</v>
      </c>
      <c r="AD346" s="101">
        <v>0.28799999999999998</v>
      </c>
      <c r="AE346" s="106" t="s">
        <v>191</v>
      </c>
      <c r="AF346" s="101">
        <v>0.4</v>
      </c>
      <c r="AG346" s="107" t="s">
        <v>7</v>
      </c>
      <c r="AH346" s="100"/>
      <c r="AI346" s="68"/>
      <c r="AJ346" s="68"/>
      <c r="AK346" s="68"/>
      <c r="AL346" s="112"/>
      <c r="AM346" s="68"/>
      <c r="AN346" s="102"/>
      <c r="AO346" s="111"/>
      <c r="AP346" s="128"/>
    </row>
    <row r="347" spans="1:42" customFormat="1" ht="16.5" hidden="1" x14ac:dyDescent="0.25">
      <c r="A347" s="67"/>
      <c r="B347" s="95"/>
      <c r="C347" s="95"/>
      <c r="D347" s="95"/>
      <c r="E347" s="69"/>
      <c r="F347" s="79"/>
      <c r="G347" s="95"/>
      <c r="H347" s="71"/>
      <c r="I347" s="97"/>
      <c r="J347" s="73"/>
      <c r="K347" s="74"/>
      <c r="L347" s="73">
        <v>0</v>
      </c>
      <c r="M347" s="97"/>
      <c r="N347" s="73"/>
      <c r="O347" s="98"/>
      <c r="P347" s="77">
        <v>3</v>
      </c>
      <c r="Q347" s="78"/>
      <c r="R347" s="99" t="s">
        <v>42</v>
      </c>
      <c r="S347" s="100"/>
      <c r="T347" s="100"/>
      <c r="U347" s="101" t="s">
        <v>42</v>
      </c>
      <c r="V347" s="100"/>
      <c r="W347" s="100"/>
      <c r="X347" s="100"/>
      <c r="Y347" s="102"/>
      <c r="Z347" s="100"/>
      <c r="AA347" s="100"/>
      <c r="AB347" s="105" t="str">
        <f>IFERROR(IF(AND(R346="Probabilidad",R347="Probabilidad"),(AD346-(+AD346*U347)),IF(AND(R346="Impacto",R347="Probabilidad"),(AD345-(+AD345*U347)),IF(R347="Impacto",AD346,""))),"")</f>
        <v/>
      </c>
      <c r="AC347" s="106" t="s">
        <v>42</v>
      </c>
      <c r="AD347" s="101" t="s">
        <v>42</v>
      </c>
      <c r="AE347" s="106" t="s">
        <v>42</v>
      </c>
      <c r="AF347" s="101" t="s">
        <v>42</v>
      </c>
      <c r="AG347" s="107" t="s">
        <v>42</v>
      </c>
      <c r="AH347" s="100"/>
      <c r="AI347" s="68"/>
      <c r="AJ347" s="102"/>
      <c r="AK347" s="112"/>
      <c r="AL347" s="112"/>
      <c r="AM347" s="68"/>
      <c r="AN347" s="102"/>
      <c r="AO347" s="111"/>
      <c r="AP347" s="128"/>
    </row>
    <row r="348" spans="1:42" customFormat="1" ht="16.5" hidden="1" x14ac:dyDescent="0.25">
      <c r="A348" s="67"/>
      <c r="B348" s="95"/>
      <c r="C348" s="95"/>
      <c r="D348" s="95"/>
      <c r="E348" s="69"/>
      <c r="F348" s="79"/>
      <c r="G348" s="95"/>
      <c r="H348" s="71"/>
      <c r="I348" s="97"/>
      <c r="J348" s="73"/>
      <c r="K348" s="74"/>
      <c r="L348" s="73">
        <v>0</v>
      </c>
      <c r="M348" s="97"/>
      <c r="N348" s="73"/>
      <c r="O348" s="98"/>
      <c r="P348" s="77">
        <v>4</v>
      </c>
      <c r="Q348" s="78"/>
      <c r="R348" s="99" t="s">
        <v>42</v>
      </c>
      <c r="S348" s="100"/>
      <c r="T348" s="100"/>
      <c r="U348" s="101" t="s">
        <v>42</v>
      </c>
      <c r="V348" s="100"/>
      <c r="W348" s="100"/>
      <c r="X348" s="100"/>
      <c r="Y348" s="102"/>
      <c r="Z348" s="100"/>
      <c r="AA348" s="100"/>
      <c r="AB348" s="105" t="str">
        <f t="shared" ref="AB348:AB350" si="55">IFERROR(IF(AND(R347="Probabilidad",R348="Probabilidad"),(AD347-(+AD347*U348)),IF(AND(R347="Impacto",R348="Probabilidad"),(AD346-(+AD346*U348)),IF(R348="Impacto",AD347,""))),"")</f>
        <v/>
      </c>
      <c r="AC348" s="106" t="s">
        <v>42</v>
      </c>
      <c r="AD348" s="101" t="s">
        <v>42</v>
      </c>
      <c r="AE348" s="106" t="s">
        <v>42</v>
      </c>
      <c r="AF348" s="101" t="s">
        <v>42</v>
      </c>
      <c r="AG348" s="107" t="s">
        <v>42</v>
      </c>
      <c r="AH348" s="100"/>
      <c r="AI348" s="68"/>
      <c r="AJ348" s="102"/>
      <c r="AK348" s="112"/>
      <c r="AL348" s="112"/>
      <c r="AM348" s="68"/>
      <c r="AN348" s="102"/>
      <c r="AO348" s="111"/>
      <c r="AP348" s="128"/>
    </row>
    <row r="349" spans="1:42" customFormat="1" ht="16.5" hidden="1" x14ac:dyDescent="0.25">
      <c r="A349" s="67"/>
      <c r="B349" s="95"/>
      <c r="C349" s="95"/>
      <c r="D349" s="95"/>
      <c r="E349" s="69"/>
      <c r="F349" s="79"/>
      <c r="G349" s="95"/>
      <c r="H349" s="71"/>
      <c r="I349" s="97"/>
      <c r="J349" s="73"/>
      <c r="K349" s="74"/>
      <c r="L349" s="73">
        <v>0</v>
      </c>
      <c r="M349" s="97"/>
      <c r="N349" s="73"/>
      <c r="O349" s="98"/>
      <c r="P349" s="77">
        <v>5</v>
      </c>
      <c r="Q349" s="78"/>
      <c r="R349" s="99" t="s">
        <v>42</v>
      </c>
      <c r="S349" s="100"/>
      <c r="T349" s="100"/>
      <c r="U349" s="101" t="s">
        <v>42</v>
      </c>
      <c r="V349" s="100"/>
      <c r="W349" s="100"/>
      <c r="X349" s="100"/>
      <c r="Y349" s="102"/>
      <c r="Z349" s="100"/>
      <c r="AA349" s="100"/>
      <c r="AB349" s="118" t="str">
        <f t="shared" si="55"/>
        <v/>
      </c>
      <c r="AC349" s="106" t="s">
        <v>42</v>
      </c>
      <c r="AD349" s="101" t="s">
        <v>42</v>
      </c>
      <c r="AE349" s="106" t="s">
        <v>42</v>
      </c>
      <c r="AF349" s="101" t="s">
        <v>42</v>
      </c>
      <c r="AG349" s="107" t="s">
        <v>42</v>
      </c>
      <c r="AH349" s="100"/>
      <c r="AI349" s="68"/>
      <c r="AJ349" s="102"/>
      <c r="AK349" s="112"/>
      <c r="AL349" s="112"/>
      <c r="AM349" s="68"/>
      <c r="AN349" s="102"/>
      <c r="AO349" s="111"/>
      <c r="AP349" s="128"/>
    </row>
    <row r="350" spans="1:42" customFormat="1" ht="16.5" hidden="1" x14ac:dyDescent="0.25">
      <c r="A350" s="67"/>
      <c r="B350" s="95"/>
      <c r="C350" s="95"/>
      <c r="D350" s="95"/>
      <c r="E350" s="69"/>
      <c r="F350" s="79"/>
      <c r="G350" s="95"/>
      <c r="H350" s="71"/>
      <c r="I350" s="97"/>
      <c r="J350" s="73"/>
      <c r="K350" s="74"/>
      <c r="L350" s="73">
        <v>0</v>
      </c>
      <c r="M350" s="97"/>
      <c r="N350" s="73"/>
      <c r="O350" s="98"/>
      <c r="P350" s="77">
        <v>6</v>
      </c>
      <c r="Q350" s="78"/>
      <c r="R350" s="99" t="s">
        <v>42</v>
      </c>
      <c r="S350" s="100"/>
      <c r="T350" s="100"/>
      <c r="U350" s="101" t="s">
        <v>42</v>
      </c>
      <c r="V350" s="100"/>
      <c r="W350" s="100"/>
      <c r="X350" s="100"/>
      <c r="Y350" s="102"/>
      <c r="Z350" s="100"/>
      <c r="AA350" s="100"/>
      <c r="AB350" s="105" t="str">
        <f t="shared" si="55"/>
        <v/>
      </c>
      <c r="AC350" s="106" t="s">
        <v>42</v>
      </c>
      <c r="AD350" s="101" t="s">
        <v>42</v>
      </c>
      <c r="AE350" s="106" t="s">
        <v>42</v>
      </c>
      <c r="AF350" s="101" t="s">
        <v>42</v>
      </c>
      <c r="AG350" s="107" t="s">
        <v>42</v>
      </c>
      <c r="AH350" s="100"/>
      <c r="AI350" s="68"/>
      <c r="AJ350" s="102"/>
      <c r="AK350" s="112"/>
      <c r="AL350" s="112"/>
      <c r="AM350" s="68"/>
      <c r="AN350" s="102"/>
      <c r="AO350" s="111"/>
      <c r="AP350" s="128"/>
    </row>
    <row r="351" spans="1:42" customFormat="1" ht="82.5" hidden="1" customHeight="1" x14ac:dyDescent="0.25">
      <c r="A351" s="67" t="s">
        <v>503</v>
      </c>
      <c r="B351" s="95" t="s">
        <v>0</v>
      </c>
      <c r="C351" s="95" t="s">
        <v>498</v>
      </c>
      <c r="D351" s="95" t="s">
        <v>499</v>
      </c>
      <c r="E351" s="69">
        <v>60</v>
      </c>
      <c r="F351" s="79" t="s">
        <v>500</v>
      </c>
      <c r="G351" s="95" t="s">
        <v>4</v>
      </c>
      <c r="H351" s="71">
        <v>12</v>
      </c>
      <c r="I351" s="97" t="s">
        <v>5</v>
      </c>
      <c r="J351" s="73">
        <v>0.4</v>
      </c>
      <c r="K351" s="74" t="s">
        <v>190</v>
      </c>
      <c r="L351" s="73" t="s">
        <v>190</v>
      </c>
      <c r="M351" s="97" t="s">
        <v>191</v>
      </c>
      <c r="N351" s="73">
        <v>0.4</v>
      </c>
      <c r="O351" s="98" t="s">
        <v>7</v>
      </c>
      <c r="P351" s="77">
        <v>1</v>
      </c>
      <c r="Q351" s="78" t="s">
        <v>501</v>
      </c>
      <c r="R351" s="99" t="s">
        <v>9</v>
      </c>
      <c r="S351" s="100" t="s">
        <v>10</v>
      </c>
      <c r="T351" s="100" t="s">
        <v>11</v>
      </c>
      <c r="U351" s="101" t="s">
        <v>12</v>
      </c>
      <c r="V351" s="100" t="s">
        <v>13</v>
      </c>
      <c r="W351" s="100" t="s">
        <v>14</v>
      </c>
      <c r="X351" s="100" t="s">
        <v>15</v>
      </c>
      <c r="Y351" s="102" t="s">
        <v>625</v>
      </c>
      <c r="Z351" s="68" t="s">
        <v>889</v>
      </c>
      <c r="AA351" s="136" t="s">
        <v>897</v>
      </c>
      <c r="AB351" s="105">
        <f>IFERROR(IF(R351="Probabilidad",(J351-(+J351*U351)),IF(R351="Impacto",J351,"")),"")</f>
        <v>0.24</v>
      </c>
      <c r="AC351" s="106" t="s">
        <v>5</v>
      </c>
      <c r="AD351" s="101">
        <v>0.24</v>
      </c>
      <c r="AE351" s="106" t="s">
        <v>191</v>
      </c>
      <c r="AF351" s="101">
        <v>0.4</v>
      </c>
      <c r="AG351" s="107" t="s">
        <v>7</v>
      </c>
      <c r="AH351" s="100" t="s">
        <v>61</v>
      </c>
      <c r="AI351" s="68"/>
      <c r="AJ351" s="68"/>
      <c r="AK351" s="68"/>
      <c r="AL351" s="112"/>
      <c r="AM351" s="68"/>
      <c r="AN351" s="102"/>
      <c r="AO351" s="111"/>
      <c r="AP351" s="128"/>
    </row>
    <row r="352" spans="1:42" customFormat="1" ht="82.5" hidden="1" customHeight="1" x14ac:dyDescent="0.25">
      <c r="A352" s="67"/>
      <c r="B352" s="95"/>
      <c r="C352" s="95"/>
      <c r="D352" s="95"/>
      <c r="E352" s="69"/>
      <c r="F352" s="79"/>
      <c r="G352" s="95"/>
      <c r="H352" s="71"/>
      <c r="I352" s="97"/>
      <c r="J352" s="73"/>
      <c r="K352" s="74"/>
      <c r="L352" s="73">
        <v>0</v>
      </c>
      <c r="M352" s="97"/>
      <c r="N352" s="73"/>
      <c r="O352" s="98"/>
      <c r="P352" s="77">
        <v>2</v>
      </c>
      <c r="Q352" s="78" t="s">
        <v>502</v>
      </c>
      <c r="R352" s="99" t="s">
        <v>9</v>
      </c>
      <c r="S352" s="100" t="s">
        <v>10</v>
      </c>
      <c r="T352" s="100" t="s">
        <v>11</v>
      </c>
      <c r="U352" s="101" t="s">
        <v>12</v>
      </c>
      <c r="V352" s="100" t="s">
        <v>13</v>
      </c>
      <c r="W352" s="100" t="s">
        <v>14</v>
      </c>
      <c r="X352" s="100" t="s">
        <v>15</v>
      </c>
      <c r="Y352" s="102" t="s">
        <v>625</v>
      </c>
      <c r="Z352" s="68" t="s">
        <v>889</v>
      </c>
      <c r="AA352" s="136" t="s">
        <v>897</v>
      </c>
      <c r="AB352" s="105">
        <f>IFERROR(IF(AND(R351="Probabilidad",R352="Probabilidad"),(AD351-(+AD351*U352)),IF(R352="Probabilidad",(J351-(+J351*U352)),IF(R352="Impacto",AD351,""))),"")</f>
        <v>0.14399999999999999</v>
      </c>
      <c r="AC352" s="106" t="s">
        <v>21</v>
      </c>
      <c r="AD352" s="101">
        <v>0.14399999999999999</v>
      </c>
      <c r="AE352" s="106" t="s">
        <v>191</v>
      </c>
      <c r="AF352" s="101">
        <v>0.4</v>
      </c>
      <c r="AG352" s="107" t="s">
        <v>60</v>
      </c>
      <c r="AH352" s="100"/>
      <c r="AI352" s="68"/>
      <c r="AJ352" s="102"/>
      <c r="AK352" s="112"/>
      <c r="AL352" s="112"/>
      <c r="AM352" s="68"/>
      <c r="AN352" s="102"/>
      <c r="AO352" s="111"/>
      <c r="AP352" s="128"/>
    </row>
    <row r="353" spans="1:42" customFormat="1" ht="16.5" hidden="1" x14ac:dyDescent="0.25">
      <c r="A353" s="67"/>
      <c r="B353" s="95"/>
      <c r="C353" s="95"/>
      <c r="D353" s="95"/>
      <c r="E353" s="69"/>
      <c r="F353" s="79"/>
      <c r="G353" s="95"/>
      <c r="H353" s="71"/>
      <c r="I353" s="97"/>
      <c r="J353" s="73"/>
      <c r="K353" s="74"/>
      <c r="L353" s="73">
        <v>0</v>
      </c>
      <c r="M353" s="97"/>
      <c r="N353" s="73"/>
      <c r="O353" s="98"/>
      <c r="P353" s="77">
        <v>3</v>
      </c>
      <c r="Q353" s="78"/>
      <c r="R353" s="99" t="s">
        <v>42</v>
      </c>
      <c r="S353" s="100"/>
      <c r="T353" s="100"/>
      <c r="U353" s="101" t="s">
        <v>42</v>
      </c>
      <c r="V353" s="100"/>
      <c r="W353" s="100"/>
      <c r="X353" s="100"/>
      <c r="Y353" s="102"/>
      <c r="Z353" s="100"/>
      <c r="AA353" s="100"/>
      <c r="AB353" s="105" t="str">
        <f>IFERROR(IF(AND(R352="Probabilidad",R353="Probabilidad"),(AD352-(+AD352*U353)),IF(AND(R352="Impacto",R353="Probabilidad"),(AD351-(+AD351*U353)),IF(R353="Impacto",AD352,""))),"")</f>
        <v/>
      </c>
      <c r="AC353" s="106" t="s">
        <v>42</v>
      </c>
      <c r="AD353" s="101" t="s">
        <v>42</v>
      </c>
      <c r="AE353" s="106" t="s">
        <v>42</v>
      </c>
      <c r="AF353" s="101" t="s">
        <v>42</v>
      </c>
      <c r="AG353" s="107" t="s">
        <v>42</v>
      </c>
      <c r="AH353" s="100"/>
      <c r="AI353" s="68"/>
      <c r="AJ353" s="102"/>
      <c r="AK353" s="112"/>
      <c r="AL353" s="112"/>
      <c r="AM353" s="68"/>
      <c r="AN353" s="102"/>
      <c r="AO353" s="111"/>
      <c r="AP353" s="128"/>
    </row>
    <row r="354" spans="1:42" customFormat="1" ht="16.5" hidden="1" x14ac:dyDescent="0.25">
      <c r="A354" s="67"/>
      <c r="B354" s="95"/>
      <c r="C354" s="95"/>
      <c r="D354" s="95"/>
      <c r="E354" s="69"/>
      <c r="F354" s="79"/>
      <c r="G354" s="95"/>
      <c r="H354" s="71"/>
      <c r="I354" s="97"/>
      <c r="J354" s="73"/>
      <c r="K354" s="74"/>
      <c r="L354" s="73">
        <v>0</v>
      </c>
      <c r="M354" s="97"/>
      <c r="N354" s="73"/>
      <c r="O354" s="98"/>
      <c r="P354" s="77">
        <v>4</v>
      </c>
      <c r="Q354" s="78"/>
      <c r="R354" s="99" t="s">
        <v>42</v>
      </c>
      <c r="S354" s="100"/>
      <c r="T354" s="100"/>
      <c r="U354" s="101" t="s">
        <v>42</v>
      </c>
      <c r="V354" s="100"/>
      <c r="W354" s="100"/>
      <c r="X354" s="100"/>
      <c r="Y354" s="102"/>
      <c r="Z354" s="100"/>
      <c r="AA354" s="100"/>
      <c r="AB354" s="105" t="str">
        <f t="shared" ref="AB354:AB356" si="56">IFERROR(IF(AND(R353="Probabilidad",R354="Probabilidad"),(AD353-(+AD353*U354)),IF(AND(R353="Impacto",R354="Probabilidad"),(AD352-(+AD352*U354)),IF(R354="Impacto",AD353,""))),"")</f>
        <v/>
      </c>
      <c r="AC354" s="106" t="s">
        <v>42</v>
      </c>
      <c r="AD354" s="101" t="s">
        <v>42</v>
      </c>
      <c r="AE354" s="106" t="s">
        <v>42</v>
      </c>
      <c r="AF354" s="101" t="s">
        <v>42</v>
      </c>
      <c r="AG354" s="107" t="s">
        <v>42</v>
      </c>
      <c r="AH354" s="100"/>
      <c r="AI354" s="68"/>
      <c r="AJ354" s="102"/>
      <c r="AK354" s="112"/>
      <c r="AL354" s="112"/>
      <c r="AM354" s="68"/>
      <c r="AN354" s="102"/>
      <c r="AO354" s="111"/>
      <c r="AP354" s="128"/>
    </row>
    <row r="355" spans="1:42" customFormat="1" ht="16.5" hidden="1" x14ac:dyDescent="0.25">
      <c r="A355" s="67"/>
      <c r="B355" s="95"/>
      <c r="C355" s="95"/>
      <c r="D355" s="95"/>
      <c r="E355" s="69"/>
      <c r="F355" s="79"/>
      <c r="G355" s="95"/>
      <c r="H355" s="71"/>
      <c r="I355" s="97"/>
      <c r="J355" s="73"/>
      <c r="K355" s="74"/>
      <c r="L355" s="73">
        <v>0</v>
      </c>
      <c r="M355" s="97"/>
      <c r="N355" s="73"/>
      <c r="O355" s="98"/>
      <c r="P355" s="77">
        <v>5</v>
      </c>
      <c r="Q355" s="78"/>
      <c r="R355" s="99" t="s">
        <v>42</v>
      </c>
      <c r="S355" s="100"/>
      <c r="T355" s="100"/>
      <c r="U355" s="101" t="s">
        <v>42</v>
      </c>
      <c r="V355" s="100"/>
      <c r="W355" s="100"/>
      <c r="X355" s="100"/>
      <c r="Y355" s="102"/>
      <c r="Z355" s="100"/>
      <c r="AA355" s="100"/>
      <c r="AB355" s="105" t="str">
        <f t="shared" si="56"/>
        <v/>
      </c>
      <c r="AC355" s="106" t="s">
        <v>42</v>
      </c>
      <c r="AD355" s="101" t="s">
        <v>42</v>
      </c>
      <c r="AE355" s="106" t="s">
        <v>42</v>
      </c>
      <c r="AF355" s="101" t="s">
        <v>42</v>
      </c>
      <c r="AG355" s="107" t="s">
        <v>42</v>
      </c>
      <c r="AH355" s="100"/>
      <c r="AI355" s="68"/>
      <c r="AJ355" s="102"/>
      <c r="AK355" s="112"/>
      <c r="AL355" s="112"/>
      <c r="AM355" s="68"/>
      <c r="AN355" s="102"/>
      <c r="AO355" s="111"/>
      <c r="AP355" s="128"/>
    </row>
    <row r="356" spans="1:42" customFormat="1" ht="16.5" hidden="1" x14ac:dyDescent="0.25">
      <c r="A356" s="67"/>
      <c r="B356" s="95"/>
      <c r="C356" s="95"/>
      <c r="D356" s="95"/>
      <c r="E356" s="69"/>
      <c r="F356" s="79"/>
      <c r="G356" s="95"/>
      <c r="H356" s="71"/>
      <c r="I356" s="97"/>
      <c r="J356" s="73"/>
      <c r="K356" s="74"/>
      <c r="L356" s="73">
        <v>0</v>
      </c>
      <c r="M356" s="97"/>
      <c r="N356" s="73"/>
      <c r="O356" s="98"/>
      <c r="P356" s="77">
        <v>6</v>
      </c>
      <c r="Q356" s="78"/>
      <c r="R356" s="99" t="s">
        <v>42</v>
      </c>
      <c r="S356" s="100"/>
      <c r="T356" s="100"/>
      <c r="U356" s="101" t="s">
        <v>42</v>
      </c>
      <c r="V356" s="100"/>
      <c r="W356" s="100"/>
      <c r="X356" s="100"/>
      <c r="Y356" s="102"/>
      <c r="Z356" s="100"/>
      <c r="AA356" s="100"/>
      <c r="AB356" s="105" t="str">
        <f t="shared" si="56"/>
        <v/>
      </c>
      <c r="AC356" s="106" t="s">
        <v>42</v>
      </c>
      <c r="AD356" s="101" t="s">
        <v>42</v>
      </c>
      <c r="AE356" s="106" t="s">
        <v>42</v>
      </c>
      <c r="AF356" s="101" t="s">
        <v>42</v>
      </c>
      <c r="AG356" s="107" t="s">
        <v>42</v>
      </c>
      <c r="AH356" s="100"/>
      <c r="AI356" s="68"/>
      <c r="AJ356" s="102"/>
      <c r="AK356" s="112"/>
      <c r="AL356" s="112"/>
      <c r="AM356" s="68"/>
      <c r="AN356" s="102"/>
      <c r="AO356" s="111"/>
      <c r="AP356" s="128"/>
    </row>
    <row r="357" spans="1:42" ht="199.5" customHeight="1" x14ac:dyDescent="0.25">
      <c r="A357" s="67" t="s">
        <v>553</v>
      </c>
      <c r="B357" s="95" t="s">
        <v>0</v>
      </c>
      <c r="C357" s="95" t="s">
        <v>504</v>
      </c>
      <c r="D357" s="95" t="s">
        <v>505</v>
      </c>
      <c r="E357" s="69">
        <v>58</v>
      </c>
      <c r="F357" s="70" t="s">
        <v>506</v>
      </c>
      <c r="G357" s="95" t="s">
        <v>4</v>
      </c>
      <c r="H357" s="71">
        <v>24699</v>
      </c>
      <c r="I357" s="97" t="s">
        <v>200</v>
      </c>
      <c r="J357" s="73">
        <v>1</v>
      </c>
      <c r="K357" s="74" t="s">
        <v>6</v>
      </c>
      <c r="L357" s="73" t="s">
        <v>6</v>
      </c>
      <c r="M357" s="97" t="s">
        <v>7</v>
      </c>
      <c r="N357" s="73">
        <v>0.6</v>
      </c>
      <c r="O357" s="115" t="s">
        <v>49</v>
      </c>
      <c r="P357" s="77">
        <v>1</v>
      </c>
      <c r="Q357" s="78" t="s">
        <v>507</v>
      </c>
      <c r="R357" s="99" t="s">
        <v>9</v>
      </c>
      <c r="S357" s="100" t="s">
        <v>10</v>
      </c>
      <c r="T357" s="100" t="s">
        <v>481</v>
      </c>
      <c r="U357" s="101" t="s">
        <v>482</v>
      </c>
      <c r="V357" s="100" t="s">
        <v>13</v>
      </c>
      <c r="W357" s="100" t="s">
        <v>14</v>
      </c>
      <c r="X357" s="100" t="s">
        <v>15</v>
      </c>
      <c r="Y357" s="102" t="s">
        <v>625</v>
      </c>
      <c r="Z357" s="68" t="s">
        <v>391</v>
      </c>
      <c r="AA357" s="78" t="s">
        <v>898</v>
      </c>
      <c r="AB357" s="105">
        <f>IFERROR(IF(R357="Probabilidad",(J357-(+J357*U357)),IF(R357="Impacto",J357,"")),"")</f>
        <v>0.5</v>
      </c>
      <c r="AC357" s="106" t="s">
        <v>34</v>
      </c>
      <c r="AD357" s="101">
        <v>0.5</v>
      </c>
      <c r="AE357" s="106" t="s">
        <v>7</v>
      </c>
      <c r="AF357" s="101">
        <v>0.6</v>
      </c>
      <c r="AG357" s="107" t="s">
        <v>7</v>
      </c>
      <c r="AH357" s="100" t="s">
        <v>16</v>
      </c>
      <c r="AI357" s="68" t="s">
        <v>508</v>
      </c>
      <c r="AJ357" s="68" t="s">
        <v>509</v>
      </c>
      <c r="AK357" s="108" t="s">
        <v>510</v>
      </c>
      <c r="AL357" s="112">
        <v>44681</v>
      </c>
      <c r="AM357" s="78" t="s">
        <v>901</v>
      </c>
      <c r="AN357" s="102" t="s">
        <v>625</v>
      </c>
      <c r="AO357" s="134" t="s">
        <v>1011</v>
      </c>
      <c r="AP357" s="41" t="s">
        <v>985</v>
      </c>
    </row>
    <row r="358" spans="1:42" customFormat="1" ht="99" hidden="1" customHeight="1" x14ac:dyDescent="0.25">
      <c r="A358" s="67"/>
      <c r="B358" s="95"/>
      <c r="C358" s="95"/>
      <c r="D358" s="95"/>
      <c r="E358" s="69"/>
      <c r="F358" s="79"/>
      <c r="G358" s="95"/>
      <c r="H358" s="71"/>
      <c r="I358" s="97"/>
      <c r="J358" s="73"/>
      <c r="K358" s="74"/>
      <c r="L358" s="73">
        <v>0</v>
      </c>
      <c r="M358" s="97"/>
      <c r="N358" s="73"/>
      <c r="O358" s="115" t="s">
        <v>49</v>
      </c>
      <c r="P358" s="77">
        <v>2</v>
      </c>
      <c r="Q358" s="78" t="s">
        <v>511</v>
      </c>
      <c r="R358" s="99" t="s">
        <v>9</v>
      </c>
      <c r="S358" s="100" t="s">
        <v>23</v>
      </c>
      <c r="T358" s="100" t="s">
        <v>481</v>
      </c>
      <c r="U358" s="101" t="s">
        <v>12</v>
      </c>
      <c r="V358" s="100" t="s">
        <v>13</v>
      </c>
      <c r="W358" s="100" t="s">
        <v>14</v>
      </c>
      <c r="X358" s="100" t="s">
        <v>15</v>
      </c>
      <c r="Y358" s="102" t="s">
        <v>625</v>
      </c>
      <c r="Z358" s="102" t="s">
        <v>391</v>
      </c>
      <c r="AA358" s="104" t="s">
        <v>899</v>
      </c>
      <c r="AB358" s="105">
        <f>IFERROR(IF(AND(R357="Probabilidad",R358="Probabilidad"),(AD357-(+AD357*U358)),IF(R358="Probabilidad",(J357-(+J357*U358)),IF(R358="Impacto",AD357,""))),"")</f>
        <v>0.3</v>
      </c>
      <c r="AC358" s="106" t="s">
        <v>5</v>
      </c>
      <c r="AD358" s="101">
        <v>0.3</v>
      </c>
      <c r="AE358" s="106" t="s">
        <v>7</v>
      </c>
      <c r="AF358" s="101">
        <v>0.6</v>
      </c>
      <c r="AG358" s="107" t="s">
        <v>7</v>
      </c>
      <c r="AH358" s="100"/>
      <c r="AI358" s="68"/>
      <c r="AJ358" s="102"/>
      <c r="AK358" s="112"/>
      <c r="AL358" s="112"/>
      <c r="AM358" s="68"/>
      <c r="AN358" s="102"/>
      <c r="AO358" s="111"/>
      <c r="AP358" s="128"/>
    </row>
    <row r="359" spans="1:42" customFormat="1" ht="64.5" hidden="1" customHeight="1" x14ac:dyDescent="0.25">
      <c r="A359" s="67"/>
      <c r="B359" s="95"/>
      <c r="C359" s="95"/>
      <c r="D359" s="95"/>
      <c r="E359" s="69"/>
      <c r="F359" s="79"/>
      <c r="G359" s="95"/>
      <c r="H359" s="71"/>
      <c r="I359" s="97"/>
      <c r="J359" s="73"/>
      <c r="K359" s="74"/>
      <c r="L359" s="73">
        <v>0</v>
      </c>
      <c r="M359" s="97"/>
      <c r="N359" s="73"/>
      <c r="O359" s="115" t="s">
        <v>49</v>
      </c>
      <c r="P359" s="77">
        <v>3</v>
      </c>
      <c r="Q359" s="78" t="s">
        <v>512</v>
      </c>
      <c r="R359" s="99" t="s">
        <v>9</v>
      </c>
      <c r="S359" s="100" t="s">
        <v>23</v>
      </c>
      <c r="T359" s="100" t="s">
        <v>481</v>
      </c>
      <c r="U359" s="101" t="s">
        <v>12</v>
      </c>
      <c r="V359" s="100" t="s">
        <v>13</v>
      </c>
      <c r="W359" s="100" t="s">
        <v>14</v>
      </c>
      <c r="X359" s="100" t="s">
        <v>15</v>
      </c>
      <c r="Y359" s="102" t="s">
        <v>625</v>
      </c>
      <c r="Z359" s="102" t="s">
        <v>391</v>
      </c>
      <c r="AA359" s="104" t="s">
        <v>900</v>
      </c>
      <c r="AB359" s="105">
        <f>IFERROR(IF(AND(R358="Probabilidad",R359="Probabilidad"),(AD358-(+AD358*U359)),IF(AND(R358="Impacto",R359="Probabilidad"),(AD357-(+AD357*U359)),IF(R359="Impacto",AD358,""))),"")</f>
        <v>0.18</v>
      </c>
      <c r="AC359" s="106" t="s">
        <v>21</v>
      </c>
      <c r="AD359" s="101">
        <v>0.18</v>
      </c>
      <c r="AE359" s="106" t="s">
        <v>7</v>
      </c>
      <c r="AF359" s="101">
        <v>0.6</v>
      </c>
      <c r="AG359" s="107" t="s">
        <v>7</v>
      </c>
      <c r="AH359" s="100"/>
      <c r="AI359" s="68"/>
      <c r="AJ359" s="102"/>
      <c r="AK359" s="112"/>
      <c r="AL359" s="112"/>
      <c r="AM359" s="68"/>
      <c r="AN359" s="102"/>
      <c r="AO359" s="111"/>
      <c r="AP359" s="128"/>
    </row>
    <row r="360" spans="1:42" customFormat="1" ht="64.5" hidden="1" customHeight="1" x14ac:dyDescent="0.25">
      <c r="A360" s="67"/>
      <c r="B360" s="95"/>
      <c r="C360" s="95"/>
      <c r="D360" s="95"/>
      <c r="E360" s="69"/>
      <c r="F360" s="79"/>
      <c r="G360" s="95"/>
      <c r="H360" s="71"/>
      <c r="I360" s="97"/>
      <c r="J360" s="73"/>
      <c r="K360" s="74"/>
      <c r="L360" s="73">
        <v>0</v>
      </c>
      <c r="M360" s="97"/>
      <c r="N360" s="73"/>
      <c r="O360" s="115" t="s">
        <v>49</v>
      </c>
      <c r="P360" s="77">
        <v>4</v>
      </c>
      <c r="Q360" s="78" t="s">
        <v>513</v>
      </c>
      <c r="R360" s="99" t="s">
        <v>9</v>
      </c>
      <c r="S360" s="100" t="s">
        <v>23</v>
      </c>
      <c r="T360" s="100" t="s">
        <v>481</v>
      </c>
      <c r="U360" s="101" t="s">
        <v>12</v>
      </c>
      <c r="V360" s="100" t="s">
        <v>13</v>
      </c>
      <c r="W360" s="100" t="s">
        <v>14</v>
      </c>
      <c r="X360" s="100" t="s">
        <v>15</v>
      </c>
      <c r="Y360" s="102" t="s">
        <v>625</v>
      </c>
      <c r="Z360" s="102" t="s">
        <v>391</v>
      </c>
      <c r="AA360" s="104" t="s">
        <v>900</v>
      </c>
      <c r="AB360" s="105">
        <f t="shared" ref="AB360:AB362" si="57">IFERROR(IF(AND(R359="Probabilidad",R360="Probabilidad"),(AD359-(+AD359*U360)),IF(AND(R359="Impacto",R360="Probabilidad"),(AD358-(+AD358*U360)),IF(R360="Impacto",AD359,""))),"")</f>
        <v>0.108</v>
      </c>
      <c r="AC360" s="106" t="s">
        <v>21</v>
      </c>
      <c r="AD360" s="101">
        <v>0.108</v>
      </c>
      <c r="AE360" s="106" t="s">
        <v>7</v>
      </c>
      <c r="AF360" s="101">
        <v>0.6</v>
      </c>
      <c r="AG360" s="107" t="s">
        <v>7</v>
      </c>
      <c r="AH360" s="100"/>
      <c r="AI360" s="68"/>
      <c r="AJ360" s="102"/>
      <c r="AK360" s="112"/>
      <c r="AL360" s="112"/>
      <c r="AM360" s="68"/>
      <c r="AN360" s="102"/>
      <c r="AO360" s="111"/>
      <c r="AP360" s="128"/>
    </row>
    <row r="361" spans="1:42" customFormat="1" ht="16.5" hidden="1" x14ac:dyDescent="0.25">
      <c r="A361" s="67"/>
      <c r="B361" s="95"/>
      <c r="C361" s="95"/>
      <c r="D361" s="95"/>
      <c r="E361" s="69"/>
      <c r="F361" s="79"/>
      <c r="G361" s="95"/>
      <c r="H361" s="71"/>
      <c r="I361" s="97"/>
      <c r="J361" s="73"/>
      <c r="K361" s="74"/>
      <c r="L361" s="73">
        <v>0</v>
      </c>
      <c r="M361" s="97"/>
      <c r="N361" s="73"/>
      <c r="O361" s="115"/>
      <c r="P361" s="77">
        <v>5</v>
      </c>
      <c r="Q361" s="78"/>
      <c r="R361" s="99" t="s">
        <v>42</v>
      </c>
      <c r="S361" s="100"/>
      <c r="T361" s="100"/>
      <c r="U361" s="101" t="s">
        <v>42</v>
      </c>
      <c r="V361" s="100"/>
      <c r="W361" s="100"/>
      <c r="X361" s="100"/>
      <c r="Y361" s="102"/>
      <c r="Z361" s="68"/>
      <c r="AA361" s="68"/>
      <c r="AB361" s="105" t="str">
        <f t="shared" si="57"/>
        <v/>
      </c>
      <c r="AC361" s="106" t="s">
        <v>42</v>
      </c>
      <c r="AD361" s="101" t="s">
        <v>42</v>
      </c>
      <c r="AE361" s="106" t="s">
        <v>42</v>
      </c>
      <c r="AF361" s="101" t="s">
        <v>42</v>
      </c>
      <c r="AG361" s="107" t="s">
        <v>42</v>
      </c>
      <c r="AH361" s="100"/>
      <c r="AI361" s="68"/>
      <c r="AJ361" s="102"/>
      <c r="AK361" s="112"/>
      <c r="AL361" s="112"/>
      <c r="AM361" s="68"/>
      <c r="AN361" s="102"/>
      <c r="AO361" s="111"/>
      <c r="AP361" s="128"/>
    </row>
    <row r="362" spans="1:42" customFormat="1" ht="16.5" hidden="1" x14ac:dyDescent="0.25">
      <c r="A362" s="67"/>
      <c r="B362" s="95"/>
      <c r="C362" s="95"/>
      <c r="D362" s="95"/>
      <c r="E362" s="69"/>
      <c r="F362" s="79"/>
      <c r="G362" s="95"/>
      <c r="H362" s="71"/>
      <c r="I362" s="97"/>
      <c r="J362" s="73"/>
      <c r="K362" s="74"/>
      <c r="L362" s="73">
        <v>0</v>
      </c>
      <c r="M362" s="97"/>
      <c r="N362" s="73"/>
      <c r="O362" s="115"/>
      <c r="P362" s="77">
        <v>6</v>
      </c>
      <c r="Q362" s="78"/>
      <c r="R362" s="99" t="s">
        <v>42</v>
      </c>
      <c r="S362" s="100"/>
      <c r="T362" s="100"/>
      <c r="U362" s="101" t="s">
        <v>42</v>
      </c>
      <c r="V362" s="100"/>
      <c r="W362" s="100"/>
      <c r="X362" s="100"/>
      <c r="Y362" s="102"/>
      <c r="Z362" s="68"/>
      <c r="AA362" s="68"/>
      <c r="AB362" s="105" t="str">
        <f t="shared" si="57"/>
        <v/>
      </c>
      <c r="AC362" s="106" t="s">
        <v>42</v>
      </c>
      <c r="AD362" s="101" t="s">
        <v>42</v>
      </c>
      <c r="AE362" s="106" t="s">
        <v>42</v>
      </c>
      <c r="AF362" s="101" t="s">
        <v>42</v>
      </c>
      <c r="AG362" s="107" t="s">
        <v>42</v>
      </c>
      <c r="AH362" s="100"/>
      <c r="AI362" s="68"/>
      <c r="AJ362" s="102"/>
      <c r="AK362" s="112"/>
      <c r="AL362" s="112"/>
      <c r="AM362" s="68"/>
      <c r="AN362" s="102"/>
      <c r="AO362" s="111"/>
      <c r="AP362" s="128"/>
    </row>
    <row r="363" spans="1:42" customFormat="1" ht="77.25" hidden="1" customHeight="1" x14ac:dyDescent="0.25">
      <c r="A363" s="67" t="s">
        <v>553</v>
      </c>
      <c r="B363" s="95" t="s">
        <v>0</v>
      </c>
      <c r="C363" s="95" t="s">
        <v>514</v>
      </c>
      <c r="D363" s="95" t="s">
        <v>515</v>
      </c>
      <c r="E363" s="69">
        <v>62</v>
      </c>
      <c r="F363" s="79" t="s">
        <v>516</v>
      </c>
      <c r="G363" s="95" t="s">
        <v>517</v>
      </c>
      <c r="H363" s="71">
        <v>232</v>
      </c>
      <c r="I363" s="97" t="s">
        <v>34</v>
      </c>
      <c r="J363" s="73">
        <v>0.6</v>
      </c>
      <c r="K363" s="74" t="s">
        <v>6</v>
      </c>
      <c r="L363" s="73" t="s">
        <v>6</v>
      </c>
      <c r="M363" s="97" t="s">
        <v>7</v>
      </c>
      <c r="N363" s="73">
        <v>0.6</v>
      </c>
      <c r="O363" s="98" t="s">
        <v>7</v>
      </c>
      <c r="P363" s="77">
        <v>1</v>
      </c>
      <c r="Q363" s="78" t="s">
        <v>518</v>
      </c>
      <c r="R363" s="99" t="s">
        <v>9</v>
      </c>
      <c r="S363" s="100" t="s">
        <v>10</v>
      </c>
      <c r="T363" s="100" t="s">
        <v>481</v>
      </c>
      <c r="U363" s="101" t="s">
        <v>482</v>
      </c>
      <c r="V363" s="100" t="s">
        <v>13</v>
      </c>
      <c r="W363" s="100" t="s">
        <v>159</v>
      </c>
      <c r="X363" s="100" t="s">
        <v>15</v>
      </c>
      <c r="Y363" s="102" t="s">
        <v>625</v>
      </c>
      <c r="Z363" s="102" t="s">
        <v>391</v>
      </c>
      <c r="AA363" s="104" t="s">
        <v>902</v>
      </c>
      <c r="AB363" s="105">
        <f>IFERROR(IF(R363="Probabilidad",(J363-(+J363*U363)),IF(R363="Impacto",J363,"")),"")</f>
        <v>0.3</v>
      </c>
      <c r="AC363" s="106" t="s">
        <v>5</v>
      </c>
      <c r="AD363" s="101">
        <v>0.3</v>
      </c>
      <c r="AE363" s="106" t="s">
        <v>7</v>
      </c>
      <c r="AF363" s="101">
        <v>0.6</v>
      </c>
      <c r="AG363" s="107" t="s">
        <v>7</v>
      </c>
      <c r="AH363" s="100" t="s">
        <v>16</v>
      </c>
      <c r="AI363" s="68" t="s">
        <v>519</v>
      </c>
      <c r="AJ363" s="102" t="s">
        <v>509</v>
      </c>
      <c r="AK363" s="108" t="s">
        <v>520</v>
      </c>
      <c r="AL363" s="112"/>
      <c r="AM363" s="68" t="s">
        <v>904</v>
      </c>
      <c r="AN363" s="102" t="s">
        <v>625</v>
      </c>
      <c r="AO363" s="111"/>
      <c r="AP363" s="128"/>
    </row>
    <row r="364" spans="1:42" customFormat="1" ht="115.5" hidden="1" customHeight="1" x14ac:dyDescent="0.25">
      <c r="A364" s="67"/>
      <c r="B364" s="95"/>
      <c r="C364" s="95"/>
      <c r="D364" s="95"/>
      <c r="E364" s="69"/>
      <c r="F364" s="79"/>
      <c r="G364" s="95"/>
      <c r="H364" s="71"/>
      <c r="I364" s="97"/>
      <c r="J364" s="73"/>
      <c r="K364" s="74"/>
      <c r="L364" s="73">
        <v>0</v>
      </c>
      <c r="M364" s="97"/>
      <c r="N364" s="73"/>
      <c r="O364" s="98"/>
      <c r="P364" s="77">
        <v>2</v>
      </c>
      <c r="Q364" s="78" t="s">
        <v>521</v>
      </c>
      <c r="R364" s="99" t="s">
        <v>9</v>
      </c>
      <c r="S364" s="100" t="s">
        <v>23</v>
      </c>
      <c r="T364" s="100" t="s">
        <v>11</v>
      </c>
      <c r="U364" s="101" t="s">
        <v>24</v>
      </c>
      <c r="V364" s="100" t="s">
        <v>13</v>
      </c>
      <c r="W364" s="100" t="s">
        <v>159</v>
      </c>
      <c r="X364" s="100" t="s">
        <v>15</v>
      </c>
      <c r="Y364" s="102" t="s">
        <v>625</v>
      </c>
      <c r="Z364" s="102" t="s">
        <v>391</v>
      </c>
      <c r="AA364" s="104" t="s">
        <v>903</v>
      </c>
      <c r="AB364" s="105">
        <f>IFERROR(IF(AND(R363="Probabilidad",R364="Probabilidad"),(AD363-(+AD363*U364)),IF(R364="Probabilidad",(J363-(+J363*U364)),IF(R364="Impacto",AD363,""))),"")</f>
        <v>0.21</v>
      </c>
      <c r="AC364" s="106" t="s">
        <v>5</v>
      </c>
      <c r="AD364" s="101">
        <v>0.21</v>
      </c>
      <c r="AE364" s="106" t="s">
        <v>7</v>
      </c>
      <c r="AF364" s="101">
        <v>0.6</v>
      </c>
      <c r="AG364" s="107" t="s">
        <v>7</v>
      </c>
      <c r="AH364" s="100"/>
      <c r="AI364" s="68"/>
      <c r="AJ364" s="102"/>
      <c r="AK364" s="112"/>
      <c r="AL364" s="112"/>
      <c r="AM364" s="68"/>
      <c r="AN364" s="102"/>
      <c r="AO364" s="111"/>
      <c r="AP364" s="128"/>
    </row>
    <row r="365" spans="1:42" customFormat="1" ht="16.5" hidden="1" x14ac:dyDescent="0.25">
      <c r="A365" s="67"/>
      <c r="B365" s="95"/>
      <c r="C365" s="95"/>
      <c r="D365" s="95"/>
      <c r="E365" s="69"/>
      <c r="F365" s="79"/>
      <c r="G365" s="95"/>
      <c r="H365" s="71"/>
      <c r="I365" s="97"/>
      <c r="J365" s="73"/>
      <c r="K365" s="74"/>
      <c r="L365" s="73">
        <v>0</v>
      </c>
      <c r="M365" s="97"/>
      <c r="N365" s="73"/>
      <c r="O365" s="98"/>
      <c r="P365" s="77">
        <v>3</v>
      </c>
      <c r="Q365" s="80"/>
      <c r="R365" s="99" t="s">
        <v>42</v>
      </c>
      <c r="S365" s="100"/>
      <c r="T365" s="100"/>
      <c r="U365" s="101" t="s">
        <v>42</v>
      </c>
      <c r="V365" s="100"/>
      <c r="W365" s="100"/>
      <c r="X365" s="100"/>
      <c r="Y365" s="102"/>
      <c r="Z365" s="68"/>
      <c r="AA365" s="68"/>
      <c r="AB365" s="105" t="str">
        <f>IFERROR(IF(AND(R364="Probabilidad",R365="Probabilidad"),(AD364-(+AD364*U365)),IF(AND(R364="Impacto",R365="Probabilidad"),(AD363-(+AD363*U365)),IF(R365="Impacto",AD364,""))),"")</f>
        <v/>
      </c>
      <c r="AC365" s="106" t="s">
        <v>42</v>
      </c>
      <c r="AD365" s="101" t="s">
        <v>42</v>
      </c>
      <c r="AE365" s="106" t="s">
        <v>42</v>
      </c>
      <c r="AF365" s="101" t="s">
        <v>42</v>
      </c>
      <c r="AG365" s="107" t="s">
        <v>42</v>
      </c>
      <c r="AH365" s="100"/>
      <c r="AI365" s="68"/>
      <c r="AJ365" s="102"/>
      <c r="AK365" s="112"/>
      <c r="AL365" s="112"/>
      <c r="AM365" s="68"/>
      <c r="AN365" s="102"/>
      <c r="AO365" s="111"/>
      <c r="AP365" s="128"/>
    </row>
    <row r="366" spans="1:42" customFormat="1" ht="16.5" hidden="1" x14ac:dyDescent="0.25">
      <c r="A366" s="67"/>
      <c r="B366" s="95"/>
      <c r="C366" s="95"/>
      <c r="D366" s="95"/>
      <c r="E366" s="69"/>
      <c r="F366" s="79"/>
      <c r="G366" s="95"/>
      <c r="H366" s="71"/>
      <c r="I366" s="97"/>
      <c r="J366" s="73"/>
      <c r="K366" s="74"/>
      <c r="L366" s="73">
        <v>0</v>
      </c>
      <c r="M366" s="97"/>
      <c r="N366" s="73"/>
      <c r="O366" s="98"/>
      <c r="P366" s="77">
        <v>4</v>
      </c>
      <c r="Q366" s="78"/>
      <c r="R366" s="99" t="s">
        <v>42</v>
      </c>
      <c r="S366" s="100"/>
      <c r="T366" s="100"/>
      <c r="U366" s="101" t="s">
        <v>42</v>
      </c>
      <c r="V366" s="100"/>
      <c r="W366" s="100"/>
      <c r="X366" s="100"/>
      <c r="Y366" s="102"/>
      <c r="Z366" s="68"/>
      <c r="AA366" s="68"/>
      <c r="AB366" s="105" t="str">
        <f t="shared" ref="AB366:AB368" si="58">IFERROR(IF(AND(R365="Probabilidad",R366="Probabilidad"),(AD365-(+AD365*U366)),IF(AND(R365="Impacto",R366="Probabilidad"),(AD364-(+AD364*U366)),IF(R366="Impacto",AD365,""))),"")</f>
        <v/>
      </c>
      <c r="AC366" s="106" t="s">
        <v>42</v>
      </c>
      <c r="AD366" s="101" t="s">
        <v>42</v>
      </c>
      <c r="AE366" s="106" t="s">
        <v>42</v>
      </c>
      <c r="AF366" s="101" t="s">
        <v>42</v>
      </c>
      <c r="AG366" s="107" t="s">
        <v>42</v>
      </c>
      <c r="AH366" s="100"/>
      <c r="AI366" s="68"/>
      <c r="AJ366" s="102"/>
      <c r="AK366" s="112"/>
      <c r="AL366" s="112"/>
      <c r="AM366" s="68"/>
      <c r="AN366" s="102"/>
      <c r="AO366" s="111"/>
      <c r="AP366" s="128"/>
    </row>
    <row r="367" spans="1:42" customFormat="1" ht="16.5" hidden="1" x14ac:dyDescent="0.25">
      <c r="A367" s="67"/>
      <c r="B367" s="95"/>
      <c r="C367" s="95"/>
      <c r="D367" s="95"/>
      <c r="E367" s="69"/>
      <c r="F367" s="79"/>
      <c r="G367" s="95"/>
      <c r="H367" s="71"/>
      <c r="I367" s="97"/>
      <c r="J367" s="73"/>
      <c r="K367" s="74"/>
      <c r="L367" s="73">
        <v>0</v>
      </c>
      <c r="M367" s="97"/>
      <c r="N367" s="73"/>
      <c r="O367" s="98"/>
      <c r="P367" s="77">
        <v>5</v>
      </c>
      <c r="Q367" s="78"/>
      <c r="R367" s="99" t="s">
        <v>42</v>
      </c>
      <c r="S367" s="100"/>
      <c r="T367" s="100"/>
      <c r="U367" s="101" t="s">
        <v>42</v>
      </c>
      <c r="V367" s="100"/>
      <c r="W367" s="100"/>
      <c r="X367" s="100"/>
      <c r="Y367" s="102"/>
      <c r="Z367" s="68"/>
      <c r="AA367" s="68"/>
      <c r="AB367" s="105" t="str">
        <f t="shared" si="58"/>
        <v/>
      </c>
      <c r="AC367" s="106" t="s">
        <v>42</v>
      </c>
      <c r="AD367" s="101" t="s">
        <v>42</v>
      </c>
      <c r="AE367" s="106" t="s">
        <v>42</v>
      </c>
      <c r="AF367" s="101" t="s">
        <v>42</v>
      </c>
      <c r="AG367" s="107" t="s">
        <v>42</v>
      </c>
      <c r="AH367" s="100"/>
      <c r="AI367" s="68"/>
      <c r="AJ367" s="102"/>
      <c r="AK367" s="112"/>
      <c r="AL367" s="112"/>
      <c r="AM367" s="68"/>
      <c r="AN367" s="102"/>
      <c r="AO367" s="111"/>
      <c r="AP367" s="128"/>
    </row>
    <row r="368" spans="1:42" customFormat="1" ht="16.5" hidden="1" x14ac:dyDescent="0.25">
      <c r="A368" s="67"/>
      <c r="B368" s="95"/>
      <c r="C368" s="95"/>
      <c r="D368" s="95"/>
      <c r="E368" s="69"/>
      <c r="F368" s="79"/>
      <c r="G368" s="95"/>
      <c r="H368" s="71"/>
      <c r="I368" s="97"/>
      <c r="J368" s="73"/>
      <c r="K368" s="74"/>
      <c r="L368" s="73">
        <v>0</v>
      </c>
      <c r="M368" s="97"/>
      <c r="N368" s="73"/>
      <c r="O368" s="98"/>
      <c r="P368" s="77">
        <v>6</v>
      </c>
      <c r="Q368" s="78"/>
      <c r="R368" s="99" t="s">
        <v>42</v>
      </c>
      <c r="S368" s="100"/>
      <c r="T368" s="100"/>
      <c r="U368" s="101" t="s">
        <v>42</v>
      </c>
      <c r="V368" s="100"/>
      <c r="W368" s="100"/>
      <c r="X368" s="100"/>
      <c r="Y368" s="102"/>
      <c r="Z368" s="68"/>
      <c r="AA368" s="68"/>
      <c r="AB368" s="105" t="str">
        <f t="shared" si="58"/>
        <v/>
      </c>
      <c r="AC368" s="106" t="s">
        <v>42</v>
      </c>
      <c r="AD368" s="101" t="s">
        <v>42</v>
      </c>
      <c r="AE368" s="106" t="s">
        <v>42</v>
      </c>
      <c r="AF368" s="101" t="s">
        <v>42</v>
      </c>
      <c r="AG368" s="107" t="s">
        <v>42</v>
      </c>
      <c r="AH368" s="100"/>
      <c r="AI368" s="68"/>
      <c r="AJ368" s="102"/>
      <c r="AK368" s="112"/>
      <c r="AL368" s="112"/>
      <c r="AM368" s="68"/>
      <c r="AN368" s="102"/>
      <c r="AO368" s="111"/>
      <c r="AP368" s="128"/>
    </row>
    <row r="369" spans="1:42" customFormat="1" ht="65.25" hidden="1" customHeight="1" x14ac:dyDescent="0.25">
      <c r="A369" s="67" t="s">
        <v>553</v>
      </c>
      <c r="B369" s="95" t="s">
        <v>0</v>
      </c>
      <c r="C369" s="95" t="s">
        <v>522</v>
      </c>
      <c r="D369" s="95" t="s">
        <v>523</v>
      </c>
      <c r="E369" s="69">
        <v>63</v>
      </c>
      <c r="F369" s="79" t="s">
        <v>524</v>
      </c>
      <c r="G369" s="95" t="s">
        <v>517</v>
      </c>
      <c r="H369" s="71">
        <v>13</v>
      </c>
      <c r="I369" s="97" t="s">
        <v>5</v>
      </c>
      <c r="J369" s="73">
        <v>0.4</v>
      </c>
      <c r="K369" s="74" t="s">
        <v>6</v>
      </c>
      <c r="L369" s="73" t="s">
        <v>6</v>
      </c>
      <c r="M369" s="97" t="s">
        <v>7</v>
      </c>
      <c r="N369" s="73">
        <v>0.6</v>
      </c>
      <c r="O369" s="98" t="s">
        <v>7</v>
      </c>
      <c r="P369" s="77">
        <v>1</v>
      </c>
      <c r="Q369" s="78" t="s">
        <v>525</v>
      </c>
      <c r="R369" s="99" t="s">
        <v>9</v>
      </c>
      <c r="S369" s="100" t="s">
        <v>10</v>
      </c>
      <c r="T369" s="100" t="s">
        <v>481</v>
      </c>
      <c r="U369" s="101" t="s">
        <v>482</v>
      </c>
      <c r="V369" s="100" t="s">
        <v>13</v>
      </c>
      <c r="W369" s="100" t="s">
        <v>159</v>
      </c>
      <c r="X369" s="100" t="s">
        <v>15</v>
      </c>
      <c r="Y369" s="102" t="s">
        <v>625</v>
      </c>
      <c r="Z369" s="102" t="s">
        <v>391</v>
      </c>
      <c r="AA369" s="104" t="s">
        <v>905</v>
      </c>
      <c r="AB369" s="105">
        <f>IFERROR(IF(R369="Probabilidad",(J369-(+J369*U369)),IF(R369="Impacto",J369,"")),"")</f>
        <v>0.2</v>
      </c>
      <c r="AC369" s="106" t="s">
        <v>21</v>
      </c>
      <c r="AD369" s="101">
        <v>0.2</v>
      </c>
      <c r="AE369" s="106" t="s">
        <v>7</v>
      </c>
      <c r="AF369" s="101">
        <v>0.6</v>
      </c>
      <c r="AG369" s="107" t="s">
        <v>7</v>
      </c>
      <c r="AH369" s="100" t="s">
        <v>16</v>
      </c>
      <c r="AI369" s="68" t="s">
        <v>526</v>
      </c>
      <c r="AJ369" s="102" t="s">
        <v>509</v>
      </c>
      <c r="AK369" s="108" t="s">
        <v>527</v>
      </c>
      <c r="AL369" s="112">
        <v>44681</v>
      </c>
      <c r="AM369" s="68" t="s">
        <v>907</v>
      </c>
      <c r="AN369" s="102" t="s">
        <v>625</v>
      </c>
      <c r="AO369" s="111"/>
      <c r="AP369" s="128"/>
    </row>
    <row r="370" spans="1:42" customFormat="1" ht="115.5" hidden="1" customHeight="1" x14ac:dyDescent="0.25">
      <c r="A370" s="67"/>
      <c r="B370" s="95"/>
      <c r="C370" s="95"/>
      <c r="D370" s="95"/>
      <c r="E370" s="69"/>
      <c r="F370" s="79"/>
      <c r="G370" s="95"/>
      <c r="H370" s="71"/>
      <c r="I370" s="97"/>
      <c r="J370" s="73"/>
      <c r="K370" s="74"/>
      <c r="L370" s="73">
        <v>0</v>
      </c>
      <c r="M370" s="97"/>
      <c r="N370" s="73"/>
      <c r="O370" s="98"/>
      <c r="P370" s="77">
        <v>2</v>
      </c>
      <c r="Q370" s="78" t="s">
        <v>528</v>
      </c>
      <c r="R370" s="99" t="s">
        <v>9</v>
      </c>
      <c r="S370" s="100" t="s">
        <v>23</v>
      </c>
      <c r="T370" s="100" t="s">
        <v>11</v>
      </c>
      <c r="U370" s="101" t="s">
        <v>24</v>
      </c>
      <c r="V370" s="100" t="s">
        <v>13</v>
      </c>
      <c r="W370" s="100" t="s">
        <v>159</v>
      </c>
      <c r="X370" s="100" t="s">
        <v>15</v>
      </c>
      <c r="Y370" s="102" t="s">
        <v>625</v>
      </c>
      <c r="Z370" s="102" t="s">
        <v>391</v>
      </c>
      <c r="AA370" s="104" t="s">
        <v>905</v>
      </c>
      <c r="AB370" s="118">
        <f>IFERROR(IF(AND(R369="Probabilidad",R370="Probabilidad"),(AD369-(+AD369*U370)),IF(R370="Probabilidad",(J369-(+J369*U370)),IF(R370="Impacto",AD369,""))),"")</f>
        <v>0.14000000000000001</v>
      </c>
      <c r="AC370" s="106" t="s">
        <v>21</v>
      </c>
      <c r="AD370" s="101">
        <v>0.14000000000000001</v>
      </c>
      <c r="AE370" s="106" t="s">
        <v>7</v>
      </c>
      <c r="AF370" s="101">
        <v>0.6</v>
      </c>
      <c r="AG370" s="107" t="s">
        <v>7</v>
      </c>
      <c r="AH370" s="100"/>
      <c r="AI370" s="68"/>
      <c r="AJ370" s="102"/>
      <c r="AK370" s="112"/>
      <c r="AL370" s="112"/>
      <c r="AM370" s="68"/>
      <c r="AN370" s="102"/>
      <c r="AO370" s="111"/>
      <c r="AP370" s="128"/>
    </row>
    <row r="371" spans="1:42" customFormat="1" ht="99" hidden="1" customHeight="1" x14ac:dyDescent="0.25">
      <c r="A371" s="67"/>
      <c r="B371" s="95"/>
      <c r="C371" s="95"/>
      <c r="D371" s="95"/>
      <c r="E371" s="69"/>
      <c r="F371" s="79"/>
      <c r="G371" s="95"/>
      <c r="H371" s="71"/>
      <c r="I371" s="97"/>
      <c r="J371" s="73"/>
      <c r="K371" s="74"/>
      <c r="L371" s="73">
        <v>0</v>
      </c>
      <c r="M371" s="97"/>
      <c r="N371" s="73"/>
      <c r="O371" s="98"/>
      <c r="P371" s="77">
        <v>3</v>
      </c>
      <c r="Q371" s="78" t="s">
        <v>529</v>
      </c>
      <c r="R371" s="99" t="s">
        <v>9</v>
      </c>
      <c r="S371" s="100" t="s">
        <v>10</v>
      </c>
      <c r="T371" s="100" t="s">
        <v>11</v>
      </c>
      <c r="U371" s="101" t="s">
        <v>12</v>
      </c>
      <c r="V371" s="100" t="s">
        <v>13</v>
      </c>
      <c r="W371" s="100" t="s">
        <v>14</v>
      </c>
      <c r="X371" s="100" t="s">
        <v>15</v>
      </c>
      <c r="Y371" s="102" t="s">
        <v>625</v>
      </c>
      <c r="Z371" s="102" t="s">
        <v>391</v>
      </c>
      <c r="AA371" s="104" t="s">
        <v>906</v>
      </c>
      <c r="AB371" s="105">
        <f>IFERROR(IF(AND(R370="Probabilidad",R371="Probabilidad"),(AD370-(+AD370*U371)),IF(AND(R370="Impacto",R371="Probabilidad"),(AD369-(+AD369*U371)),IF(R371="Impacto",AD370,""))),"")</f>
        <v>8.4000000000000005E-2</v>
      </c>
      <c r="AC371" s="106" t="s">
        <v>21</v>
      </c>
      <c r="AD371" s="101">
        <v>8.4000000000000005E-2</v>
      </c>
      <c r="AE371" s="106" t="s">
        <v>7</v>
      </c>
      <c r="AF371" s="101">
        <v>0.6</v>
      </c>
      <c r="AG371" s="107" t="s">
        <v>7</v>
      </c>
      <c r="AH371" s="100"/>
      <c r="AI371" s="68"/>
      <c r="AJ371" s="102"/>
      <c r="AK371" s="112"/>
      <c r="AL371" s="112"/>
      <c r="AM371" s="68"/>
      <c r="AN371" s="102"/>
      <c r="AO371" s="111"/>
      <c r="AP371" s="128"/>
    </row>
    <row r="372" spans="1:42" customFormat="1" ht="16.5" hidden="1" x14ac:dyDescent="0.25">
      <c r="A372" s="67"/>
      <c r="B372" s="95"/>
      <c r="C372" s="95"/>
      <c r="D372" s="95"/>
      <c r="E372" s="69"/>
      <c r="F372" s="79"/>
      <c r="G372" s="95"/>
      <c r="H372" s="71"/>
      <c r="I372" s="97"/>
      <c r="J372" s="73"/>
      <c r="K372" s="74"/>
      <c r="L372" s="73">
        <v>0</v>
      </c>
      <c r="M372" s="97"/>
      <c r="N372" s="73"/>
      <c r="O372" s="98"/>
      <c r="P372" s="77">
        <v>4</v>
      </c>
      <c r="Q372" s="78"/>
      <c r="R372" s="99" t="s">
        <v>42</v>
      </c>
      <c r="S372" s="100"/>
      <c r="T372" s="100"/>
      <c r="U372" s="101" t="s">
        <v>42</v>
      </c>
      <c r="V372" s="100"/>
      <c r="W372" s="100"/>
      <c r="X372" s="100"/>
      <c r="Y372" s="102"/>
      <c r="Z372" s="68"/>
      <c r="AA372" s="68"/>
      <c r="AB372" s="105" t="str">
        <f t="shared" ref="AB372:AB374" si="59">IFERROR(IF(AND(R371="Probabilidad",R372="Probabilidad"),(AD371-(+AD371*U372)),IF(AND(R371="Impacto",R372="Probabilidad"),(AD370-(+AD370*U372)),IF(R372="Impacto",AD371,""))),"")</f>
        <v/>
      </c>
      <c r="AC372" s="106" t="s">
        <v>42</v>
      </c>
      <c r="AD372" s="101" t="s">
        <v>42</v>
      </c>
      <c r="AE372" s="106" t="s">
        <v>42</v>
      </c>
      <c r="AF372" s="101" t="s">
        <v>42</v>
      </c>
      <c r="AG372" s="107" t="s">
        <v>42</v>
      </c>
      <c r="AH372" s="100"/>
      <c r="AI372" s="68"/>
      <c r="AJ372" s="102"/>
      <c r="AK372" s="112"/>
      <c r="AL372" s="112"/>
      <c r="AM372" s="68"/>
      <c r="AN372" s="102"/>
      <c r="AO372" s="111"/>
      <c r="AP372" s="128"/>
    </row>
    <row r="373" spans="1:42" customFormat="1" ht="16.5" hidden="1" x14ac:dyDescent="0.25">
      <c r="A373" s="67"/>
      <c r="B373" s="95"/>
      <c r="C373" s="95"/>
      <c r="D373" s="95"/>
      <c r="E373" s="69"/>
      <c r="F373" s="79"/>
      <c r="G373" s="95"/>
      <c r="H373" s="71"/>
      <c r="I373" s="97"/>
      <c r="J373" s="73"/>
      <c r="K373" s="74"/>
      <c r="L373" s="73">
        <v>0</v>
      </c>
      <c r="M373" s="97"/>
      <c r="N373" s="73"/>
      <c r="O373" s="98"/>
      <c r="P373" s="77">
        <v>5</v>
      </c>
      <c r="Q373" s="78"/>
      <c r="R373" s="99" t="s">
        <v>42</v>
      </c>
      <c r="S373" s="100"/>
      <c r="T373" s="100"/>
      <c r="U373" s="101" t="s">
        <v>42</v>
      </c>
      <c r="V373" s="100"/>
      <c r="W373" s="100"/>
      <c r="X373" s="100"/>
      <c r="Y373" s="102"/>
      <c r="Z373" s="68"/>
      <c r="AA373" s="68"/>
      <c r="AB373" s="105" t="str">
        <f t="shared" si="59"/>
        <v/>
      </c>
      <c r="AC373" s="106" t="s">
        <v>42</v>
      </c>
      <c r="AD373" s="101" t="s">
        <v>42</v>
      </c>
      <c r="AE373" s="106" t="s">
        <v>42</v>
      </c>
      <c r="AF373" s="101" t="s">
        <v>42</v>
      </c>
      <c r="AG373" s="107" t="s">
        <v>42</v>
      </c>
      <c r="AH373" s="100"/>
      <c r="AI373" s="68"/>
      <c r="AJ373" s="102"/>
      <c r="AK373" s="112"/>
      <c r="AL373" s="112"/>
      <c r="AM373" s="68"/>
      <c r="AN373" s="102"/>
      <c r="AO373" s="111"/>
      <c r="AP373" s="128"/>
    </row>
    <row r="374" spans="1:42" customFormat="1" ht="16.5" hidden="1" x14ac:dyDescent="0.25">
      <c r="A374" s="67"/>
      <c r="B374" s="95"/>
      <c r="C374" s="95"/>
      <c r="D374" s="95"/>
      <c r="E374" s="69"/>
      <c r="F374" s="79"/>
      <c r="G374" s="95"/>
      <c r="H374" s="71"/>
      <c r="I374" s="97"/>
      <c r="J374" s="73"/>
      <c r="K374" s="74"/>
      <c r="L374" s="73">
        <v>0</v>
      </c>
      <c r="M374" s="97"/>
      <c r="N374" s="73"/>
      <c r="O374" s="98"/>
      <c r="P374" s="77">
        <v>6</v>
      </c>
      <c r="Q374" s="78"/>
      <c r="R374" s="99" t="s">
        <v>42</v>
      </c>
      <c r="S374" s="100"/>
      <c r="T374" s="100"/>
      <c r="U374" s="101" t="s">
        <v>42</v>
      </c>
      <c r="V374" s="100"/>
      <c r="W374" s="100"/>
      <c r="X374" s="100"/>
      <c r="Y374" s="102"/>
      <c r="Z374" s="68"/>
      <c r="AA374" s="68"/>
      <c r="AB374" s="105" t="str">
        <f t="shared" si="59"/>
        <v/>
      </c>
      <c r="AC374" s="106" t="s">
        <v>42</v>
      </c>
      <c r="AD374" s="101" t="s">
        <v>42</v>
      </c>
      <c r="AE374" s="106" t="s">
        <v>42</v>
      </c>
      <c r="AF374" s="101" t="s">
        <v>42</v>
      </c>
      <c r="AG374" s="107" t="s">
        <v>42</v>
      </c>
      <c r="AH374" s="100"/>
      <c r="AI374" s="68"/>
      <c r="AJ374" s="102"/>
      <c r="AK374" s="112"/>
      <c r="AL374" s="112"/>
      <c r="AM374" s="68"/>
      <c r="AN374" s="102"/>
      <c r="AO374" s="111"/>
      <c r="AP374" s="128"/>
    </row>
    <row r="375" spans="1:42" ht="236.25" customHeight="1" x14ac:dyDescent="0.25">
      <c r="A375" s="67" t="s">
        <v>553</v>
      </c>
      <c r="B375" s="95" t="s">
        <v>0</v>
      </c>
      <c r="C375" s="95" t="s">
        <v>530</v>
      </c>
      <c r="D375" s="95" t="s">
        <v>531</v>
      </c>
      <c r="E375" s="69">
        <v>61</v>
      </c>
      <c r="F375" s="70" t="s">
        <v>532</v>
      </c>
      <c r="G375" s="95" t="s">
        <v>517</v>
      </c>
      <c r="H375" s="71">
        <v>1559</v>
      </c>
      <c r="I375" s="97" t="s">
        <v>144</v>
      </c>
      <c r="J375" s="73">
        <v>0.8</v>
      </c>
      <c r="K375" s="74" t="s">
        <v>6</v>
      </c>
      <c r="L375" s="73" t="s">
        <v>6</v>
      </c>
      <c r="M375" s="97" t="s">
        <v>7</v>
      </c>
      <c r="N375" s="73">
        <v>0.6</v>
      </c>
      <c r="O375" s="115" t="s">
        <v>49</v>
      </c>
      <c r="P375" s="77">
        <v>1</v>
      </c>
      <c r="Q375" s="78" t="s">
        <v>999</v>
      </c>
      <c r="R375" s="99" t="s">
        <v>9</v>
      </c>
      <c r="S375" s="100" t="s">
        <v>10</v>
      </c>
      <c r="T375" s="100" t="s">
        <v>481</v>
      </c>
      <c r="U375" s="101" t="s">
        <v>482</v>
      </c>
      <c r="V375" s="100" t="s">
        <v>13</v>
      </c>
      <c r="W375" s="100" t="s">
        <v>14</v>
      </c>
      <c r="X375" s="100" t="s">
        <v>15</v>
      </c>
      <c r="Y375" s="102" t="s">
        <v>625</v>
      </c>
      <c r="Z375" s="68" t="s">
        <v>391</v>
      </c>
      <c r="AA375" s="78" t="s">
        <v>908</v>
      </c>
      <c r="AB375" s="105">
        <f>IFERROR(IF(R375="Probabilidad",(J375-(+J375*U375)),IF(R375="Impacto",J375,"")),"")</f>
        <v>0.4</v>
      </c>
      <c r="AC375" s="106" t="s">
        <v>5</v>
      </c>
      <c r="AD375" s="101">
        <v>0.4</v>
      </c>
      <c r="AE375" s="106" t="s">
        <v>7</v>
      </c>
      <c r="AF375" s="101">
        <v>0.6</v>
      </c>
      <c r="AG375" s="107" t="s">
        <v>7</v>
      </c>
      <c r="AH375" s="100" t="s">
        <v>16</v>
      </c>
      <c r="AI375" s="68" t="s">
        <v>533</v>
      </c>
      <c r="AJ375" s="68" t="s">
        <v>509</v>
      </c>
      <c r="AK375" s="108" t="s">
        <v>534</v>
      </c>
      <c r="AL375" s="112">
        <v>44711</v>
      </c>
      <c r="AM375" s="78" t="s">
        <v>910</v>
      </c>
      <c r="AN375" s="102" t="s">
        <v>625</v>
      </c>
      <c r="AO375" s="134" t="s">
        <v>1000</v>
      </c>
      <c r="AP375" s="41" t="s">
        <v>985</v>
      </c>
    </row>
    <row r="376" spans="1:42" customFormat="1" ht="123.75" customHeight="1" x14ac:dyDescent="0.25">
      <c r="A376" s="67"/>
      <c r="B376" s="95"/>
      <c r="C376" s="95"/>
      <c r="D376" s="95"/>
      <c r="E376" s="69"/>
      <c r="F376" s="79"/>
      <c r="G376" s="95"/>
      <c r="H376" s="71"/>
      <c r="I376" s="97"/>
      <c r="J376" s="73"/>
      <c r="K376" s="74"/>
      <c r="L376" s="73">
        <v>0</v>
      </c>
      <c r="M376" s="97"/>
      <c r="N376" s="73"/>
      <c r="O376" s="115" t="s">
        <v>49</v>
      </c>
      <c r="P376" s="77">
        <v>2</v>
      </c>
      <c r="Q376" s="78" t="s">
        <v>535</v>
      </c>
      <c r="R376" s="99" t="s">
        <v>9</v>
      </c>
      <c r="S376" s="100" t="s">
        <v>10</v>
      </c>
      <c r="T376" s="100" t="s">
        <v>481</v>
      </c>
      <c r="U376" s="101" t="s">
        <v>482</v>
      </c>
      <c r="V376" s="100" t="s">
        <v>13</v>
      </c>
      <c r="W376" s="100" t="s">
        <v>14</v>
      </c>
      <c r="X376" s="100" t="s">
        <v>15</v>
      </c>
      <c r="Y376" s="102" t="s">
        <v>625</v>
      </c>
      <c r="Z376" s="102" t="s">
        <v>391</v>
      </c>
      <c r="AA376" s="104" t="s">
        <v>909</v>
      </c>
      <c r="AB376" s="105">
        <f>IFERROR(IF(AND(R375="Probabilidad",R376="Probabilidad"),(AD375-(+AD375*U376)),IF(R376="Probabilidad",(J375-(+J375*U376)),IF(R376="Impacto",AD375,""))),"")</f>
        <v>0.2</v>
      </c>
      <c r="AC376" s="106" t="s">
        <v>21</v>
      </c>
      <c r="AD376" s="101">
        <v>0.2</v>
      </c>
      <c r="AE376" s="106" t="s">
        <v>7</v>
      </c>
      <c r="AF376" s="101">
        <v>0.6</v>
      </c>
      <c r="AG376" s="107" t="s">
        <v>7</v>
      </c>
      <c r="AH376" s="100"/>
      <c r="AI376" s="68"/>
      <c r="AJ376" s="102"/>
      <c r="AK376" s="112"/>
      <c r="AL376" s="112"/>
      <c r="AM376" s="68"/>
      <c r="AN376" s="102"/>
      <c r="AO376" s="161" t="s">
        <v>1001</v>
      </c>
      <c r="AP376" s="168" t="s">
        <v>1002</v>
      </c>
    </row>
    <row r="377" spans="1:42" customFormat="1" ht="16.5" hidden="1" x14ac:dyDescent="0.25">
      <c r="A377" s="67"/>
      <c r="B377" s="95"/>
      <c r="C377" s="95"/>
      <c r="D377" s="95"/>
      <c r="E377" s="69"/>
      <c r="F377" s="79"/>
      <c r="G377" s="95"/>
      <c r="H377" s="71"/>
      <c r="I377" s="97"/>
      <c r="J377" s="73"/>
      <c r="K377" s="74"/>
      <c r="L377" s="73">
        <v>0</v>
      </c>
      <c r="M377" s="97"/>
      <c r="N377" s="73"/>
      <c r="O377" s="115"/>
      <c r="P377" s="77">
        <v>3</v>
      </c>
      <c r="Q377" s="80"/>
      <c r="R377" s="99" t="s">
        <v>42</v>
      </c>
      <c r="S377" s="100"/>
      <c r="T377" s="100"/>
      <c r="U377" s="101" t="s">
        <v>42</v>
      </c>
      <c r="V377" s="100"/>
      <c r="W377" s="100"/>
      <c r="X377" s="100"/>
      <c r="Y377" s="102"/>
      <c r="Z377" s="68"/>
      <c r="AA377" s="68"/>
      <c r="AB377" s="105" t="str">
        <f>IFERROR(IF(AND(R376="Probabilidad",R377="Probabilidad"),(AD376-(+AD376*U377)),IF(AND(R376="Impacto",R377="Probabilidad"),(AD375-(+AD375*U377)),IF(R377="Impacto",AD376,""))),"")</f>
        <v/>
      </c>
      <c r="AC377" s="106" t="s">
        <v>42</v>
      </c>
      <c r="AD377" s="101" t="s">
        <v>42</v>
      </c>
      <c r="AE377" s="106" t="s">
        <v>42</v>
      </c>
      <c r="AF377" s="101" t="s">
        <v>42</v>
      </c>
      <c r="AG377" s="107" t="s">
        <v>42</v>
      </c>
      <c r="AH377" s="100"/>
      <c r="AI377" s="68"/>
      <c r="AJ377" s="102"/>
      <c r="AK377" s="112"/>
      <c r="AL377" s="112"/>
      <c r="AM377" s="68"/>
      <c r="AN377" s="102"/>
      <c r="AO377" s="111"/>
      <c r="AP377" s="128"/>
    </row>
    <row r="378" spans="1:42" customFormat="1" ht="16.5" hidden="1" x14ac:dyDescent="0.25">
      <c r="A378" s="67"/>
      <c r="B378" s="95"/>
      <c r="C378" s="95"/>
      <c r="D378" s="95"/>
      <c r="E378" s="69"/>
      <c r="F378" s="79"/>
      <c r="G378" s="95"/>
      <c r="H378" s="71"/>
      <c r="I378" s="97"/>
      <c r="J378" s="73"/>
      <c r="K378" s="74"/>
      <c r="L378" s="73">
        <v>0</v>
      </c>
      <c r="M378" s="97"/>
      <c r="N378" s="73"/>
      <c r="O378" s="115"/>
      <c r="P378" s="77">
        <v>4</v>
      </c>
      <c r="Q378" s="78"/>
      <c r="R378" s="99" t="s">
        <v>42</v>
      </c>
      <c r="S378" s="100"/>
      <c r="T378" s="100"/>
      <c r="U378" s="101" t="s">
        <v>42</v>
      </c>
      <c r="V378" s="100"/>
      <c r="W378" s="100"/>
      <c r="X378" s="100"/>
      <c r="Y378" s="102"/>
      <c r="Z378" s="68"/>
      <c r="AA378" s="68"/>
      <c r="AB378" s="105" t="str">
        <f t="shared" ref="AB378:AB380" si="60">IFERROR(IF(AND(R377="Probabilidad",R378="Probabilidad"),(AD377-(+AD377*U378)),IF(AND(R377="Impacto",R378="Probabilidad"),(AD376-(+AD376*U378)),IF(R378="Impacto",AD377,""))),"")</f>
        <v/>
      </c>
      <c r="AC378" s="106" t="s">
        <v>42</v>
      </c>
      <c r="AD378" s="101" t="s">
        <v>42</v>
      </c>
      <c r="AE378" s="106" t="s">
        <v>42</v>
      </c>
      <c r="AF378" s="101" t="s">
        <v>42</v>
      </c>
      <c r="AG378" s="107" t="s">
        <v>42</v>
      </c>
      <c r="AH378" s="100"/>
      <c r="AI378" s="68"/>
      <c r="AJ378" s="102"/>
      <c r="AK378" s="112"/>
      <c r="AL378" s="112"/>
      <c r="AM378" s="68"/>
      <c r="AN378" s="102"/>
      <c r="AO378" s="111"/>
      <c r="AP378" s="128"/>
    </row>
    <row r="379" spans="1:42" customFormat="1" ht="16.5" hidden="1" x14ac:dyDescent="0.25">
      <c r="A379" s="67"/>
      <c r="B379" s="95"/>
      <c r="C379" s="95"/>
      <c r="D379" s="95"/>
      <c r="E379" s="69"/>
      <c r="F379" s="79"/>
      <c r="G379" s="95"/>
      <c r="H379" s="71"/>
      <c r="I379" s="97"/>
      <c r="J379" s="73"/>
      <c r="K379" s="74"/>
      <c r="L379" s="73">
        <v>0</v>
      </c>
      <c r="M379" s="97"/>
      <c r="N379" s="73"/>
      <c r="O379" s="115"/>
      <c r="P379" s="77">
        <v>5</v>
      </c>
      <c r="Q379" s="78"/>
      <c r="R379" s="99" t="s">
        <v>42</v>
      </c>
      <c r="S379" s="100"/>
      <c r="T379" s="100"/>
      <c r="U379" s="101" t="s">
        <v>42</v>
      </c>
      <c r="V379" s="100"/>
      <c r="W379" s="100"/>
      <c r="X379" s="100"/>
      <c r="Y379" s="102"/>
      <c r="Z379" s="68"/>
      <c r="AA379" s="68"/>
      <c r="AB379" s="118" t="str">
        <f t="shared" si="60"/>
        <v/>
      </c>
      <c r="AC379" s="106" t="s">
        <v>42</v>
      </c>
      <c r="AD379" s="101" t="s">
        <v>42</v>
      </c>
      <c r="AE379" s="106" t="s">
        <v>42</v>
      </c>
      <c r="AF379" s="101" t="s">
        <v>42</v>
      </c>
      <c r="AG379" s="107" t="s">
        <v>42</v>
      </c>
      <c r="AH379" s="100"/>
      <c r="AI379" s="68"/>
      <c r="AJ379" s="102"/>
      <c r="AK379" s="112"/>
      <c r="AL379" s="112"/>
      <c r="AM379" s="68"/>
      <c r="AN379" s="102"/>
      <c r="AO379" s="111"/>
      <c r="AP379" s="128"/>
    </row>
    <row r="380" spans="1:42" customFormat="1" ht="16.5" hidden="1" x14ac:dyDescent="0.25">
      <c r="A380" s="67"/>
      <c r="B380" s="95"/>
      <c r="C380" s="95"/>
      <c r="D380" s="95"/>
      <c r="E380" s="69"/>
      <c r="F380" s="79"/>
      <c r="G380" s="95"/>
      <c r="H380" s="71"/>
      <c r="I380" s="97"/>
      <c r="J380" s="73"/>
      <c r="K380" s="74"/>
      <c r="L380" s="73">
        <v>0</v>
      </c>
      <c r="M380" s="97"/>
      <c r="N380" s="73"/>
      <c r="O380" s="115"/>
      <c r="P380" s="77">
        <v>6</v>
      </c>
      <c r="Q380" s="78"/>
      <c r="R380" s="99" t="s">
        <v>42</v>
      </c>
      <c r="S380" s="100"/>
      <c r="T380" s="100"/>
      <c r="U380" s="101" t="s">
        <v>42</v>
      </c>
      <c r="V380" s="100"/>
      <c r="W380" s="100"/>
      <c r="X380" s="100"/>
      <c r="Y380" s="102"/>
      <c r="Z380" s="68"/>
      <c r="AA380" s="68"/>
      <c r="AB380" s="105" t="str">
        <f t="shared" si="60"/>
        <v/>
      </c>
      <c r="AC380" s="106" t="s">
        <v>42</v>
      </c>
      <c r="AD380" s="101" t="s">
        <v>42</v>
      </c>
      <c r="AE380" s="106" t="s">
        <v>42</v>
      </c>
      <c r="AF380" s="101" t="s">
        <v>42</v>
      </c>
      <c r="AG380" s="107" t="s">
        <v>42</v>
      </c>
      <c r="AH380" s="100"/>
      <c r="AI380" s="68"/>
      <c r="AJ380" s="102"/>
      <c r="AK380" s="112"/>
      <c r="AL380" s="112"/>
      <c r="AM380" s="68"/>
      <c r="AN380" s="102"/>
      <c r="AO380" s="111"/>
      <c r="AP380" s="128"/>
    </row>
    <row r="381" spans="1:42" customFormat="1" ht="71.25" hidden="1" customHeight="1" x14ac:dyDescent="0.25">
      <c r="A381" s="67" t="s">
        <v>553</v>
      </c>
      <c r="B381" s="95" t="s">
        <v>0</v>
      </c>
      <c r="C381" s="95" t="s">
        <v>536</v>
      </c>
      <c r="D381" s="95" t="s">
        <v>537</v>
      </c>
      <c r="E381" s="69">
        <v>65</v>
      </c>
      <c r="F381" s="79" t="s">
        <v>538</v>
      </c>
      <c r="G381" s="95" t="s">
        <v>517</v>
      </c>
      <c r="H381" s="71">
        <v>286</v>
      </c>
      <c r="I381" s="97" t="s">
        <v>34</v>
      </c>
      <c r="J381" s="73">
        <v>0.6</v>
      </c>
      <c r="K381" s="74" t="s">
        <v>6</v>
      </c>
      <c r="L381" s="73" t="s">
        <v>6</v>
      </c>
      <c r="M381" s="97" t="s">
        <v>7</v>
      </c>
      <c r="N381" s="73">
        <v>0.6</v>
      </c>
      <c r="O381" s="98" t="s">
        <v>7</v>
      </c>
      <c r="P381" s="77">
        <v>1</v>
      </c>
      <c r="Q381" s="78" t="s">
        <v>539</v>
      </c>
      <c r="R381" s="99" t="s">
        <v>9</v>
      </c>
      <c r="S381" s="100" t="s">
        <v>10</v>
      </c>
      <c r="T381" s="100" t="s">
        <v>481</v>
      </c>
      <c r="U381" s="101" t="s">
        <v>482</v>
      </c>
      <c r="V381" s="100" t="s">
        <v>13</v>
      </c>
      <c r="W381" s="100" t="s">
        <v>14</v>
      </c>
      <c r="X381" s="100" t="s">
        <v>15</v>
      </c>
      <c r="Y381" s="102" t="s">
        <v>625</v>
      </c>
      <c r="Z381" s="102" t="s">
        <v>391</v>
      </c>
      <c r="AA381" s="104" t="s">
        <v>911</v>
      </c>
      <c r="AB381" s="105">
        <f>IFERROR(IF(R381="Probabilidad",(J381-(+J381*U381)),IF(R381="Impacto",J381,"")),"")</f>
        <v>0.3</v>
      </c>
      <c r="AC381" s="106" t="s">
        <v>5</v>
      </c>
      <c r="AD381" s="101">
        <v>0.3</v>
      </c>
      <c r="AE381" s="106" t="s">
        <v>7</v>
      </c>
      <c r="AF381" s="101">
        <v>0.6</v>
      </c>
      <c r="AG381" s="107" t="s">
        <v>7</v>
      </c>
      <c r="AH381" s="100" t="s">
        <v>16</v>
      </c>
      <c r="AI381" s="68" t="s">
        <v>540</v>
      </c>
      <c r="AJ381" s="102" t="s">
        <v>509</v>
      </c>
      <c r="AK381" s="108" t="s">
        <v>541</v>
      </c>
      <c r="AL381" s="112">
        <v>44711</v>
      </c>
      <c r="AM381" s="68" t="s">
        <v>914</v>
      </c>
      <c r="AN381" s="102" t="s">
        <v>625</v>
      </c>
      <c r="AO381" s="111"/>
      <c r="AP381" s="128"/>
    </row>
    <row r="382" spans="1:42" customFormat="1" ht="64.5" hidden="1" customHeight="1" x14ac:dyDescent="0.25">
      <c r="A382" s="67"/>
      <c r="B382" s="95"/>
      <c r="C382" s="95"/>
      <c r="D382" s="95"/>
      <c r="E382" s="69"/>
      <c r="F382" s="79"/>
      <c r="G382" s="95"/>
      <c r="H382" s="71"/>
      <c r="I382" s="97"/>
      <c r="J382" s="73"/>
      <c r="K382" s="74"/>
      <c r="L382" s="73">
        <v>0</v>
      </c>
      <c r="M382" s="97"/>
      <c r="N382" s="73"/>
      <c r="O382" s="98"/>
      <c r="P382" s="77">
        <v>2</v>
      </c>
      <c r="Q382" s="78" t="s">
        <v>542</v>
      </c>
      <c r="R382" s="99" t="s">
        <v>9</v>
      </c>
      <c r="S382" s="100" t="s">
        <v>23</v>
      </c>
      <c r="T382" s="100" t="s">
        <v>481</v>
      </c>
      <c r="U382" s="101" t="s">
        <v>12</v>
      </c>
      <c r="V382" s="100" t="s">
        <v>13</v>
      </c>
      <c r="W382" s="100" t="s">
        <v>14</v>
      </c>
      <c r="X382" s="100" t="s">
        <v>15</v>
      </c>
      <c r="Y382" s="102" t="s">
        <v>625</v>
      </c>
      <c r="Z382" s="102" t="s">
        <v>391</v>
      </c>
      <c r="AA382" s="104" t="s">
        <v>912</v>
      </c>
      <c r="AB382" s="105">
        <f>IFERROR(IF(AND(R381="Probabilidad",R382="Probabilidad"),(AD381-(+AD381*U382)),IF(R382="Probabilidad",(J381-(+J381*U382)),IF(R382="Impacto",AD381,""))),"")</f>
        <v>0.18</v>
      </c>
      <c r="AC382" s="106" t="s">
        <v>21</v>
      </c>
      <c r="AD382" s="101">
        <v>0.18</v>
      </c>
      <c r="AE382" s="106" t="s">
        <v>7</v>
      </c>
      <c r="AF382" s="101">
        <v>0.6</v>
      </c>
      <c r="AG382" s="107" t="s">
        <v>7</v>
      </c>
      <c r="AH382" s="100"/>
      <c r="AI382" s="68"/>
      <c r="AJ382" s="102"/>
      <c r="AK382" s="112"/>
      <c r="AL382" s="112"/>
      <c r="AM382" s="68"/>
      <c r="AN382" s="102"/>
      <c r="AO382" s="111"/>
      <c r="AP382" s="128"/>
    </row>
    <row r="383" spans="1:42" customFormat="1" ht="66" hidden="1" customHeight="1" x14ac:dyDescent="0.25">
      <c r="A383" s="67"/>
      <c r="B383" s="95"/>
      <c r="C383" s="95"/>
      <c r="D383" s="95"/>
      <c r="E383" s="69"/>
      <c r="F383" s="79"/>
      <c r="G383" s="95"/>
      <c r="H383" s="71"/>
      <c r="I383" s="97"/>
      <c r="J383" s="73"/>
      <c r="K383" s="74"/>
      <c r="L383" s="73">
        <v>0</v>
      </c>
      <c r="M383" s="97"/>
      <c r="N383" s="73"/>
      <c r="O383" s="98"/>
      <c r="P383" s="77">
        <v>3</v>
      </c>
      <c r="Q383" s="78" t="s">
        <v>543</v>
      </c>
      <c r="R383" s="99" t="s">
        <v>9</v>
      </c>
      <c r="S383" s="100" t="s">
        <v>23</v>
      </c>
      <c r="T383" s="100" t="s">
        <v>481</v>
      </c>
      <c r="U383" s="101" t="s">
        <v>12</v>
      </c>
      <c r="V383" s="100" t="s">
        <v>13</v>
      </c>
      <c r="W383" s="100" t="s">
        <v>14</v>
      </c>
      <c r="X383" s="100" t="s">
        <v>15</v>
      </c>
      <c r="Y383" s="102" t="s">
        <v>625</v>
      </c>
      <c r="Z383" s="102" t="s">
        <v>391</v>
      </c>
      <c r="AA383" s="104" t="s">
        <v>913</v>
      </c>
      <c r="AB383" s="105">
        <f>IFERROR(IF(AND(R382="Probabilidad",R383="Probabilidad"),(AD382-(+AD382*U383)),IF(AND(R382="Impacto",R383="Probabilidad"),(AD381-(+AD381*U383)),IF(R383="Impacto",AD382,""))),"")</f>
        <v>0.108</v>
      </c>
      <c r="AC383" s="106" t="s">
        <v>21</v>
      </c>
      <c r="AD383" s="101">
        <v>0.108</v>
      </c>
      <c r="AE383" s="106" t="s">
        <v>7</v>
      </c>
      <c r="AF383" s="101">
        <v>0.6</v>
      </c>
      <c r="AG383" s="107" t="s">
        <v>7</v>
      </c>
      <c r="AH383" s="100"/>
      <c r="AI383" s="68"/>
      <c r="AJ383" s="102"/>
      <c r="AK383" s="112"/>
      <c r="AL383" s="112"/>
      <c r="AM383" s="68"/>
      <c r="AN383" s="102"/>
      <c r="AO383" s="111"/>
      <c r="AP383" s="128"/>
    </row>
    <row r="384" spans="1:42" customFormat="1" ht="16.5" hidden="1" x14ac:dyDescent="0.25">
      <c r="A384" s="67"/>
      <c r="B384" s="95"/>
      <c r="C384" s="95"/>
      <c r="D384" s="95"/>
      <c r="E384" s="69"/>
      <c r="F384" s="79"/>
      <c r="G384" s="95"/>
      <c r="H384" s="71"/>
      <c r="I384" s="97"/>
      <c r="J384" s="73"/>
      <c r="K384" s="74"/>
      <c r="L384" s="73">
        <v>0</v>
      </c>
      <c r="M384" s="97"/>
      <c r="N384" s="73"/>
      <c r="O384" s="98"/>
      <c r="P384" s="77">
        <v>4</v>
      </c>
      <c r="Q384" s="78"/>
      <c r="R384" s="99" t="s">
        <v>42</v>
      </c>
      <c r="S384" s="100"/>
      <c r="T384" s="100"/>
      <c r="U384" s="101" t="s">
        <v>42</v>
      </c>
      <c r="V384" s="100"/>
      <c r="W384" s="100"/>
      <c r="X384" s="100"/>
      <c r="Y384" s="102"/>
      <c r="Z384" s="68"/>
      <c r="AA384" s="68"/>
      <c r="AB384" s="105" t="str">
        <f t="shared" ref="AB384:AB386" si="61">IFERROR(IF(AND(R383="Probabilidad",R384="Probabilidad"),(AD383-(+AD383*U384)),IF(AND(R383="Impacto",R384="Probabilidad"),(AD382-(+AD382*U384)),IF(R384="Impacto",AD383,""))),"")</f>
        <v/>
      </c>
      <c r="AC384" s="106" t="s">
        <v>42</v>
      </c>
      <c r="AD384" s="101" t="s">
        <v>42</v>
      </c>
      <c r="AE384" s="106" t="s">
        <v>42</v>
      </c>
      <c r="AF384" s="101" t="s">
        <v>42</v>
      </c>
      <c r="AG384" s="107" t="s">
        <v>42</v>
      </c>
      <c r="AH384" s="100"/>
      <c r="AI384" s="68"/>
      <c r="AJ384" s="102"/>
      <c r="AK384" s="112"/>
      <c r="AL384" s="112"/>
      <c r="AM384" s="68"/>
      <c r="AN384" s="102"/>
      <c r="AO384" s="111"/>
      <c r="AP384" s="128"/>
    </row>
    <row r="385" spans="1:42" customFormat="1" ht="16.5" hidden="1" x14ac:dyDescent="0.25">
      <c r="A385" s="67"/>
      <c r="B385" s="95"/>
      <c r="C385" s="95"/>
      <c r="D385" s="95"/>
      <c r="E385" s="69"/>
      <c r="F385" s="79"/>
      <c r="G385" s="95"/>
      <c r="H385" s="71"/>
      <c r="I385" s="97"/>
      <c r="J385" s="73"/>
      <c r="K385" s="74"/>
      <c r="L385" s="73">
        <v>0</v>
      </c>
      <c r="M385" s="97"/>
      <c r="N385" s="73"/>
      <c r="O385" s="98"/>
      <c r="P385" s="77">
        <v>5</v>
      </c>
      <c r="Q385" s="78"/>
      <c r="R385" s="99" t="s">
        <v>42</v>
      </c>
      <c r="S385" s="100"/>
      <c r="T385" s="100"/>
      <c r="U385" s="101" t="s">
        <v>42</v>
      </c>
      <c r="V385" s="100"/>
      <c r="W385" s="100"/>
      <c r="X385" s="100"/>
      <c r="Y385" s="102"/>
      <c r="Z385" s="68"/>
      <c r="AA385" s="68"/>
      <c r="AB385" s="105" t="str">
        <f t="shared" si="61"/>
        <v/>
      </c>
      <c r="AC385" s="106" t="s">
        <v>42</v>
      </c>
      <c r="AD385" s="101" t="s">
        <v>42</v>
      </c>
      <c r="AE385" s="106" t="s">
        <v>42</v>
      </c>
      <c r="AF385" s="101" t="s">
        <v>42</v>
      </c>
      <c r="AG385" s="107" t="s">
        <v>42</v>
      </c>
      <c r="AH385" s="100"/>
      <c r="AI385" s="68"/>
      <c r="AJ385" s="102"/>
      <c r="AK385" s="112"/>
      <c r="AL385" s="112"/>
      <c r="AM385" s="68"/>
      <c r="AN385" s="102"/>
      <c r="AO385" s="111"/>
      <c r="AP385" s="128"/>
    </row>
    <row r="386" spans="1:42" customFormat="1" ht="16.5" hidden="1" x14ac:dyDescent="0.25">
      <c r="A386" s="67"/>
      <c r="B386" s="95"/>
      <c r="C386" s="95"/>
      <c r="D386" s="95"/>
      <c r="E386" s="69"/>
      <c r="F386" s="79"/>
      <c r="G386" s="95"/>
      <c r="H386" s="71"/>
      <c r="I386" s="97"/>
      <c r="J386" s="73"/>
      <c r="K386" s="74"/>
      <c r="L386" s="73">
        <v>0</v>
      </c>
      <c r="M386" s="97"/>
      <c r="N386" s="73"/>
      <c r="O386" s="98"/>
      <c r="P386" s="77">
        <v>6</v>
      </c>
      <c r="Q386" s="78"/>
      <c r="R386" s="99" t="s">
        <v>42</v>
      </c>
      <c r="S386" s="100"/>
      <c r="T386" s="100"/>
      <c r="U386" s="101" t="s">
        <v>42</v>
      </c>
      <c r="V386" s="100"/>
      <c r="W386" s="100"/>
      <c r="X386" s="100"/>
      <c r="Y386" s="102"/>
      <c r="Z386" s="68"/>
      <c r="AA386" s="68"/>
      <c r="AB386" s="105" t="str">
        <f t="shared" si="61"/>
        <v/>
      </c>
      <c r="AC386" s="106" t="s">
        <v>42</v>
      </c>
      <c r="AD386" s="101" t="s">
        <v>42</v>
      </c>
      <c r="AE386" s="106" t="s">
        <v>42</v>
      </c>
      <c r="AF386" s="101" t="s">
        <v>42</v>
      </c>
      <c r="AG386" s="107" t="s">
        <v>42</v>
      </c>
      <c r="AH386" s="100"/>
      <c r="AI386" s="68"/>
      <c r="AJ386" s="102"/>
      <c r="AK386" s="112"/>
      <c r="AL386" s="112"/>
      <c r="AM386" s="68"/>
      <c r="AN386" s="102"/>
      <c r="AO386" s="111"/>
      <c r="AP386" s="128"/>
    </row>
    <row r="387" spans="1:42" ht="60.75" hidden="1" customHeight="1" x14ac:dyDescent="0.25">
      <c r="A387" s="67" t="s">
        <v>553</v>
      </c>
      <c r="B387" s="95" t="s">
        <v>0</v>
      </c>
      <c r="C387" s="95" t="s">
        <v>544</v>
      </c>
      <c r="D387" s="95" t="s">
        <v>545</v>
      </c>
      <c r="E387" s="69">
        <v>63</v>
      </c>
      <c r="F387" s="70" t="s">
        <v>546</v>
      </c>
      <c r="G387" s="95" t="s">
        <v>517</v>
      </c>
      <c r="H387" s="71">
        <v>1198</v>
      </c>
      <c r="I387" s="97" t="s">
        <v>144</v>
      </c>
      <c r="J387" s="73">
        <v>0.8</v>
      </c>
      <c r="K387" s="74" t="s">
        <v>6</v>
      </c>
      <c r="L387" s="73" t="s">
        <v>6</v>
      </c>
      <c r="M387" s="97" t="s">
        <v>7</v>
      </c>
      <c r="N387" s="73">
        <v>0.6</v>
      </c>
      <c r="O387" s="115" t="s">
        <v>49</v>
      </c>
      <c r="P387" s="77">
        <v>1</v>
      </c>
      <c r="Q387" s="78" t="s">
        <v>547</v>
      </c>
      <c r="R387" s="99" t="s">
        <v>9</v>
      </c>
      <c r="S387" s="100" t="s">
        <v>10</v>
      </c>
      <c r="T387" s="100" t="s">
        <v>481</v>
      </c>
      <c r="U387" s="101" t="s">
        <v>482</v>
      </c>
      <c r="V387" s="100" t="s">
        <v>13</v>
      </c>
      <c r="W387" s="100" t="s">
        <v>159</v>
      </c>
      <c r="X387" s="100" t="s">
        <v>15</v>
      </c>
      <c r="Y387" s="102" t="s">
        <v>625</v>
      </c>
      <c r="Z387" s="68" t="s">
        <v>380</v>
      </c>
      <c r="AA387" s="78" t="s">
        <v>915</v>
      </c>
      <c r="AB387" s="105">
        <f>IFERROR(IF(R387="Probabilidad",(J387-(+J387*U387)),IF(R387="Impacto",J387,"")),"")</f>
        <v>0.4</v>
      </c>
      <c r="AC387" s="106" t="s">
        <v>5</v>
      </c>
      <c r="AD387" s="101">
        <v>0.4</v>
      </c>
      <c r="AE387" s="106" t="s">
        <v>7</v>
      </c>
      <c r="AF387" s="101">
        <v>0.6</v>
      </c>
      <c r="AG387" s="107" t="s">
        <v>7</v>
      </c>
      <c r="AH387" s="100" t="s">
        <v>16</v>
      </c>
      <c r="AI387" s="68" t="s">
        <v>548</v>
      </c>
      <c r="AJ387" s="68" t="s">
        <v>509</v>
      </c>
      <c r="AK387" s="108" t="s">
        <v>534</v>
      </c>
      <c r="AL387" s="112">
        <v>44711</v>
      </c>
      <c r="AM387" s="78" t="s">
        <v>921</v>
      </c>
      <c r="AN387" s="102" t="s">
        <v>625</v>
      </c>
      <c r="AO387" s="134"/>
      <c r="AP387" s="41"/>
    </row>
    <row r="388" spans="1:42" customFormat="1" ht="115.5" hidden="1" customHeight="1" x14ac:dyDescent="0.25">
      <c r="A388" s="67"/>
      <c r="B388" s="95"/>
      <c r="C388" s="95"/>
      <c r="D388" s="95"/>
      <c r="E388" s="69"/>
      <c r="F388" s="79"/>
      <c r="G388" s="95"/>
      <c r="H388" s="71"/>
      <c r="I388" s="97"/>
      <c r="J388" s="73"/>
      <c r="K388" s="74"/>
      <c r="L388" s="73">
        <v>0</v>
      </c>
      <c r="M388" s="97"/>
      <c r="N388" s="73"/>
      <c r="O388" s="115" t="s">
        <v>49</v>
      </c>
      <c r="P388" s="77">
        <v>2</v>
      </c>
      <c r="Q388" s="78" t="s">
        <v>549</v>
      </c>
      <c r="R388" s="99" t="s">
        <v>9</v>
      </c>
      <c r="S388" s="100" t="s">
        <v>23</v>
      </c>
      <c r="T388" s="100" t="s">
        <v>481</v>
      </c>
      <c r="U388" s="101" t="s">
        <v>12</v>
      </c>
      <c r="V388" s="100" t="s">
        <v>13</v>
      </c>
      <c r="W388" s="100" t="s">
        <v>159</v>
      </c>
      <c r="X388" s="100" t="s">
        <v>15</v>
      </c>
      <c r="Y388" s="102" t="s">
        <v>623</v>
      </c>
      <c r="Z388" s="102" t="s">
        <v>916</v>
      </c>
      <c r="AA388" s="104" t="s">
        <v>917</v>
      </c>
      <c r="AB388" s="105">
        <f>IFERROR(IF(AND(R387="Probabilidad",R388="Probabilidad"),(AD387-(+AD387*U388)),IF(R388="Probabilidad",(J387-(+J387*U388)),IF(R388="Impacto",AD387,""))),"")</f>
        <v>0.24</v>
      </c>
      <c r="AC388" s="106" t="s">
        <v>5</v>
      </c>
      <c r="AD388" s="101">
        <v>0.24</v>
      </c>
      <c r="AE388" s="106" t="s">
        <v>7</v>
      </c>
      <c r="AF388" s="101">
        <v>0.6</v>
      </c>
      <c r="AG388" s="107" t="s">
        <v>7</v>
      </c>
      <c r="AH388" s="100"/>
      <c r="AI388" s="68"/>
      <c r="AJ388" s="102"/>
      <c r="AK388" s="112"/>
      <c r="AL388" s="112"/>
      <c r="AM388" s="68"/>
      <c r="AN388" s="102"/>
      <c r="AO388" s="111"/>
      <c r="AP388" s="128"/>
    </row>
    <row r="389" spans="1:42" customFormat="1" ht="66" hidden="1" customHeight="1" x14ac:dyDescent="0.25">
      <c r="A389" s="67"/>
      <c r="B389" s="95"/>
      <c r="C389" s="95"/>
      <c r="D389" s="95"/>
      <c r="E389" s="69"/>
      <c r="F389" s="79"/>
      <c r="G389" s="95"/>
      <c r="H389" s="71"/>
      <c r="I389" s="97"/>
      <c r="J389" s="73"/>
      <c r="K389" s="74"/>
      <c r="L389" s="73">
        <v>0</v>
      </c>
      <c r="M389" s="97"/>
      <c r="N389" s="73"/>
      <c r="O389" s="115" t="s">
        <v>49</v>
      </c>
      <c r="P389" s="77">
        <v>3</v>
      </c>
      <c r="Q389" s="78" t="s">
        <v>550</v>
      </c>
      <c r="R389" s="99" t="s">
        <v>9</v>
      </c>
      <c r="S389" s="100" t="s">
        <v>23</v>
      </c>
      <c r="T389" s="100" t="s">
        <v>481</v>
      </c>
      <c r="U389" s="101" t="s">
        <v>12</v>
      </c>
      <c r="V389" s="100" t="s">
        <v>13</v>
      </c>
      <c r="W389" s="100" t="s">
        <v>14</v>
      </c>
      <c r="X389" s="100" t="s">
        <v>15</v>
      </c>
      <c r="Y389" s="102" t="s">
        <v>625</v>
      </c>
      <c r="Z389" s="102" t="s">
        <v>391</v>
      </c>
      <c r="AA389" s="104" t="s">
        <v>918</v>
      </c>
      <c r="AB389" s="105">
        <f>IFERROR(IF(AND(R388="Probabilidad",R389="Probabilidad"),(AD388-(+AD388*U389)),IF(AND(R388="Impacto",R389="Probabilidad"),(AD387-(+AD387*U389)),IF(R389="Impacto",AD388,""))),"")</f>
        <v>0.14399999999999999</v>
      </c>
      <c r="AC389" s="106" t="s">
        <v>21</v>
      </c>
      <c r="AD389" s="101">
        <v>0.14399999999999999</v>
      </c>
      <c r="AE389" s="106" t="s">
        <v>7</v>
      </c>
      <c r="AF389" s="101">
        <v>0.6</v>
      </c>
      <c r="AG389" s="107" t="s">
        <v>7</v>
      </c>
      <c r="AH389" s="100"/>
      <c r="AI389" s="68"/>
      <c r="AJ389" s="102"/>
      <c r="AK389" s="112"/>
      <c r="AL389" s="112"/>
      <c r="AM389" s="68"/>
      <c r="AN389" s="102"/>
      <c r="AO389" s="111"/>
      <c r="AP389" s="128"/>
    </row>
    <row r="390" spans="1:42" customFormat="1" ht="82.5" hidden="1" customHeight="1" x14ac:dyDescent="0.25">
      <c r="A390" s="67"/>
      <c r="B390" s="95"/>
      <c r="C390" s="95"/>
      <c r="D390" s="95"/>
      <c r="E390" s="69"/>
      <c r="F390" s="79"/>
      <c r="G390" s="95"/>
      <c r="H390" s="71"/>
      <c r="I390" s="97"/>
      <c r="J390" s="73"/>
      <c r="K390" s="74"/>
      <c r="L390" s="73">
        <v>0</v>
      </c>
      <c r="M390" s="97"/>
      <c r="N390" s="73"/>
      <c r="O390" s="115" t="s">
        <v>49</v>
      </c>
      <c r="P390" s="77">
        <v>4</v>
      </c>
      <c r="Q390" s="78" t="s">
        <v>551</v>
      </c>
      <c r="R390" s="99" t="s">
        <v>9</v>
      </c>
      <c r="S390" s="100" t="s">
        <v>23</v>
      </c>
      <c r="T390" s="100" t="s">
        <v>481</v>
      </c>
      <c r="U390" s="101" t="s">
        <v>12</v>
      </c>
      <c r="V390" s="100" t="s">
        <v>13</v>
      </c>
      <c r="W390" s="100" t="s">
        <v>14</v>
      </c>
      <c r="X390" s="100" t="s">
        <v>15</v>
      </c>
      <c r="Y390" s="102" t="s">
        <v>625</v>
      </c>
      <c r="Z390" s="102" t="s">
        <v>391</v>
      </c>
      <c r="AA390" s="104" t="s">
        <v>919</v>
      </c>
      <c r="AB390" s="105">
        <f t="shared" ref="AB390:AB392" si="62">IFERROR(IF(AND(R389="Probabilidad",R390="Probabilidad"),(AD389-(+AD389*U390)),IF(AND(R389="Impacto",R390="Probabilidad"),(AD388-(+AD388*U390)),IF(R390="Impacto",AD389,""))),"")</f>
        <v>8.6399999999999991E-2</v>
      </c>
      <c r="AC390" s="106" t="s">
        <v>21</v>
      </c>
      <c r="AD390" s="101">
        <v>8.6399999999999991E-2</v>
      </c>
      <c r="AE390" s="106" t="s">
        <v>7</v>
      </c>
      <c r="AF390" s="101">
        <v>0.6</v>
      </c>
      <c r="AG390" s="107" t="s">
        <v>7</v>
      </c>
      <c r="AH390" s="100"/>
      <c r="AI390" s="68"/>
      <c r="AJ390" s="102"/>
      <c r="AK390" s="112"/>
      <c r="AL390" s="112"/>
      <c r="AM390" s="68"/>
      <c r="AN390" s="102"/>
      <c r="AO390" s="111"/>
      <c r="AP390" s="128"/>
    </row>
    <row r="391" spans="1:42" customFormat="1" ht="82.5" hidden="1" customHeight="1" x14ac:dyDescent="0.25">
      <c r="A391" s="67"/>
      <c r="B391" s="95"/>
      <c r="C391" s="95"/>
      <c r="D391" s="95"/>
      <c r="E391" s="69"/>
      <c r="F391" s="79"/>
      <c r="G391" s="95"/>
      <c r="H391" s="71"/>
      <c r="I391" s="97"/>
      <c r="J391" s="73"/>
      <c r="K391" s="74"/>
      <c r="L391" s="73">
        <v>0</v>
      </c>
      <c r="M391" s="97"/>
      <c r="N391" s="73"/>
      <c r="O391" s="115" t="s">
        <v>49</v>
      </c>
      <c r="P391" s="77">
        <v>5</v>
      </c>
      <c r="Q391" s="78" t="s">
        <v>552</v>
      </c>
      <c r="R391" s="99" t="s">
        <v>9</v>
      </c>
      <c r="S391" s="100" t="s">
        <v>23</v>
      </c>
      <c r="T391" s="100" t="s">
        <v>481</v>
      </c>
      <c r="U391" s="101" t="s">
        <v>12</v>
      </c>
      <c r="V391" s="100" t="s">
        <v>13</v>
      </c>
      <c r="W391" s="100" t="s">
        <v>14</v>
      </c>
      <c r="X391" s="100" t="s">
        <v>15</v>
      </c>
      <c r="Y391" s="102" t="s">
        <v>625</v>
      </c>
      <c r="Z391" s="102" t="s">
        <v>391</v>
      </c>
      <c r="AA391" s="104" t="s">
        <v>920</v>
      </c>
      <c r="AB391" s="105">
        <f t="shared" si="62"/>
        <v>5.183999999999999E-2</v>
      </c>
      <c r="AC391" s="106" t="s">
        <v>21</v>
      </c>
      <c r="AD391" s="101">
        <v>5.183999999999999E-2</v>
      </c>
      <c r="AE391" s="106" t="s">
        <v>7</v>
      </c>
      <c r="AF391" s="101">
        <v>0.6</v>
      </c>
      <c r="AG391" s="107" t="s">
        <v>7</v>
      </c>
      <c r="AH391" s="100"/>
      <c r="AI391" s="68"/>
      <c r="AJ391" s="102"/>
      <c r="AK391" s="112"/>
      <c r="AL391" s="112"/>
      <c r="AM391" s="68"/>
      <c r="AN391" s="102"/>
      <c r="AO391" s="111"/>
      <c r="AP391" s="128"/>
    </row>
    <row r="392" spans="1:42" customFormat="1" ht="16.5" hidden="1" x14ac:dyDescent="0.25">
      <c r="A392" s="67"/>
      <c r="B392" s="95"/>
      <c r="C392" s="95"/>
      <c r="D392" s="95"/>
      <c r="E392" s="69"/>
      <c r="F392" s="79"/>
      <c r="G392" s="95"/>
      <c r="H392" s="71"/>
      <c r="I392" s="97"/>
      <c r="J392" s="73"/>
      <c r="K392" s="74"/>
      <c r="L392" s="73">
        <v>0</v>
      </c>
      <c r="M392" s="97"/>
      <c r="N392" s="73"/>
      <c r="O392" s="115"/>
      <c r="P392" s="77">
        <v>6</v>
      </c>
      <c r="Q392" s="78"/>
      <c r="R392" s="99" t="s">
        <v>42</v>
      </c>
      <c r="S392" s="100"/>
      <c r="T392" s="100"/>
      <c r="U392" s="101" t="s">
        <v>42</v>
      </c>
      <c r="V392" s="100"/>
      <c r="W392" s="100"/>
      <c r="X392" s="100"/>
      <c r="Y392" s="102"/>
      <c r="Z392" s="68"/>
      <c r="AA392" s="68"/>
      <c r="AB392" s="105" t="str">
        <f t="shared" si="62"/>
        <v/>
      </c>
      <c r="AC392" s="106" t="s">
        <v>42</v>
      </c>
      <c r="AD392" s="101" t="s">
        <v>42</v>
      </c>
      <c r="AE392" s="106" t="s">
        <v>42</v>
      </c>
      <c r="AF392" s="101" t="s">
        <v>42</v>
      </c>
      <c r="AG392" s="107" t="s">
        <v>42</v>
      </c>
      <c r="AH392" s="100"/>
      <c r="AI392" s="68"/>
      <c r="AJ392" s="102"/>
      <c r="AK392" s="112"/>
      <c r="AL392" s="112"/>
      <c r="AM392" s="68"/>
      <c r="AN392" s="102"/>
      <c r="AO392" s="111"/>
      <c r="AP392" s="128"/>
    </row>
    <row r="393" spans="1:42" ht="213" customHeight="1" x14ac:dyDescent="0.25">
      <c r="A393" s="147" t="s">
        <v>605</v>
      </c>
      <c r="B393" s="95" t="s">
        <v>0</v>
      </c>
      <c r="C393" s="95" t="s">
        <v>554</v>
      </c>
      <c r="D393" s="95" t="s">
        <v>555</v>
      </c>
      <c r="E393" s="69">
        <v>64</v>
      </c>
      <c r="F393" s="70" t="s">
        <v>556</v>
      </c>
      <c r="G393" s="95" t="s">
        <v>4</v>
      </c>
      <c r="H393" s="71">
        <v>84</v>
      </c>
      <c r="I393" s="97" t="s">
        <v>34</v>
      </c>
      <c r="J393" s="73">
        <v>0.6</v>
      </c>
      <c r="K393" s="74" t="s">
        <v>47</v>
      </c>
      <c r="L393" s="73" t="s">
        <v>47</v>
      </c>
      <c r="M393" s="97" t="s">
        <v>48</v>
      </c>
      <c r="N393" s="73">
        <v>0.8</v>
      </c>
      <c r="O393" s="115" t="s">
        <v>49</v>
      </c>
      <c r="P393" s="77">
        <v>1</v>
      </c>
      <c r="Q393" s="78" t="s">
        <v>557</v>
      </c>
      <c r="R393" s="99" t="s">
        <v>9</v>
      </c>
      <c r="S393" s="100" t="s">
        <v>23</v>
      </c>
      <c r="T393" s="100" t="s">
        <v>11</v>
      </c>
      <c r="U393" s="101" t="s">
        <v>24</v>
      </c>
      <c r="V393" s="100" t="s">
        <v>13</v>
      </c>
      <c r="W393" s="100" t="s">
        <v>14</v>
      </c>
      <c r="X393" s="100" t="s">
        <v>15</v>
      </c>
      <c r="Y393" s="17" t="s">
        <v>625</v>
      </c>
      <c r="Z393" s="17" t="s">
        <v>922</v>
      </c>
      <c r="AA393" s="130" t="s">
        <v>923</v>
      </c>
      <c r="AB393" s="105">
        <f>IFERROR(IF(R393="Probabilidad",(J393-(+J393*U393)),IF(R393="Impacto",J393,"")),"")</f>
        <v>0.42</v>
      </c>
      <c r="AC393" s="106" t="s">
        <v>34</v>
      </c>
      <c r="AD393" s="101">
        <v>0.42</v>
      </c>
      <c r="AE393" s="106" t="s">
        <v>48</v>
      </c>
      <c r="AF393" s="101">
        <v>0.8</v>
      </c>
      <c r="AG393" s="107" t="s">
        <v>49</v>
      </c>
      <c r="AH393" s="100" t="s">
        <v>16</v>
      </c>
      <c r="AI393" s="68" t="s">
        <v>558</v>
      </c>
      <c r="AJ393" s="108" t="s">
        <v>559</v>
      </c>
      <c r="AK393" s="108" t="s">
        <v>560</v>
      </c>
      <c r="AL393" s="17" t="s">
        <v>922</v>
      </c>
      <c r="AM393" s="130" t="s">
        <v>926</v>
      </c>
      <c r="AN393" s="36" t="s">
        <v>625</v>
      </c>
      <c r="AO393" s="134" t="s">
        <v>1003</v>
      </c>
      <c r="AP393" s="41" t="s">
        <v>1004</v>
      </c>
    </row>
    <row r="394" spans="1:42" customFormat="1" ht="147" hidden="1" customHeight="1" x14ac:dyDescent="0.25">
      <c r="A394" s="147"/>
      <c r="B394" s="95"/>
      <c r="C394" s="95"/>
      <c r="D394" s="95"/>
      <c r="E394" s="69"/>
      <c r="F394" s="79"/>
      <c r="G394" s="95"/>
      <c r="H394" s="71"/>
      <c r="I394" s="97"/>
      <c r="J394" s="73"/>
      <c r="K394" s="74"/>
      <c r="L394" s="73">
        <v>0</v>
      </c>
      <c r="M394" s="97"/>
      <c r="N394" s="73"/>
      <c r="O394" s="115" t="s">
        <v>49</v>
      </c>
      <c r="P394" s="77">
        <v>2</v>
      </c>
      <c r="Q394" s="78" t="s">
        <v>561</v>
      </c>
      <c r="R394" s="99" t="s">
        <v>9</v>
      </c>
      <c r="S394" s="100" t="s">
        <v>10</v>
      </c>
      <c r="T394" s="100" t="s">
        <v>11</v>
      </c>
      <c r="U394" s="101" t="s">
        <v>12</v>
      </c>
      <c r="V394" s="100" t="s">
        <v>13</v>
      </c>
      <c r="W394" s="100" t="s">
        <v>14</v>
      </c>
      <c r="X394" s="100" t="s">
        <v>15</v>
      </c>
      <c r="Y394" s="131" t="s">
        <v>625</v>
      </c>
      <c r="Z394" s="131" t="s">
        <v>922</v>
      </c>
      <c r="AA394" s="169" t="s">
        <v>924</v>
      </c>
      <c r="AB394" s="105">
        <f>IFERROR(IF(AND(R393="Probabilidad",R394="Probabilidad"),(AD393-(+AD393*U394)),IF(R394="Probabilidad",(J393-(+J393*U394)),IF(R394="Impacto",AD393,""))),"")</f>
        <v>0.252</v>
      </c>
      <c r="AC394" s="106" t="s">
        <v>5</v>
      </c>
      <c r="AD394" s="101">
        <v>0.252</v>
      </c>
      <c r="AE394" s="106" t="s">
        <v>48</v>
      </c>
      <c r="AF394" s="101">
        <v>0.8</v>
      </c>
      <c r="AG394" s="107" t="s">
        <v>49</v>
      </c>
      <c r="AH394" s="100"/>
      <c r="AI394" s="68"/>
      <c r="AJ394" s="102"/>
      <c r="AK394" s="112"/>
      <c r="AL394" s="112"/>
      <c r="AM394" s="68"/>
      <c r="AN394" s="102"/>
      <c r="AO394" s="167"/>
      <c r="AP394" s="128"/>
    </row>
    <row r="395" spans="1:42" customFormat="1" ht="145.5" hidden="1" customHeight="1" x14ac:dyDescent="0.25">
      <c r="A395" s="147"/>
      <c r="B395" s="95"/>
      <c r="C395" s="95"/>
      <c r="D395" s="95"/>
      <c r="E395" s="69"/>
      <c r="F395" s="79"/>
      <c r="G395" s="95"/>
      <c r="H395" s="71"/>
      <c r="I395" s="97"/>
      <c r="J395" s="73"/>
      <c r="K395" s="74"/>
      <c r="L395" s="73">
        <v>0</v>
      </c>
      <c r="M395" s="97"/>
      <c r="N395" s="73"/>
      <c r="O395" s="115" t="s">
        <v>49</v>
      </c>
      <c r="P395" s="77">
        <v>3</v>
      </c>
      <c r="Q395" s="78" t="s">
        <v>562</v>
      </c>
      <c r="R395" s="99" t="s">
        <v>9</v>
      </c>
      <c r="S395" s="100" t="s">
        <v>10</v>
      </c>
      <c r="T395" s="100" t="s">
        <v>11</v>
      </c>
      <c r="U395" s="101" t="s">
        <v>12</v>
      </c>
      <c r="V395" s="100" t="s">
        <v>13</v>
      </c>
      <c r="W395" s="100" t="s">
        <v>159</v>
      </c>
      <c r="X395" s="100" t="s">
        <v>15</v>
      </c>
      <c r="Y395" s="131" t="s">
        <v>625</v>
      </c>
      <c r="Z395" s="131" t="s">
        <v>922</v>
      </c>
      <c r="AA395" s="169" t="s">
        <v>925</v>
      </c>
      <c r="AB395" s="105">
        <f>IFERROR(IF(AND(R394="Probabilidad",R395="Probabilidad"),(AD394-(+AD394*U395)),IF(AND(R394="Impacto",R395="Probabilidad"),(AD393-(+AD393*U395)),IF(R395="Impacto",AD394,""))),"")</f>
        <v>0.1512</v>
      </c>
      <c r="AC395" s="106" t="s">
        <v>21</v>
      </c>
      <c r="AD395" s="101">
        <v>0.1512</v>
      </c>
      <c r="AE395" s="106" t="s">
        <v>48</v>
      </c>
      <c r="AF395" s="101">
        <v>0.8</v>
      </c>
      <c r="AG395" s="107" t="s">
        <v>49</v>
      </c>
      <c r="AH395" s="100"/>
      <c r="AI395" s="68"/>
      <c r="AJ395" s="102"/>
      <c r="AK395" s="112"/>
      <c r="AL395" s="112"/>
      <c r="AM395" s="68"/>
      <c r="AN395" s="102"/>
      <c r="AO395" s="111"/>
      <c r="AP395" s="128"/>
    </row>
    <row r="396" spans="1:42" customFormat="1" ht="16.5" hidden="1" x14ac:dyDescent="0.25">
      <c r="A396" s="147"/>
      <c r="B396" s="95"/>
      <c r="C396" s="95"/>
      <c r="D396" s="95"/>
      <c r="E396" s="69"/>
      <c r="F396" s="79"/>
      <c r="G396" s="95"/>
      <c r="H396" s="71"/>
      <c r="I396" s="97"/>
      <c r="J396" s="73"/>
      <c r="K396" s="74"/>
      <c r="L396" s="73">
        <v>0</v>
      </c>
      <c r="M396" s="97"/>
      <c r="N396" s="73"/>
      <c r="O396" s="115"/>
      <c r="P396" s="77">
        <v>4</v>
      </c>
      <c r="Q396" s="78"/>
      <c r="R396" s="99" t="s">
        <v>42</v>
      </c>
      <c r="S396" s="100"/>
      <c r="T396" s="100"/>
      <c r="U396" s="101" t="s">
        <v>42</v>
      </c>
      <c r="V396" s="100"/>
      <c r="W396" s="100"/>
      <c r="X396" s="100"/>
      <c r="Y396" s="20"/>
      <c r="Z396" s="68"/>
      <c r="AA396" s="68"/>
      <c r="AB396" s="105" t="str">
        <f t="shared" ref="AB396:AB398" si="63">IFERROR(IF(AND(R395="Probabilidad",R396="Probabilidad"),(AD395-(+AD395*U396)),IF(AND(R395="Impacto",R396="Probabilidad"),(AD394-(+AD394*U396)),IF(R396="Impacto",AD395,""))),"")</f>
        <v/>
      </c>
      <c r="AC396" s="106" t="s">
        <v>42</v>
      </c>
      <c r="AD396" s="101" t="s">
        <v>42</v>
      </c>
      <c r="AE396" s="106" t="s">
        <v>42</v>
      </c>
      <c r="AF396" s="101" t="s">
        <v>42</v>
      </c>
      <c r="AG396" s="107" t="s">
        <v>42</v>
      </c>
      <c r="AH396" s="100"/>
      <c r="AI396" s="68"/>
      <c r="AJ396" s="102"/>
      <c r="AK396" s="112"/>
      <c r="AL396" s="112"/>
      <c r="AM396" s="68"/>
      <c r="AN396" s="102"/>
      <c r="AO396" s="111"/>
      <c r="AP396" s="128"/>
    </row>
    <row r="397" spans="1:42" customFormat="1" ht="16.5" hidden="1" x14ac:dyDescent="0.25">
      <c r="A397" s="147"/>
      <c r="B397" s="95"/>
      <c r="C397" s="95"/>
      <c r="D397" s="95"/>
      <c r="E397" s="69"/>
      <c r="F397" s="79"/>
      <c r="G397" s="95"/>
      <c r="H397" s="71"/>
      <c r="I397" s="97"/>
      <c r="J397" s="73"/>
      <c r="K397" s="74"/>
      <c r="L397" s="73">
        <v>0</v>
      </c>
      <c r="M397" s="97"/>
      <c r="N397" s="73"/>
      <c r="O397" s="115"/>
      <c r="P397" s="77">
        <v>5</v>
      </c>
      <c r="Q397" s="78"/>
      <c r="R397" s="99" t="s">
        <v>42</v>
      </c>
      <c r="S397" s="100"/>
      <c r="T397" s="100"/>
      <c r="U397" s="101" t="s">
        <v>42</v>
      </c>
      <c r="V397" s="100"/>
      <c r="W397" s="100"/>
      <c r="X397" s="100"/>
      <c r="Y397" s="20"/>
      <c r="Z397" s="68"/>
      <c r="AA397" s="68"/>
      <c r="AB397" s="105" t="str">
        <f t="shared" si="63"/>
        <v/>
      </c>
      <c r="AC397" s="106" t="s">
        <v>42</v>
      </c>
      <c r="AD397" s="101" t="s">
        <v>42</v>
      </c>
      <c r="AE397" s="106" t="s">
        <v>42</v>
      </c>
      <c r="AF397" s="101" t="s">
        <v>42</v>
      </c>
      <c r="AG397" s="107" t="s">
        <v>42</v>
      </c>
      <c r="AH397" s="100"/>
      <c r="AI397" s="68"/>
      <c r="AJ397" s="102"/>
      <c r="AK397" s="112"/>
      <c r="AL397" s="112"/>
      <c r="AM397" s="68"/>
      <c r="AN397" s="102"/>
      <c r="AO397" s="111"/>
      <c r="AP397" s="128"/>
    </row>
    <row r="398" spans="1:42" customFormat="1" ht="16.5" hidden="1" x14ac:dyDescent="0.25">
      <c r="A398" s="147"/>
      <c r="B398" s="95"/>
      <c r="C398" s="95"/>
      <c r="D398" s="95"/>
      <c r="E398" s="69"/>
      <c r="F398" s="79"/>
      <c r="G398" s="95"/>
      <c r="H398" s="71"/>
      <c r="I398" s="97"/>
      <c r="J398" s="73"/>
      <c r="K398" s="74"/>
      <c r="L398" s="73">
        <v>0</v>
      </c>
      <c r="M398" s="97"/>
      <c r="N398" s="73"/>
      <c r="O398" s="115"/>
      <c r="P398" s="77">
        <v>6</v>
      </c>
      <c r="Q398" s="78"/>
      <c r="R398" s="99" t="s">
        <v>42</v>
      </c>
      <c r="S398" s="100"/>
      <c r="T398" s="100"/>
      <c r="U398" s="101" t="s">
        <v>42</v>
      </c>
      <c r="V398" s="100"/>
      <c r="W398" s="100"/>
      <c r="X398" s="100"/>
      <c r="Y398" s="20"/>
      <c r="Z398" s="68"/>
      <c r="AA398" s="68"/>
      <c r="AB398" s="105" t="str">
        <f t="shared" si="63"/>
        <v/>
      </c>
      <c r="AC398" s="106" t="s">
        <v>42</v>
      </c>
      <c r="AD398" s="101" t="s">
        <v>42</v>
      </c>
      <c r="AE398" s="106" t="s">
        <v>42</v>
      </c>
      <c r="AF398" s="101" t="s">
        <v>42</v>
      </c>
      <c r="AG398" s="107" t="s">
        <v>42</v>
      </c>
      <c r="AH398" s="100"/>
      <c r="AI398" s="68"/>
      <c r="AJ398" s="102"/>
      <c r="AK398" s="112"/>
      <c r="AL398" s="112"/>
      <c r="AM398" s="68"/>
      <c r="AN398" s="102"/>
      <c r="AO398" s="111"/>
      <c r="AP398" s="128"/>
    </row>
    <row r="399" spans="1:42" ht="139.5" hidden="1" customHeight="1" x14ac:dyDescent="0.25">
      <c r="A399" s="147" t="s">
        <v>605</v>
      </c>
      <c r="B399" s="95" t="s">
        <v>384</v>
      </c>
      <c r="C399" s="95" t="s">
        <v>563</v>
      </c>
      <c r="D399" s="95" t="s">
        <v>564</v>
      </c>
      <c r="E399" s="69">
        <v>68</v>
      </c>
      <c r="F399" s="70" t="s">
        <v>565</v>
      </c>
      <c r="G399" s="95" t="s">
        <v>4</v>
      </c>
      <c r="H399" s="71">
        <v>7000</v>
      </c>
      <c r="I399" s="97" t="s">
        <v>200</v>
      </c>
      <c r="J399" s="73">
        <v>1</v>
      </c>
      <c r="K399" s="74" t="s">
        <v>566</v>
      </c>
      <c r="L399" s="73" t="s">
        <v>566</v>
      </c>
      <c r="M399" s="97" t="s">
        <v>58</v>
      </c>
      <c r="N399" s="73">
        <v>0.2</v>
      </c>
      <c r="O399" s="115" t="s">
        <v>49</v>
      </c>
      <c r="P399" s="77">
        <v>1</v>
      </c>
      <c r="Q399" s="78" t="s">
        <v>567</v>
      </c>
      <c r="R399" s="99" t="s">
        <v>9</v>
      </c>
      <c r="S399" s="100" t="s">
        <v>10</v>
      </c>
      <c r="T399" s="100" t="s">
        <v>11</v>
      </c>
      <c r="U399" s="101" t="s">
        <v>12</v>
      </c>
      <c r="V399" s="100" t="s">
        <v>13</v>
      </c>
      <c r="W399" s="100" t="s">
        <v>14</v>
      </c>
      <c r="X399" s="100" t="s">
        <v>15</v>
      </c>
      <c r="Y399" s="36" t="s">
        <v>625</v>
      </c>
      <c r="Z399" s="17" t="s">
        <v>922</v>
      </c>
      <c r="AA399" s="170" t="s">
        <v>927</v>
      </c>
      <c r="AB399" s="105">
        <f>IFERROR(IF(R399="Probabilidad",(J399-(+J399*U399)),IF(R399="Impacto",J399,"")),"")</f>
        <v>0.6</v>
      </c>
      <c r="AC399" s="106" t="s">
        <v>34</v>
      </c>
      <c r="AD399" s="101">
        <v>0.6</v>
      </c>
      <c r="AE399" s="106" t="s">
        <v>58</v>
      </c>
      <c r="AF399" s="101">
        <v>0.2</v>
      </c>
      <c r="AG399" s="107" t="s">
        <v>7</v>
      </c>
      <c r="AH399" s="100" t="s">
        <v>16</v>
      </c>
      <c r="AI399" s="68" t="s">
        <v>568</v>
      </c>
      <c r="AJ399" s="68" t="s">
        <v>569</v>
      </c>
      <c r="AK399" s="112" t="s">
        <v>118</v>
      </c>
      <c r="AL399" s="17" t="s">
        <v>922</v>
      </c>
      <c r="AM399" s="130" t="s">
        <v>930</v>
      </c>
      <c r="AN399" s="36" t="s">
        <v>625</v>
      </c>
      <c r="AO399" s="134"/>
      <c r="AP399" s="40"/>
    </row>
    <row r="400" spans="1:42" customFormat="1" ht="174.75" hidden="1" customHeight="1" x14ac:dyDescent="0.25">
      <c r="A400" s="147"/>
      <c r="B400" s="95"/>
      <c r="C400" s="95"/>
      <c r="D400" s="95"/>
      <c r="E400" s="69"/>
      <c r="F400" s="79"/>
      <c r="G400" s="95"/>
      <c r="H400" s="71"/>
      <c r="I400" s="97"/>
      <c r="J400" s="73"/>
      <c r="K400" s="74"/>
      <c r="L400" s="73">
        <v>0</v>
      </c>
      <c r="M400" s="97"/>
      <c r="N400" s="73"/>
      <c r="O400" s="115" t="s">
        <v>49</v>
      </c>
      <c r="P400" s="77">
        <v>2</v>
      </c>
      <c r="Q400" s="78" t="s">
        <v>570</v>
      </c>
      <c r="R400" s="99" t="s">
        <v>9</v>
      </c>
      <c r="S400" s="100" t="s">
        <v>23</v>
      </c>
      <c r="T400" s="100" t="s">
        <v>11</v>
      </c>
      <c r="U400" s="101" t="s">
        <v>24</v>
      </c>
      <c r="V400" s="100" t="s">
        <v>13</v>
      </c>
      <c r="W400" s="100" t="s">
        <v>14</v>
      </c>
      <c r="X400" s="100" t="s">
        <v>15</v>
      </c>
      <c r="Y400" s="171" t="s">
        <v>625</v>
      </c>
      <c r="Z400" s="131" t="s">
        <v>922</v>
      </c>
      <c r="AA400" s="172" t="s">
        <v>928</v>
      </c>
      <c r="AB400" s="105">
        <f>IFERROR(IF(AND(R399="Probabilidad",R400="Probabilidad"),(AD399-(+AD399*U400)),IF(R400="Probabilidad",(J399-(+J399*U400)),IF(R400="Impacto",AD399,""))),"")</f>
        <v>0.42</v>
      </c>
      <c r="AC400" s="106" t="s">
        <v>34</v>
      </c>
      <c r="AD400" s="101">
        <v>0.42</v>
      </c>
      <c r="AE400" s="106" t="s">
        <v>48</v>
      </c>
      <c r="AF400" s="101">
        <v>0.8</v>
      </c>
      <c r="AG400" s="107" t="s">
        <v>49</v>
      </c>
      <c r="AH400" s="100"/>
      <c r="AI400" s="68"/>
      <c r="AJ400" s="102"/>
      <c r="AK400" s="112"/>
      <c r="AL400" s="21"/>
      <c r="AM400" s="23"/>
      <c r="AN400" s="22"/>
      <c r="AO400" s="111"/>
      <c r="AP400" s="128"/>
    </row>
    <row r="401" spans="1:42" customFormat="1" ht="66" hidden="1" customHeight="1" x14ac:dyDescent="0.25">
      <c r="A401" s="147"/>
      <c r="B401" s="95"/>
      <c r="C401" s="95"/>
      <c r="D401" s="95"/>
      <c r="E401" s="69"/>
      <c r="F401" s="79"/>
      <c r="G401" s="95"/>
      <c r="H401" s="71"/>
      <c r="I401" s="97"/>
      <c r="J401" s="73"/>
      <c r="K401" s="74"/>
      <c r="L401" s="73">
        <v>0</v>
      </c>
      <c r="M401" s="97"/>
      <c r="N401" s="73"/>
      <c r="O401" s="115" t="s">
        <v>49</v>
      </c>
      <c r="P401" s="77">
        <v>3</v>
      </c>
      <c r="Q401" s="78" t="s">
        <v>571</v>
      </c>
      <c r="R401" s="99" t="s">
        <v>9</v>
      </c>
      <c r="S401" s="100" t="s">
        <v>23</v>
      </c>
      <c r="T401" s="100" t="s">
        <v>11</v>
      </c>
      <c r="U401" s="101" t="s">
        <v>24</v>
      </c>
      <c r="V401" s="100" t="s">
        <v>13</v>
      </c>
      <c r="W401" s="100" t="s">
        <v>14</v>
      </c>
      <c r="X401" s="100" t="s">
        <v>15</v>
      </c>
      <c r="Y401" s="171" t="s">
        <v>625</v>
      </c>
      <c r="Z401" s="131" t="s">
        <v>922</v>
      </c>
      <c r="AA401" s="172" t="s">
        <v>929</v>
      </c>
      <c r="AB401" s="105">
        <f>IFERROR(IF(AND(R400="Probabilidad",R401="Probabilidad"),(AD400-(+AD400*U401)),IF(AND(R400="Impacto",R401="Probabilidad"),(AD399-(+AD399*U401)),IF(R401="Impacto",AD400,""))),"")</f>
        <v>0.29399999999999998</v>
      </c>
      <c r="AC401" s="106" t="s">
        <v>5</v>
      </c>
      <c r="AD401" s="101">
        <v>0.29399999999999998</v>
      </c>
      <c r="AE401" s="106" t="s">
        <v>48</v>
      </c>
      <c r="AF401" s="101">
        <v>0.8</v>
      </c>
      <c r="AG401" s="107" t="s">
        <v>49</v>
      </c>
      <c r="AH401" s="100"/>
      <c r="AI401" s="68"/>
      <c r="AJ401" s="102"/>
      <c r="AK401" s="112"/>
      <c r="AL401" s="21"/>
      <c r="AM401" s="23"/>
      <c r="AN401" s="22"/>
      <c r="AO401" s="111"/>
      <c r="AP401" s="128"/>
    </row>
    <row r="402" spans="1:42" customFormat="1" ht="16.5" hidden="1" customHeight="1" x14ac:dyDescent="0.25">
      <c r="A402" s="147"/>
      <c r="B402" s="95"/>
      <c r="C402" s="95"/>
      <c r="D402" s="95"/>
      <c r="E402" s="69"/>
      <c r="F402" s="79"/>
      <c r="G402" s="95"/>
      <c r="H402" s="71"/>
      <c r="I402" s="97"/>
      <c r="J402" s="73"/>
      <c r="K402" s="74"/>
      <c r="L402" s="73">
        <v>0</v>
      </c>
      <c r="M402" s="97"/>
      <c r="N402" s="73"/>
      <c r="O402" s="115"/>
      <c r="P402" s="77">
        <v>4</v>
      </c>
      <c r="Q402" s="78"/>
      <c r="R402" s="99" t="s">
        <v>42</v>
      </c>
      <c r="S402" s="100"/>
      <c r="T402" s="100"/>
      <c r="U402" s="101" t="s">
        <v>42</v>
      </c>
      <c r="V402" s="100"/>
      <c r="W402" s="100"/>
      <c r="X402" s="100"/>
      <c r="Y402" s="21"/>
      <c r="Z402" s="68"/>
      <c r="AA402" s="68"/>
      <c r="AB402" s="105" t="str">
        <f t="shared" ref="AB402:AB404" si="64">IFERROR(IF(AND(R401="Probabilidad",R402="Probabilidad"),(AD401-(+AD401*U402)),IF(AND(R401="Impacto",R402="Probabilidad"),(AD400-(+AD400*U402)),IF(R402="Impacto",AD401,""))),"")</f>
        <v/>
      </c>
      <c r="AC402" s="106" t="s">
        <v>42</v>
      </c>
      <c r="AD402" s="101" t="s">
        <v>42</v>
      </c>
      <c r="AE402" s="106" t="s">
        <v>42</v>
      </c>
      <c r="AF402" s="101" t="s">
        <v>42</v>
      </c>
      <c r="AG402" s="107" t="s">
        <v>42</v>
      </c>
      <c r="AH402" s="100"/>
      <c r="AI402" s="68"/>
      <c r="AJ402" s="102"/>
      <c r="AK402" s="112"/>
      <c r="AL402" s="112"/>
      <c r="AM402" s="68"/>
      <c r="AN402" s="102"/>
      <c r="AO402" s="111"/>
      <c r="AP402" s="128"/>
    </row>
    <row r="403" spans="1:42" customFormat="1" ht="16.5" hidden="1" x14ac:dyDescent="0.25">
      <c r="A403" s="147"/>
      <c r="B403" s="95"/>
      <c r="C403" s="95"/>
      <c r="D403" s="95"/>
      <c r="E403" s="69"/>
      <c r="F403" s="79"/>
      <c r="G403" s="95"/>
      <c r="H403" s="71"/>
      <c r="I403" s="97"/>
      <c r="J403" s="73"/>
      <c r="K403" s="74"/>
      <c r="L403" s="73">
        <v>0</v>
      </c>
      <c r="M403" s="97"/>
      <c r="N403" s="73"/>
      <c r="O403" s="115"/>
      <c r="P403" s="77">
        <v>5</v>
      </c>
      <c r="Q403" s="78"/>
      <c r="R403" s="99" t="s">
        <v>42</v>
      </c>
      <c r="S403" s="100"/>
      <c r="T403" s="100"/>
      <c r="U403" s="101" t="s">
        <v>42</v>
      </c>
      <c r="V403" s="100"/>
      <c r="W403" s="100"/>
      <c r="X403" s="100"/>
      <c r="Y403" s="102"/>
      <c r="Z403" s="68"/>
      <c r="AA403" s="68"/>
      <c r="AB403" s="105" t="str">
        <f t="shared" si="64"/>
        <v/>
      </c>
      <c r="AC403" s="106" t="s">
        <v>42</v>
      </c>
      <c r="AD403" s="101" t="s">
        <v>42</v>
      </c>
      <c r="AE403" s="106" t="s">
        <v>42</v>
      </c>
      <c r="AF403" s="101" t="s">
        <v>42</v>
      </c>
      <c r="AG403" s="107" t="s">
        <v>42</v>
      </c>
      <c r="AH403" s="100"/>
      <c r="AI403" s="68"/>
      <c r="AJ403" s="102"/>
      <c r="AK403" s="112"/>
      <c r="AL403" s="112"/>
      <c r="AM403" s="68"/>
      <c r="AN403" s="102"/>
      <c r="AO403" s="111"/>
      <c r="AP403" s="128"/>
    </row>
    <row r="404" spans="1:42" customFormat="1" ht="16.5" hidden="1" customHeight="1" x14ac:dyDescent="0.25">
      <c r="A404" s="147"/>
      <c r="B404" s="95"/>
      <c r="C404" s="95"/>
      <c r="D404" s="95"/>
      <c r="E404" s="69"/>
      <c r="F404" s="79"/>
      <c r="G404" s="95"/>
      <c r="H404" s="71"/>
      <c r="I404" s="97"/>
      <c r="J404" s="73"/>
      <c r="K404" s="74"/>
      <c r="L404" s="73">
        <v>0</v>
      </c>
      <c r="M404" s="97"/>
      <c r="N404" s="73"/>
      <c r="O404" s="115"/>
      <c r="P404" s="77">
        <v>6</v>
      </c>
      <c r="Q404" s="78"/>
      <c r="R404" s="99" t="s">
        <v>42</v>
      </c>
      <c r="S404" s="100"/>
      <c r="T404" s="100"/>
      <c r="U404" s="101" t="s">
        <v>42</v>
      </c>
      <c r="V404" s="100"/>
      <c r="W404" s="100"/>
      <c r="X404" s="100"/>
      <c r="Y404" s="102"/>
      <c r="Z404" s="68"/>
      <c r="AA404" s="68"/>
      <c r="AB404" s="105" t="str">
        <f t="shared" si="64"/>
        <v/>
      </c>
      <c r="AC404" s="106" t="s">
        <v>42</v>
      </c>
      <c r="AD404" s="101" t="s">
        <v>42</v>
      </c>
      <c r="AE404" s="106" t="s">
        <v>42</v>
      </c>
      <c r="AF404" s="101" t="s">
        <v>42</v>
      </c>
      <c r="AG404" s="107" t="s">
        <v>42</v>
      </c>
      <c r="AH404" s="100"/>
      <c r="AI404" s="68"/>
      <c r="AJ404" s="102"/>
      <c r="AK404" s="112"/>
      <c r="AL404" s="112"/>
      <c r="AM404" s="68"/>
      <c r="AN404" s="102"/>
      <c r="AO404" s="111"/>
      <c r="AP404" s="128"/>
    </row>
    <row r="405" spans="1:42" ht="162" customHeight="1" x14ac:dyDescent="0.25">
      <c r="A405" s="147" t="s">
        <v>605</v>
      </c>
      <c r="B405" s="95" t="s">
        <v>0</v>
      </c>
      <c r="C405" s="95" t="s">
        <v>572</v>
      </c>
      <c r="D405" s="95" t="s">
        <v>573</v>
      </c>
      <c r="E405" s="69">
        <v>66</v>
      </c>
      <c r="F405" s="70" t="s">
        <v>574</v>
      </c>
      <c r="G405" s="95" t="s">
        <v>4</v>
      </c>
      <c r="H405" s="71">
        <v>2020</v>
      </c>
      <c r="I405" s="97" t="s">
        <v>144</v>
      </c>
      <c r="J405" s="73">
        <v>0.8</v>
      </c>
      <c r="K405" s="74" t="s">
        <v>47</v>
      </c>
      <c r="L405" s="73" t="s">
        <v>47</v>
      </c>
      <c r="M405" s="97" t="s">
        <v>48</v>
      </c>
      <c r="N405" s="73">
        <v>0.8</v>
      </c>
      <c r="O405" s="115" t="s">
        <v>49</v>
      </c>
      <c r="P405" s="77">
        <v>1</v>
      </c>
      <c r="Q405" s="78" t="s">
        <v>575</v>
      </c>
      <c r="R405" s="99" t="s">
        <v>9</v>
      </c>
      <c r="S405" s="100" t="s">
        <v>10</v>
      </c>
      <c r="T405" s="100" t="s">
        <v>11</v>
      </c>
      <c r="U405" s="101" t="s">
        <v>12</v>
      </c>
      <c r="V405" s="100" t="s">
        <v>13</v>
      </c>
      <c r="W405" s="100" t="s">
        <v>14</v>
      </c>
      <c r="X405" s="100" t="s">
        <v>15</v>
      </c>
      <c r="Y405" s="36" t="s">
        <v>625</v>
      </c>
      <c r="Z405" s="17" t="s">
        <v>922</v>
      </c>
      <c r="AA405" s="130" t="s">
        <v>931</v>
      </c>
      <c r="AB405" s="105">
        <f>IFERROR(IF(R405="Probabilidad",(J405-(+J405*U405)),IF(R405="Impacto",J405,"")),"")</f>
        <v>0.48</v>
      </c>
      <c r="AC405" s="106" t="s">
        <v>34</v>
      </c>
      <c r="AD405" s="101">
        <v>0.48</v>
      </c>
      <c r="AE405" s="106" t="s">
        <v>48</v>
      </c>
      <c r="AF405" s="101">
        <v>0.8</v>
      </c>
      <c r="AG405" s="107" t="s">
        <v>49</v>
      </c>
      <c r="AH405" s="100" t="s">
        <v>16</v>
      </c>
      <c r="AI405" s="68" t="s">
        <v>1005</v>
      </c>
      <c r="AJ405" s="68" t="s">
        <v>576</v>
      </c>
      <c r="AK405" s="108" t="s">
        <v>560</v>
      </c>
      <c r="AL405" s="17" t="s">
        <v>922</v>
      </c>
      <c r="AM405" s="130" t="s">
        <v>933</v>
      </c>
      <c r="AN405" s="36" t="s">
        <v>625</v>
      </c>
      <c r="AO405" s="134" t="s">
        <v>1006</v>
      </c>
      <c r="AP405" s="41" t="s">
        <v>1004</v>
      </c>
    </row>
    <row r="406" spans="1:42" customFormat="1" ht="115.5" hidden="1" customHeight="1" x14ac:dyDescent="0.25">
      <c r="A406" s="147"/>
      <c r="B406" s="95"/>
      <c r="C406" s="95"/>
      <c r="D406" s="95"/>
      <c r="E406" s="69"/>
      <c r="F406" s="79"/>
      <c r="G406" s="95"/>
      <c r="H406" s="71"/>
      <c r="I406" s="97"/>
      <c r="J406" s="73"/>
      <c r="K406" s="74"/>
      <c r="L406" s="73">
        <v>0</v>
      </c>
      <c r="M406" s="97"/>
      <c r="N406" s="73"/>
      <c r="O406" s="115" t="s">
        <v>49</v>
      </c>
      <c r="P406" s="77">
        <v>2</v>
      </c>
      <c r="Q406" s="78" t="s">
        <v>577</v>
      </c>
      <c r="R406" s="99" t="s">
        <v>9</v>
      </c>
      <c r="S406" s="100" t="s">
        <v>10</v>
      </c>
      <c r="T406" s="100" t="s">
        <v>11</v>
      </c>
      <c r="U406" s="101" t="s">
        <v>12</v>
      </c>
      <c r="V406" s="100" t="s">
        <v>13</v>
      </c>
      <c r="W406" s="100" t="s">
        <v>14</v>
      </c>
      <c r="X406" s="100" t="s">
        <v>15</v>
      </c>
      <c r="Y406" s="171" t="s">
        <v>625</v>
      </c>
      <c r="Z406" s="131" t="s">
        <v>922</v>
      </c>
      <c r="AA406" s="173" t="s">
        <v>932</v>
      </c>
      <c r="AB406" s="118">
        <f>IFERROR(IF(AND(R405="Probabilidad",R406="Probabilidad"),(AD405-(+AD405*U406)),IF(R406="Probabilidad",(J405-(+J405*U406)),IF(R406="Impacto",AD405,""))),"")</f>
        <v>0.28799999999999998</v>
      </c>
      <c r="AC406" s="106" t="s">
        <v>5</v>
      </c>
      <c r="AD406" s="101">
        <v>0.28799999999999998</v>
      </c>
      <c r="AE406" s="106" t="s">
        <v>58</v>
      </c>
      <c r="AF406" s="101">
        <v>0.2</v>
      </c>
      <c r="AG406" s="107" t="s">
        <v>60</v>
      </c>
      <c r="AH406" s="100"/>
      <c r="AI406" s="68"/>
      <c r="AJ406" s="102"/>
      <c r="AK406" s="112"/>
      <c r="AL406" s="21"/>
      <c r="AM406" s="21"/>
      <c r="AN406" s="22"/>
      <c r="AO406" s="111"/>
      <c r="AP406" s="128"/>
    </row>
    <row r="407" spans="1:42" customFormat="1" ht="16.5" hidden="1" x14ac:dyDescent="0.25">
      <c r="A407" s="147"/>
      <c r="B407" s="95"/>
      <c r="C407" s="95"/>
      <c r="D407" s="95"/>
      <c r="E407" s="69"/>
      <c r="F407" s="79"/>
      <c r="G407" s="95"/>
      <c r="H407" s="71"/>
      <c r="I407" s="97"/>
      <c r="J407" s="73"/>
      <c r="K407" s="74"/>
      <c r="L407" s="73">
        <v>0</v>
      </c>
      <c r="M407" s="97"/>
      <c r="N407" s="73"/>
      <c r="O407" s="115"/>
      <c r="P407" s="77">
        <v>3</v>
      </c>
      <c r="Q407" s="80"/>
      <c r="R407" s="99" t="s">
        <v>42</v>
      </c>
      <c r="S407" s="100"/>
      <c r="T407" s="100"/>
      <c r="U407" s="101" t="s">
        <v>42</v>
      </c>
      <c r="V407" s="100"/>
      <c r="W407" s="100"/>
      <c r="X407" s="100"/>
      <c r="Y407" s="22"/>
      <c r="Z407" s="68"/>
      <c r="AA407" s="68"/>
      <c r="AB407" s="105" t="str">
        <f>IFERROR(IF(AND(R406="Probabilidad",R407="Probabilidad"),(AD406-(+AD406*U407)),IF(AND(R406="Impacto",R407="Probabilidad"),(AD405-(+AD405*U407)),IF(R407="Impacto",AD406,""))),"")</f>
        <v/>
      </c>
      <c r="AC407" s="106" t="s">
        <v>42</v>
      </c>
      <c r="AD407" s="101" t="s">
        <v>42</v>
      </c>
      <c r="AE407" s="106" t="s">
        <v>42</v>
      </c>
      <c r="AF407" s="101" t="s">
        <v>42</v>
      </c>
      <c r="AG407" s="107" t="s">
        <v>42</v>
      </c>
      <c r="AH407" s="100"/>
      <c r="AI407" s="68"/>
      <c r="AJ407" s="102"/>
      <c r="AK407" s="112"/>
      <c r="AL407" s="21"/>
      <c r="AM407" s="21"/>
      <c r="AN407" s="22"/>
      <c r="AO407" s="111"/>
      <c r="AP407" s="128"/>
    </row>
    <row r="408" spans="1:42" customFormat="1" ht="16.5" hidden="1" x14ac:dyDescent="0.25">
      <c r="A408" s="147"/>
      <c r="B408" s="95"/>
      <c r="C408" s="95"/>
      <c r="D408" s="95"/>
      <c r="E408" s="69"/>
      <c r="F408" s="79"/>
      <c r="G408" s="95"/>
      <c r="H408" s="71"/>
      <c r="I408" s="97"/>
      <c r="J408" s="73"/>
      <c r="K408" s="74"/>
      <c r="L408" s="73">
        <v>0</v>
      </c>
      <c r="M408" s="97"/>
      <c r="N408" s="73"/>
      <c r="O408" s="115"/>
      <c r="P408" s="77">
        <v>4</v>
      </c>
      <c r="Q408" s="78"/>
      <c r="R408" s="99" t="s">
        <v>42</v>
      </c>
      <c r="S408" s="100"/>
      <c r="T408" s="100"/>
      <c r="U408" s="101" t="s">
        <v>42</v>
      </c>
      <c r="V408" s="100"/>
      <c r="W408" s="100"/>
      <c r="X408" s="100"/>
      <c r="Y408" s="22"/>
      <c r="Z408" s="68"/>
      <c r="AA408" s="68"/>
      <c r="AB408" s="105" t="str">
        <f t="shared" ref="AB408:AB410" si="65">IFERROR(IF(AND(R407="Probabilidad",R408="Probabilidad"),(AD407-(+AD407*U408)),IF(AND(R407="Impacto",R408="Probabilidad"),(AD406-(+AD406*U408)),IF(R408="Impacto",AD407,""))),"")</f>
        <v/>
      </c>
      <c r="AC408" s="106" t="s">
        <v>42</v>
      </c>
      <c r="AD408" s="101" t="s">
        <v>42</v>
      </c>
      <c r="AE408" s="106" t="s">
        <v>42</v>
      </c>
      <c r="AF408" s="101" t="s">
        <v>42</v>
      </c>
      <c r="AG408" s="107" t="s">
        <v>42</v>
      </c>
      <c r="AH408" s="100"/>
      <c r="AI408" s="68"/>
      <c r="AJ408" s="102"/>
      <c r="AK408" s="112"/>
      <c r="AL408" s="112"/>
      <c r="AM408" s="68"/>
      <c r="AN408" s="102"/>
      <c r="AO408" s="111"/>
      <c r="AP408" s="128"/>
    </row>
    <row r="409" spans="1:42" customFormat="1" ht="16.5" hidden="1" x14ac:dyDescent="0.25">
      <c r="A409" s="147"/>
      <c r="B409" s="95"/>
      <c r="C409" s="95"/>
      <c r="D409" s="95"/>
      <c r="E409" s="69"/>
      <c r="F409" s="79"/>
      <c r="G409" s="95"/>
      <c r="H409" s="71"/>
      <c r="I409" s="97"/>
      <c r="J409" s="73"/>
      <c r="K409" s="74"/>
      <c r="L409" s="73">
        <v>0</v>
      </c>
      <c r="M409" s="97"/>
      <c r="N409" s="73"/>
      <c r="O409" s="115"/>
      <c r="P409" s="77">
        <v>5</v>
      </c>
      <c r="Q409" s="78"/>
      <c r="R409" s="99" t="s">
        <v>42</v>
      </c>
      <c r="S409" s="100"/>
      <c r="T409" s="100"/>
      <c r="U409" s="101" t="s">
        <v>42</v>
      </c>
      <c r="V409" s="100"/>
      <c r="W409" s="100"/>
      <c r="X409" s="100"/>
      <c r="Y409" s="102"/>
      <c r="Z409" s="68"/>
      <c r="AA409" s="68"/>
      <c r="AB409" s="105" t="str">
        <f t="shared" si="65"/>
        <v/>
      </c>
      <c r="AC409" s="106" t="s">
        <v>42</v>
      </c>
      <c r="AD409" s="101" t="s">
        <v>42</v>
      </c>
      <c r="AE409" s="106" t="s">
        <v>42</v>
      </c>
      <c r="AF409" s="101" t="s">
        <v>42</v>
      </c>
      <c r="AG409" s="107" t="s">
        <v>42</v>
      </c>
      <c r="AH409" s="100"/>
      <c r="AI409" s="68"/>
      <c r="AJ409" s="102"/>
      <c r="AK409" s="112"/>
      <c r="AL409" s="112"/>
      <c r="AM409" s="68"/>
      <c r="AN409" s="102"/>
      <c r="AO409" s="111"/>
      <c r="AP409" s="128"/>
    </row>
    <row r="410" spans="1:42" customFormat="1" ht="16.5" hidden="1" x14ac:dyDescent="0.25">
      <c r="A410" s="147"/>
      <c r="B410" s="95"/>
      <c r="C410" s="95"/>
      <c r="D410" s="95"/>
      <c r="E410" s="69"/>
      <c r="F410" s="79"/>
      <c r="G410" s="95"/>
      <c r="H410" s="71"/>
      <c r="I410" s="97"/>
      <c r="J410" s="73"/>
      <c r="K410" s="74"/>
      <c r="L410" s="73">
        <v>0</v>
      </c>
      <c r="M410" s="97"/>
      <c r="N410" s="73"/>
      <c r="O410" s="115"/>
      <c r="P410" s="77">
        <v>6</v>
      </c>
      <c r="Q410" s="78"/>
      <c r="R410" s="99" t="s">
        <v>42</v>
      </c>
      <c r="S410" s="100"/>
      <c r="T410" s="100"/>
      <c r="U410" s="101" t="s">
        <v>42</v>
      </c>
      <c r="V410" s="100"/>
      <c r="W410" s="100"/>
      <c r="X410" s="100"/>
      <c r="Y410" s="102"/>
      <c r="Z410" s="68"/>
      <c r="AA410" s="68"/>
      <c r="AB410" s="105" t="str">
        <f t="shared" si="65"/>
        <v/>
      </c>
      <c r="AC410" s="106" t="s">
        <v>42</v>
      </c>
      <c r="AD410" s="101" t="s">
        <v>42</v>
      </c>
      <c r="AE410" s="106" t="s">
        <v>42</v>
      </c>
      <c r="AF410" s="101" t="s">
        <v>42</v>
      </c>
      <c r="AG410" s="107" t="s">
        <v>42</v>
      </c>
      <c r="AH410" s="100"/>
      <c r="AI410" s="68"/>
      <c r="AJ410" s="102"/>
      <c r="AK410" s="112"/>
      <c r="AL410" s="112"/>
      <c r="AM410" s="68"/>
      <c r="AN410" s="102"/>
      <c r="AO410" s="111"/>
      <c r="AP410" s="128"/>
    </row>
    <row r="411" spans="1:42" ht="94.5" hidden="1" customHeight="1" x14ac:dyDescent="0.25">
      <c r="A411" s="147" t="s">
        <v>605</v>
      </c>
      <c r="B411" s="95" t="s">
        <v>384</v>
      </c>
      <c r="C411" s="95" t="s">
        <v>578</v>
      </c>
      <c r="D411" s="95" t="s">
        <v>579</v>
      </c>
      <c r="E411" s="69">
        <v>67</v>
      </c>
      <c r="F411" s="70" t="s">
        <v>580</v>
      </c>
      <c r="G411" s="95" t="s">
        <v>4</v>
      </c>
      <c r="H411" s="71">
        <v>2020</v>
      </c>
      <c r="I411" s="97" t="s">
        <v>144</v>
      </c>
      <c r="J411" s="73">
        <v>0.8</v>
      </c>
      <c r="K411" s="74" t="s">
        <v>47</v>
      </c>
      <c r="L411" s="73" t="s">
        <v>47</v>
      </c>
      <c r="M411" s="97" t="s">
        <v>48</v>
      </c>
      <c r="N411" s="73">
        <v>0.8</v>
      </c>
      <c r="O411" s="115" t="s">
        <v>49</v>
      </c>
      <c r="P411" s="77">
        <v>1</v>
      </c>
      <c r="Q411" s="78" t="s">
        <v>581</v>
      </c>
      <c r="R411" s="99" t="s">
        <v>9</v>
      </c>
      <c r="S411" s="100" t="s">
        <v>10</v>
      </c>
      <c r="T411" s="100" t="s">
        <v>11</v>
      </c>
      <c r="U411" s="101" t="s">
        <v>12</v>
      </c>
      <c r="V411" s="100" t="s">
        <v>13</v>
      </c>
      <c r="W411" s="100" t="s">
        <v>14</v>
      </c>
      <c r="X411" s="100" t="s">
        <v>15</v>
      </c>
      <c r="Y411" s="36" t="s">
        <v>625</v>
      </c>
      <c r="Z411" s="17" t="s">
        <v>922</v>
      </c>
      <c r="AA411" s="130" t="s">
        <v>934</v>
      </c>
      <c r="AB411" s="105">
        <f>IFERROR(IF(R411="Probabilidad",(J411-(+J411*U411)),IF(R411="Impacto",J411,"")),"")</f>
        <v>0.48</v>
      </c>
      <c r="AC411" s="106" t="s">
        <v>34</v>
      </c>
      <c r="AD411" s="101">
        <v>0.48</v>
      </c>
      <c r="AE411" s="106" t="s">
        <v>48</v>
      </c>
      <c r="AF411" s="101">
        <v>0.8</v>
      </c>
      <c r="AG411" s="107" t="s">
        <v>49</v>
      </c>
      <c r="AH411" s="100" t="s">
        <v>16</v>
      </c>
      <c r="AI411" s="68" t="s">
        <v>582</v>
      </c>
      <c r="AJ411" s="68" t="s">
        <v>583</v>
      </c>
      <c r="AK411" s="108" t="s">
        <v>560</v>
      </c>
      <c r="AL411" s="17" t="s">
        <v>922</v>
      </c>
      <c r="AM411" s="130" t="s">
        <v>936</v>
      </c>
      <c r="AN411" s="36" t="s">
        <v>625</v>
      </c>
      <c r="AO411" s="134"/>
      <c r="AP411" s="41"/>
    </row>
    <row r="412" spans="1:42" customFormat="1" ht="190.5" customHeight="1" x14ac:dyDescent="0.25">
      <c r="A412" s="147"/>
      <c r="B412" s="95"/>
      <c r="C412" s="95"/>
      <c r="D412" s="95"/>
      <c r="E412" s="69"/>
      <c r="F412" s="79"/>
      <c r="G412" s="95"/>
      <c r="H412" s="71"/>
      <c r="I412" s="97"/>
      <c r="J412" s="73"/>
      <c r="K412" s="74"/>
      <c r="L412" s="73">
        <v>0</v>
      </c>
      <c r="M412" s="97"/>
      <c r="N412" s="73"/>
      <c r="O412" s="115" t="s">
        <v>49</v>
      </c>
      <c r="P412" s="77">
        <v>2</v>
      </c>
      <c r="Q412" s="78" t="s">
        <v>584</v>
      </c>
      <c r="R412" s="99" t="s">
        <v>9</v>
      </c>
      <c r="S412" s="100" t="s">
        <v>23</v>
      </c>
      <c r="T412" s="100" t="s">
        <v>11</v>
      </c>
      <c r="U412" s="101" t="s">
        <v>24</v>
      </c>
      <c r="V412" s="100" t="s">
        <v>13</v>
      </c>
      <c r="W412" s="100" t="s">
        <v>14</v>
      </c>
      <c r="X412" s="100" t="s">
        <v>15</v>
      </c>
      <c r="Y412" s="171" t="s">
        <v>625</v>
      </c>
      <c r="Z412" s="131" t="s">
        <v>922</v>
      </c>
      <c r="AA412" s="173" t="s">
        <v>935</v>
      </c>
      <c r="AB412" s="105">
        <f>IFERROR(IF(AND(R411="Probabilidad",R412="Probabilidad"),(AD411-(+AD411*U412)),IF(R412="Probabilidad",(J411-(+J411*U412)),IF(R412="Impacto",AD411,""))),"")</f>
        <v>0.33599999999999997</v>
      </c>
      <c r="AC412" s="106" t="s">
        <v>5</v>
      </c>
      <c r="AD412" s="101">
        <v>0.33599999999999997</v>
      </c>
      <c r="AE412" s="106" t="s">
        <v>48</v>
      </c>
      <c r="AF412" s="101">
        <v>0.8</v>
      </c>
      <c r="AG412" s="107" t="s">
        <v>49</v>
      </c>
      <c r="AH412" s="100"/>
      <c r="AI412" s="68"/>
      <c r="AJ412" s="102"/>
      <c r="AK412" s="112"/>
      <c r="AL412" s="21"/>
      <c r="AM412" s="21"/>
      <c r="AN412" s="22"/>
      <c r="AO412" s="161" t="s">
        <v>1016</v>
      </c>
      <c r="AP412" s="156" t="s">
        <v>985</v>
      </c>
    </row>
    <row r="413" spans="1:42" customFormat="1" ht="16.5" hidden="1" x14ac:dyDescent="0.25">
      <c r="A413" s="147"/>
      <c r="B413" s="95"/>
      <c r="C413" s="95"/>
      <c r="D413" s="95"/>
      <c r="E413" s="69"/>
      <c r="F413" s="79"/>
      <c r="G413" s="95"/>
      <c r="H413" s="71"/>
      <c r="I413" s="97"/>
      <c r="J413" s="73"/>
      <c r="K413" s="74"/>
      <c r="L413" s="73">
        <v>0</v>
      </c>
      <c r="M413" s="97"/>
      <c r="N413" s="73"/>
      <c r="O413" s="115"/>
      <c r="P413" s="77">
        <v>3</v>
      </c>
      <c r="Q413" s="80"/>
      <c r="R413" s="99" t="s">
        <v>42</v>
      </c>
      <c r="S413" s="100"/>
      <c r="T413" s="100"/>
      <c r="U413" s="101" t="s">
        <v>42</v>
      </c>
      <c r="V413" s="100"/>
      <c r="W413" s="100"/>
      <c r="X413" s="100"/>
      <c r="Y413" s="22"/>
      <c r="Z413" s="68"/>
      <c r="AA413" s="68"/>
      <c r="AB413" s="105" t="str">
        <f>IFERROR(IF(AND(R412="Probabilidad",R413="Probabilidad"),(AD412-(+AD412*U413)),IF(AND(R412="Impacto",R413="Probabilidad"),(AD411-(+AD411*U413)),IF(R413="Impacto",AD412,""))),"")</f>
        <v/>
      </c>
      <c r="AC413" s="106" t="s">
        <v>42</v>
      </c>
      <c r="AD413" s="101" t="s">
        <v>42</v>
      </c>
      <c r="AE413" s="106" t="s">
        <v>42</v>
      </c>
      <c r="AF413" s="101" t="s">
        <v>42</v>
      </c>
      <c r="AG413" s="107" t="s">
        <v>42</v>
      </c>
      <c r="AH413" s="100"/>
      <c r="AI413" s="68"/>
      <c r="AJ413" s="102"/>
      <c r="AK413" s="112"/>
      <c r="AL413" s="21"/>
      <c r="AM413" s="21"/>
      <c r="AN413" s="22"/>
      <c r="AO413" s="111"/>
      <c r="AP413" s="128"/>
    </row>
    <row r="414" spans="1:42" customFormat="1" ht="16.5" hidden="1" x14ac:dyDescent="0.25">
      <c r="A414" s="147"/>
      <c r="B414" s="95"/>
      <c r="C414" s="95"/>
      <c r="D414" s="95"/>
      <c r="E414" s="69"/>
      <c r="F414" s="79"/>
      <c r="G414" s="95"/>
      <c r="H414" s="71"/>
      <c r="I414" s="97"/>
      <c r="J414" s="73"/>
      <c r="K414" s="74"/>
      <c r="L414" s="73">
        <v>0</v>
      </c>
      <c r="M414" s="97"/>
      <c r="N414" s="73"/>
      <c r="O414" s="115"/>
      <c r="P414" s="77">
        <v>4</v>
      </c>
      <c r="Q414" s="78"/>
      <c r="R414" s="99" t="s">
        <v>42</v>
      </c>
      <c r="S414" s="100"/>
      <c r="T414" s="100"/>
      <c r="U414" s="101" t="s">
        <v>42</v>
      </c>
      <c r="V414" s="100"/>
      <c r="W414" s="100"/>
      <c r="X414" s="100"/>
      <c r="Y414" s="22"/>
      <c r="Z414" s="68"/>
      <c r="AA414" s="68"/>
      <c r="AB414" s="105" t="str">
        <f t="shared" ref="AB414:AB416" si="66">IFERROR(IF(AND(R413="Probabilidad",R414="Probabilidad"),(AD413-(+AD413*U414)),IF(AND(R413="Impacto",R414="Probabilidad"),(AD412-(+AD412*U414)),IF(R414="Impacto",AD413,""))),"")</f>
        <v/>
      </c>
      <c r="AC414" s="106" t="s">
        <v>42</v>
      </c>
      <c r="AD414" s="101" t="s">
        <v>42</v>
      </c>
      <c r="AE414" s="106" t="s">
        <v>42</v>
      </c>
      <c r="AF414" s="101" t="s">
        <v>42</v>
      </c>
      <c r="AG414" s="107" t="s">
        <v>42</v>
      </c>
      <c r="AH414" s="100"/>
      <c r="AI414" s="68"/>
      <c r="AJ414" s="102"/>
      <c r="AK414" s="112"/>
      <c r="AL414" s="112"/>
      <c r="AM414" s="68"/>
      <c r="AN414" s="102"/>
      <c r="AO414" s="111"/>
      <c r="AP414" s="128"/>
    </row>
    <row r="415" spans="1:42" customFormat="1" ht="16.5" hidden="1" x14ac:dyDescent="0.25">
      <c r="A415" s="147"/>
      <c r="B415" s="95"/>
      <c r="C415" s="95"/>
      <c r="D415" s="95"/>
      <c r="E415" s="69"/>
      <c r="F415" s="79"/>
      <c r="G415" s="95"/>
      <c r="H415" s="71"/>
      <c r="I415" s="97"/>
      <c r="J415" s="73"/>
      <c r="K415" s="74"/>
      <c r="L415" s="73">
        <v>0</v>
      </c>
      <c r="M415" s="97"/>
      <c r="N415" s="73"/>
      <c r="O415" s="115"/>
      <c r="P415" s="77">
        <v>5</v>
      </c>
      <c r="Q415" s="78"/>
      <c r="R415" s="99" t="s">
        <v>42</v>
      </c>
      <c r="S415" s="100"/>
      <c r="T415" s="100"/>
      <c r="U415" s="101" t="s">
        <v>42</v>
      </c>
      <c r="V415" s="100"/>
      <c r="W415" s="100"/>
      <c r="X415" s="100"/>
      <c r="Y415" s="102"/>
      <c r="Z415" s="68"/>
      <c r="AA415" s="68"/>
      <c r="AB415" s="118" t="str">
        <f t="shared" si="66"/>
        <v/>
      </c>
      <c r="AC415" s="106" t="s">
        <v>42</v>
      </c>
      <c r="AD415" s="101" t="s">
        <v>42</v>
      </c>
      <c r="AE415" s="106" t="s">
        <v>42</v>
      </c>
      <c r="AF415" s="101" t="s">
        <v>42</v>
      </c>
      <c r="AG415" s="107" t="s">
        <v>42</v>
      </c>
      <c r="AH415" s="100"/>
      <c r="AI415" s="68"/>
      <c r="AJ415" s="102"/>
      <c r="AK415" s="112"/>
      <c r="AL415" s="112"/>
      <c r="AM415" s="68"/>
      <c r="AN415" s="102"/>
      <c r="AO415" s="111"/>
      <c r="AP415" s="128"/>
    </row>
    <row r="416" spans="1:42" customFormat="1" ht="16.5" hidden="1" x14ac:dyDescent="0.25">
      <c r="A416" s="147"/>
      <c r="B416" s="95"/>
      <c r="C416" s="95"/>
      <c r="D416" s="95"/>
      <c r="E416" s="69"/>
      <c r="F416" s="79"/>
      <c r="G416" s="95"/>
      <c r="H416" s="71"/>
      <c r="I416" s="97"/>
      <c r="J416" s="73"/>
      <c r="K416" s="74"/>
      <c r="L416" s="73">
        <v>0</v>
      </c>
      <c r="M416" s="97"/>
      <c r="N416" s="73"/>
      <c r="O416" s="115"/>
      <c r="P416" s="77">
        <v>6</v>
      </c>
      <c r="Q416" s="78"/>
      <c r="R416" s="99" t="s">
        <v>42</v>
      </c>
      <c r="S416" s="100"/>
      <c r="T416" s="100"/>
      <c r="U416" s="101" t="s">
        <v>42</v>
      </c>
      <c r="V416" s="100"/>
      <c r="W416" s="100"/>
      <c r="X416" s="100"/>
      <c r="Y416" s="102"/>
      <c r="Z416" s="68"/>
      <c r="AA416" s="68"/>
      <c r="AB416" s="105" t="str">
        <f t="shared" si="66"/>
        <v/>
      </c>
      <c r="AC416" s="106" t="s">
        <v>42</v>
      </c>
      <c r="AD416" s="101" t="s">
        <v>42</v>
      </c>
      <c r="AE416" s="106" t="s">
        <v>42</v>
      </c>
      <c r="AF416" s="101" t="s">
        <v>42</v>
      </c>
      <c r="AG416" s="107" t="s">
        <v>42</v>
      </c>
      <c r="AH416" s="100"/>
      <c r="AI416" s="68"/>
      <c r="AJ416" s="102"/>
      <c r="AK416" s="112"/>
      <c r="AL416" s="112"/>
      <c r="AM416" s="68"/>
      <c r="AN416" s="102"/>
      <c r="AO416" s="111"/>
      <c r="AP416" s="128"/>
    </row>
    <row r="417" spans="1:42" ht="162" customHeight="1" x14ac:dyDescent="0.25">
      <c r="A417" s="147" t="s">
        <v>605</v>
      </c>
      <c r="B417" s="95" t="s">
        <v>384</v>
      </c>
      <c r="C417" s="95" t="s">
        <v>578</v>
      </c>
      <c r="D417" s="95" t="s">
        <v>585</v>
      </c>
      <c r="E417" s="69">
        <v>68</v>
      </c>
      <c r="F417" s="70" t="s">
        <v>586</v>
      </c>
      <c r="G417" s="95" t="s">
        <v>4</v>
      </c>
      <c r="H417" s="71">
        <v>928</v>
      </c>
      <c r="I417" s="97" t="s">
        <v>144</v>
      </c>
      <c r="J417" s="73">
        <v>0.8</v>
      </c>
      <c r="K417" s="74" t="s">
        <v>587</v>
      </c>
      <c r="L417" s="73" t="s">
        <v>587</v>
      </c>
      <c r="M417" s="97" t="s">
        <v>48</v>
      </c>
      <c r="N417" s="73">
        <v>0.8</v>
      </c>
      <c r="O417" s="115" t="s">
        <v>49</v>
      </c>
      <c r="P417" s="77">
        <v>1</v>
      </c>
      <c r="Q417" s="78" t="s">
        <v>588</v>
      </c>
      <c r="R417" s="99" t="s">
        <v>9</v>
      </c>
      <c r="S417" s="100" t="s">
        <v>10</v>
      </c>
      <c r="T417" s="100" t="s">
        <v>11</v>
      </c>
      <c r="U417" s="101" t="s">
        <v>12</v>
      </c>
      <c r="V417" s="100" t="s">
        <v>13</v>
      </c>
      <c r="W417" s="100" t="s">
        <v>14</v>
      </c>
      <c r="X417" s="100" t="s">
        <v>15</v>
      </c>
      <c r="Y417" s="36" t="s">
        <v>625</v>
      </c>
      <c r="Z417" s="17" t="s">
        <v>922</v>
      </c>
      <c r="AA417" s="170" t="s">
        <v>937</v>
      </c>
      <c r="AB417" s="105">
        <f>IFERROR(IF(R417="Probabilidad",(J417-(+J417*U417)),IF(R417="Impacto",J417,"")),"")</f>
        <v>0.48</v>
      </c>
      <c r="AC417" s="106" t="s">
        <v>34</v>
      </c>
      <c r="AD417" s="101">
        <v>0.48</v>
      </c>
      <c r="AE417" s="106" t="s">
        <v>48</v>
      </c>
      <c r="AF417" s="101">
        <v>0.8</v>
      </c>
      <c r="AG417" s="107" t="s">
        <v>49</v>
      </c>
      <c r="AH417" s="100" t="s">
        <v>16</v>
      </c>
      <c r="AI417" s="68" t="s">
        <v>589</v>
      </c>
      <c r="AJ417" s="68" t="s">
        <v>583</v>
      </c>
      <c r="AK417" s="112" t="s">
        <v>590</v>
      </c>
      <c r="AL417" s="17" t="s">
        <v>922</v>
      </c>
      <c r="AM417" s="30" t="s">
        <v>939</v>
      </c>
      <c r="AN417" s="36" t="s">
        <v>625</v>
      </c>
      <c r="AO417" s="134" t="s">
        <v>1007</v>
      </c>
      <c r="AP417" s="156" t="s">
        <v>1004</v>
      </c>
    </row>
    <row r="418" spans="1:42" customFormat="1" ht="82.5" hidden="1" customHeight="1" x14ac:dyDescent="0.25">
      <c r="A418" s="147"/>
      <c r="B418" s="95"/>
      <c r="C418" s="95"/>
      <c r="D418" s="95"/>
      <c r="E418" s="69"/>
      <c r="F418" s="79"/>
      <c r="G418" s="95"/>
      <c r="H418" s="71"/>
      <c r="I418" s="97"/>
      <c r="J418" s="73"/>
      <c r="K418" s="74"/>
      <c r="L418" s="73">
        <v>0</v>
      </c>
      <c r="M418" s="97"/>
      <c r="N418" s="73"/>
      <c r="O418" s="115" t="s">
        <v>49</v>
      </c>
      <c r="P418" s="77">
        <v>2</v>
      </c>
      <c r="Q418" s="78" t="s">
        <v>591</v>
      </c>
      <c r="R418" s="99" t="s">
        <v>9</v>
      </c>
      <c r="S418" s="100" t="s">
        <v>10</v>
      </c>
      <c r="T418" s="100" t="s">
        <v>11</v>
      </c>
      <c r="U418" s="101" t="s">
        <v>12</v>
      </c>
      <c r="V418" s="100" t="s">
        <v>13</v>
      </c>
      <c r="W418" s="100" t="s">
        <v>14</v>
      </c>
      <c r="X418" s="100" t="s">
        <v>15</v>
      </c>
      <c r="Y418" s="171" t="s">
        <v>625</v>
      </c>
      <c r="Z418" s="131" t="s">
        <v>922</v>
      </c>
      <c r="AA418" s="173" t="s">
        <v>938</v>
      </c>
      <c r="AB418" s="105">
        <f>IFERROR(IF(AND(R417="Probabilidad",R418="Probabilidad"),(AD417-(+AD417*U418)),IF(R418="Probabilidad",(J417-(+J417*U418)),IF(R418="Impacto",AD417,""))),"")</f>
        <v>0.28799999999999998</v>
      </c>
      <c r="AC418" s="106" t="s">
        <v>5</v>
      </c>
      <c r="AD418" s="101">
        <v>0.28799999999999998</v>
      </c>
      <c r="AE418" s="106" t="s">
        <v>48</v>
      </c>
      <c r="AF418" s="101">
        <v>0.8</v>
      </c>
      <c r="AG418" s="107" t="s">
        <v>49</v>
      </c>
      <c r="AH418" s="100"/>
      <c r="AI418" s="68"/>
      <c r="AJ418" s="102"/>
      <c r="AK418" s="112"/>
      <c r="AL418" s="21"/>
      <c r="AM418" s="21"/>
      <c r="AN418" s="22"/>
      <c r="AO418" s="111"/>
      <c r="AP418" s="128"/>
    </row>
    <row r="419" spans="1:42" customFormat="1" ht="16.5" hidden="1" x14ac:dyDescent="0.25">
      <c r="A419" s="147"/>
      <c r="B419" s="95"/>
      <c r="C419" s="95"/>
      <c r="D419" s="95"/>
      <c r="E419" s="69"/>
      <c r="F419" s="79"/>
      <c r="G419" s="95"/>
      <c r="H419" s="71"/>
      <c r="I419" s="97"/>
      <c r="J419" s="73"/>
      <c r="K419" s="74"/>
      <c r="L419" s="73">
        <v>0</v>
      </c>
      <c r="M419" s="97"/>
      <c r="N419" s="73"/>
      <c r="O419" s="115"/>
      <c r="P419" s="77">
        <v>3</v>
      </c>
      <c r="Q419" s="80"/>
      <c r="R419" s="99" t="s">
        <v>42</v>
      </c>
      <c r="S419" s="100"/>
      <c r="T419" s="100"/>
      <c r="U419" s="101" t="s">
        <v>42</v>
      </c>
      <c r="V419" s="100"/>
      <c r="W419" s="100"/>
      <c r="X419" s="100"/>
      <c r="Y419" s="22"/>
      <c r="Z419" s="68"/>
      <c r="AA419" s="68"/>
      <c r="AB419" s="105" t="str">
        <f>IFERROR(IF(AND(R418="Probabilidad",R419="Probabilidad"),(AD418-(+AD418*U419)),IF(AND(R418="Impacto",R419="Probabilidad"),(AD417-(+AD417*U419)),IF(R419="Impacto",AD418,""))),"")</f>
        <v/>
      </c>
      <c r="AC419" s="106" t="s">
        <v>42</v>
      </c>
      <c r="AD419" s="101" t="s">
        <v>42</v>
      </c>
      <c r="AE419" s="106" t="s">
        <v>42</v>
      </c>
      <c r="AF419" s="101" t="s">
        <v>42</v>
      </c>
      <c r="AG419" s="107" t="s">
        <v>42</v>
      </c>
      <c r="AH419" s="100"/>
      <c r="AI419" s="68"/>
      <c r="AJ419" s="102"/>
      <c r="AK419" s="112"/>
      <c r="AL419" s="21"/>
      <c r="AM419" s="21"/>
      <c r="AN419" s="22"/>
      <c r="AO419" s="111"/>
      <c r="AP419" s="128"/>
    </row>
    <row r="420" spans="1:42" customFormat="1" ht="16.5" hidden="1" x14ac:dyDescent="0.25">
      <c r="A420" s="147"/>
      <c r="B420" s="95"/>
      <c r="C420" s="95"/>
      <c r="D420" s="95"/>
      <c r="E420" s="69"/>
      <c r="F420" s="79"/>
      <c r="G420" s="95"/>
      <c r="H420" s="71"/>
      <c r="I420" s="97"/>
      <c r="J420" s="73"/>
      <c r="K420" s="74"/>
      <c r="L420" s="73">
        <v>0</v>
      </c>
      <c r="M420" s="97"/>
      <c r="N420" s="73"/>
      <c r="O420" s="115"/>
      <c r="P420" s="77">
        <v>4</v>
      </c>
      <c r="Q420" s="78"/>
      <c r="R420" s="99" t="s">
        <v>42</v>
      </c>
      <c r="S420" s="100"/>
      <c r="T420" s="100"/>
      <c r="U420" s="101" t="s">
        <v>42</v>
      </c>
      <c r="V420" s="100"/>
      <c r="W420" s="100"/>
      <c r="X420" s="100"/>
      <c r="Y420" s="22"/>
      <c r="Z420" s="68"/>
      <c r="AA420" s="68"/>
      <c r="AB420" s="105" t="str">
        <f t="shared" ref="AB420:AB422" si="67">IFERROR(IF(AND(R419="Probabilidad",R420="Probabilidad"),(AD419-(+AD419*U420)),IF(AND(R419="Impacto",R420="Probabilidad"),(AD418-(+AD418*U420)),IF(R420="Impacto",AD419,""))),"")</f>
        <v/>
      </c>
      <c r="AC420" s="106" t="s">
        <v>42</v>
      </c>
      <c r="AD420" s="101" t="s">
        <v>42</v>
      </c>
      <c r="AE420" s="106" t="s">
        <v>42</v>
      </c>
      <c r="AF420" s="101" t="s">
        <v>42</v>
      </c>
      <c r="AG420" s="107" t="s">
        <v>42</v>
      </c>
      <c r="AH420" s="100"/>
      <c r="AI420" s="68"/>
      <c r="AJ420" s="102"/>
      <c r="AK420" s="112"/>
      <c r="AL420" s="112"/>
      <c r="AM420" s="68"/>
      <c r="AN420" s="102"/>
      <c r="AO420" s="111"/>
      <c r="AP420" s="128"/>
    </row>
    <row r="421" spans="1:42" customFormat="1" ht="16.5" hidden="1" x14ac:dyDescent="0.25">
      <c r="A421" s="147"/>
      <c r="B421" s="95"/>
      <c r="C421" s="95"/>
      <c r="D421" s="95"/>
      <c r="E421" s="69"/>
      <c r="F421" s="79"/>
      <c r="G421" s="95"/>
      <c r="H421" s="71"/>
      <c r="I421" s="97"/>
      <c r="J421" s="73"/>
      <c r="K421" s="74"/>
      <c r="L421" s="73">
        <v>0</v>
      </c>
      <c r="M421" s="97"/>
      <c r="N421" s="73"/>
      <c r="O421" s="115"/>
      <c r="P421" s="77">
        <v>5</v>
      </c>
      <c r="Q421" s="78"/>
      <c r="R421" s="99" t="s">
        <v>42</v>
      </c>
      <c r="S421" s="100"/>
      <c r="T421" s="100"/>
      <c r="U421" s="101" t="s">
        <v>42</v>
      </c>
      <c r="V421" s="100"/>
      <c r="W421" s="100"/>
      <c r="X421" s="100"/>
      <c r="Y421" s="102"/>
      <c r="Z421" s="68"/>
      <c r="AA421" s="68"/>
      <c r="AB421" s="105" t="str">
        <f t="shared" si="67"/>
        <v/>
      </c>
      <c r="AC421" s="106" t="s">
        <v>42</v>
      </c>
      <c r="AD421" s="101" t="s">
        <v>42</v>
      </c>
      <c r="AE421" s="106" t="s">
        <v>42</v>
      </c>
      <c r="AF421" s="101" t="s">
        <v>42</v>
      </c>
      <c r="AG421" s="107" t="s">
        <v>42</v>
      </c>
      <c r="AH421" s="100"/>
      <c r="AI421" s="68"/>
      <c r="AJ421" s="102"/>
      <c r="AK421" s="112"/>
      <c r="AL421" s="112"/>
      <c r="AM421" s="68"/>
      <c r="AN421" s="102"/>
      <c r="AO421" s="111"/>
      <c r="AP421" s="128"/>
    </row>
    <row r="422" spans="1:42" customFormat="1" ht="16.5" hidden="1" x14ac:dyDescent="0.25">
      <c r="A422" s="147"/>
      <c r="B422" s="95"/>
      <c r="C422" s="95"/>
      <c r="D422" s="95"/>
      <c r="E422" s="69"/>
      <c r="F422" s="79"/>
      <c r="G422" s="95"/>
      <c r="H422" s="71"/>
      <c r="I422" s="97"/>
      <c r="J422" s="73"/>
      <c r="K422" s="74"/>
      <c r="L422" s="73">
        <v>0</v>
      </c>
      <c r="M422" s="97"/>
      <c r="N422" s="73"/>
      <c r="O422" s="115"/>
      <c r="P422" s="77">
        <v>6</v>
      </c>
      <c r="Q422" s="78"/>
      <c r="R422" s="99" t="s">
        <v>42</v>
      </c>
      <c r="S422" s="100"/>
      <c r="T422" s="100"/>
      <c r="U422" s="101" t="s">
        <v>42</v>
      </c>
      <c r="V422" s="100"/>
      <c r="W422" s="100"/>
      <c r="X422" s="100"/>
      <c r="Y422" s="102"/>
      <c r="Z422" s="68"/>
      <c r="AA422" s="68"/>
      <c r="AB422" s="105" t="str">
        <f t="shared" si="67"/>
        <v/>
      </c>
      <c r="AC422" s="106" t="s">
        <v>42</v>
      </c>
      <c r="AD422" s="101" t="s">
        <v>42</v>
      </c>
      <c r="AE422" s="106" t="s">
        <v>42</v>
      </c>
      <c r="AF422" s="101" t="s">
        <v>42</v>
      </c>
      <c r="AG422" s="107" t="s">
        <v>42</v>
      </c>
      <c r="AH422" s="100"/>
      <c r="AI422" s="68"/>
      <c r="AJ422" s="102"/>
      <c r="AK422" s="112"/>
      <c r="AL422" s="112"/>
      <c r="AM422" s="68"/>
      <c r="AN422" s="102"/>
      <c r="AO422" s="111"/>
      <c r="AP422" s="128"/>
    </row>
    <row r="423" spans="1:42" ht="229.5" customHeight="1" x14ac:dyDescent="0.25">
      <c r="A423" s="147" t="s">
        <v>605</v>
      </c>
      <c r="B423" s="95" t="s">
        <v>384</v>
      </c>
      <c r="C423" s="95" t="s">
        <v>578</v>
      </c>
      <c r="D423" s="95" t="s">
        <v>592</v>
      </c>
      <c r="E423" s="69">
        <v>69</v>
      </c>
      <c r="F423" s="70" t="s">
        <v>593</v>
      </c>
      <c r="G423" s="95" t="s">
        <v>4</v>
      </c>
      <c r="H423" s="71">
        <v>18</v>
      </c>
      <c r="I423" s="97" t="s">
        <v>5</v>
      </c>
      <c r="J423" s="73">
        <v>0.4</v>
      </c>
      <c r="K423" s="74" t="s">
        <v>587</v>
      </c>
      <c r="L423" s="73" t="s">
        <v>587</v>
      </c>
      <c r="M423" s="97" t="s">
        <v>48</v>
      </c>
      <c r="N423" s="73">
        <v>0.8</v>
      </c>
      <c r="O423" s="115" t="s">
        <v>49</v>
      </c>
      <c r="P423" s="77">
        <v>1</v>
      </c>
      <c r="Q423" s="78" t="s">
        <v>594</v>
      </c>
      <c r="R423" s="99" t="s">
        <v>9</v>
      </c>
      <c r="S423" s="100" t="s">
        <v>10</v>
      </c>
      <c r="T423" s="100" t="s">
        <v>11</v>
      </c>
      <c r="U423" s="101" t="s">
        <v>12</v>
      </c>
      <c r="V423" s="100" t="s">
        <v>13</v>
      </c>
      <c r="W423" s="100" t="s">
        <v>159</v>
      </c>
      <c r="X423" s="100" t="s">
        <v>15</v>
      </c>
      <c r="Y423" s="17" t="s">
        <v>625</v>
      </c>
      <c r="Z423" s="17" t="s">
        <v>922</v>
      </c>
      <c r="AA423" s="130" t="s">
        <v>940</v>
      </c>
      <c r="AB423" s="105">
        <f>IFERROR(IF(R423="Probabilidad",(J423-(+J423*U423)),IF(R423="Impacto",J423,"")),"")</f>
        <v>0.24</v>
      </c>
      <c r="AC423" s="106" t="s">
        <v>5</v>
      </c>
      <c r="AD423" s="101">
        <v>0.24</v>
      </c>
      <c r="AE423" s="106" t="s">
        <v>48</v>
      </c>
      <c r="AF423" s="101">
        <v>0.8</v>
      </c>
      <c r="AG423" s="107" t="s">
        <v>49</v>
      </c>
      <c r="AH423" s="100" t="s">
        <v>16</v>
      </c>
      <c r="AI423" s="68" t="s">
        <v>595</v>
      </c>
      <c r="AJ423" s="68" t="s">
        <v>596</v>
      </c>
      <c r="AK423" s="108" t="s">
        <v>560</v>
      </c>
      <c r="AL423" s="17" t="s">
        <v>922</v>
      </c>
      <c r="AM423" s="130" t="s">
        <v>941</v>
      </c>
      <c r="AN423" s="32" t="s">
        <v>625</v>
      </c>
      <c r="AO423" s="134" t="s">
        <v>1008</v>
      </c>
      <c r="AP423" s="156" t="s">
        <v>985</v>
      </c>
    </row>
    <row r="424" spans="1:42" customFormat="1" ht="84" hidden="1" customHeight="1" x14ac:dyDescent="0.25">
      <c r="A424" s="147"/>
      <c r="B424" s="95"/>
      <c r="C424" s="95"/>
      <c r="D424" s="95"/>
      <c r="E424" s="69"/>
      <c r="F424" s="79"/>
      <c r="G424" s="95"/>
      <c r="H424" s="71"/>
      <c r="I424" s="97"/>
      <c r="J424" s="73"/>
      <c r="K424" s="74"/>
      <c r="L424" s="73">
        <v>0</v>
      </c>
      <c r="M424" s="97"/>
      <c r="N424" s="73"/>
      <c r="O424" s="115"/>
      <c r="P424" s="77">
        <v>2</v>
      </c>
      <c r="Q424" s="78"/>
      <c r="R424" s="99" t="s">
        <v>42</v>
      </c>
      <c r="S424" s="100"/>
      <c r="T424" s="100"/>
      <c r="U424" s="101" t="s">
        <v>42</v>
      </c>
      <c r="V424" s="100"/>
      <c r="W424" s="100"/>
      <c r="X424" s="100"/>
      <c r="Y424" s="22"/>
      <c r="Z424" s="68"/>
      <c r="AA424" s="68"/>
      <c r="AB424" s="105" t="str">
        <f>IFERROR(IF(AND(R423="Probabilidad",R424="Probabilidad"),(AD423-(+AD423*U424)),IF(R424="Probabilidad",(J423-(+J423*U424)),IF(R424="Impacto",AD423,""))),"")</f>
        <v/>
      </c>
      <c r="AC424" s="106" t="s">
        <v>42</v>
      </c>
      <c r="AD424" s="101" t="s">
        <v>42</v>
      </c>
      <c r="AE424" s="106" t="s">
        <v>42</v>
      </c>
      <c r="AF424" s="101" t="s">
        <v>42</v>
      </c>
      <c r="AG424" s="107" t="s">
        <v>42</v>
      </c>
      <c r="AH424" s="100"/>
      <c r="AI424" s="68"/>
      <c r="AJ424" s="102"/>
      <c r="AK424" s="112"/>
      <c r="AL424" s="21"/>
      <c r="AM424" s="21"/>
      <c r="AN424" s="22"/>
      <c r="AO424" s="111"/>
      <c r="AP424" s="111"/>
    </row>
    <row r="425" spans="1:42" customFormat="1" ht="16.5" hidden="1" x14ac:dyDescent="0.25">
      <c r="A425" s="147"/>
      <c r="B425" s="95"/>
      <c r="C425" s="95"/>
      <c r="D425" s="95"/>
      <c r="E425" s="69"/>
      <c r="F425" s="79"/>
      <c r="G425" s="95"/>
      <c r="H425" s="71"/>
      <c r="I425" s="97"/>
      <c r="J425" s="73"/>
      <c r="K425" s="74"/>
      <c r="L425" s="73">
        <v>0</v>
      </c>
      <c r="M425" s="97"/>
      <c r="N425" s="73"/>
      <c r="O425" s="115"/>
      <c r="P425" s="77">
        <v>3</v>
      </c>
      <c r="Q425" s="80"/>
      <c r="R425" s="99" t="s">
        <v>42</v>
      </c>
      <c r="S425" s="100"/>
      <c r="T425" s="100"/>
      <c r="U425" s="101" t="s">
        <v>42</v>
      </c>
      <c r="V425" s="100"/>
      <c r="W425" s="100"/>
      <c r="X425" s="100"/>
      <c r="Y425" s="22"/>
      <c r="Z425" s="68"/>
      <c r="AA425" s="68"/>
      <c r="AB425" s="105" t="str">
        <f>IFERROR(IF(AND(R424="Probabilidad",R425="Probabilidad"),(AD424-(+AD424*U425)),IF(AND(R424="Impacto",R425="Probabilidad"),(AD423-(+AD423*U425)),IF(R425="Impacto",AD424,""))),"")</f>
        <v/>
      </c>
      <c r="AC425" s="106" t="s">
        <v>42</v>
      </c>
      <c r="AD425" s="101" t="s">
        <v>42</v>
      </c>
      <c r="AE425" s="106" t="s">
        <v>42</v>
      </c>
      <c r="AF425" s="101" t="s">
        <v>42</v>
      </c>
      <c r="AG425" s="107" t="s">
        <v>42</v>
      </c>
      <c r="AH425" s="100"/>
      <c r="AI425" s="68"/>
      <c r="AJ425" s="102"/>
      <c r="AK425" s="112"/>
      <c r="AL425" s="21"/>
      <c r="AM425" s="21"/>
      <c r="AN425" s="22"/>
      <c r="AO425" s="111"/>
      <c r="AP425" s="111"/>
    </row>
    <row r="426" spans="1:42" customFormat="1" ht="16.5" hidden="1" x14ac:dyDescent="0.25">
      <c r="A426" s="147"/>
      <c r="B426" s="95"/>
      <c r="C426" s="95"/>
      <c r="D426" s="95"/>
      <c r="E426" s="69"/>
      <c r="F426" s="79"/>
      <c r="G426" s="95"/>
      <c r="H426" s="71"/>
      <c r="I426" s="97"/>
      <c r="J426" s="73"/>
      <c r="K426" s="74"/>
      <c r="L426" s="73">
        <v>0</v>
      </c>
      <c r="M426" s="97"/>
      <c r="N426" s="73"/>
      <c r="O426" s="115"/>
      <c r="P426" s="77">
        <v>4</v>
      </c>
      <c r="Q426" s="78"/>
      <c r="R426" s="99" t="s">
        <v>42</v>
      </c>
      <c r="S426" s="100"/>
      <c r="T426" s="100"/>
      <c r="U426" s="101" t="s">
        <v>42</v>
      </c>
      <c r="V426" s="100"/>
      <c r="W426" s="100"/>
      <c r="X426" s="100"/>
      <c r="Y426" s="22"/>
      <c r="Z426" s="68"/>
      <c r="AA426" s="68"/>
      <c r="AB426" s="105" t="str">
        <f t="shared" ref="AB426:AB428" si="68">IFERROR(IF(AND(R425="Probabilidad",R426="Probabilidad"),(AD425-(+AD425*U426)),IF(AND(R425="Impacto",R426="Probabilidad"),(AD424-(+AD424*U426)),IF(R426="Impacto",AD425,""))),"")</f>
        <v/>
      </c>
      <c r="AC426" s="106" t="s">
        <v>42</v>
      </c>
      <c r="AD426" s="101" t="s">
        <v>42</v>
      </c>
      <c r="AE426" s="106" t="s">
        <v>42</v>
      </c>
      <c r="AF426" s="101" t="s">
        <v>42</v>
      </c>
      <c r="AG426" s="107" t="s">
        <v>42</v>
      </c>
      <c r="AH426" s="100"/>
      <c r="AI426" s="68"/>
      <c r="AJ426" s="102"/>
      <c r="AK426" s="112"/>
      <c r="AL426" s="21"/>
      <c r="AM426" s="21"/>
      <c r="AN426" s="22"/>
      <c r="AO426" s="111"/>
      <c r="AP426" s="111"/>
    </row>
    <row r="427" spans="1:42" customFormat="1" ht="16.5" hidden="1" x14ac:dyDescent="0.25">
      <c r="A427" s="147"/>
      <c r="B427" s="95"/>
      <c r="C427" s="95"/>
      <c r="D427" s="95"/>
      <c r="E427" s="69"/>
      <c r="F427" s="79"/>
      <c r="G427" s="95"/>
      <c r="H427" s="71"/>
      <c r="I427" s="97"/>
      <c r="J427" s="73"/>
      <c r="K427" s="74"/>
      <c r="L427" s="73">
        <v>0</v>
      </c>
      <c r="M427" s="97"/>
      <c r="N427" s="73"/>
      <c r="O427" s="115"/>
      <c r="P427" s="77">
        <v>5</v>
      </c>
      <c r="Q427" s="78"/>
      <c r="R427" s="99" t="s">
        <v>42</v>
      </c>
      <c r="S427" s="100"/>
      <c r="T427" s="100"/>
      <c r="U427" s="101" t="s">
        <v>42</v>
      </c>
      <c r="V427" s="100"/>
      <c r="W427" s="100"/>
      <c r="X427" s="100"/>
      <c r="Y427" s="22"/>
      <c r="Z427" s="68"/>
      <c r="AA427" s="68"/>
      <c r="AB427" s="105" t="str">
        <f t="shared" si="68"/>
        <v/>
      </c>
      <c r="AC427" s="106" t="s">
        <v>42</v>
      </c>
      <c r="AD427" s="101" t="s">
        <v>42</v>
      </c>
      <c r="AE427" s="106" t="s">
        <v>42</v>
      </c>
      <c r="AF427" s="101" t="s">
        <v>42</v>
      </c>
      <c r="AG427" s="107" t="s">
        <v>42</v>
      </c>
      <c r="AH427" s="100"/>
      <c r="AI427" s="68"/>
      <c r="AJ427" s="102"/>
      <c r="AK427" s="112"/>
      <c r="AL427" s="21"/>
      <c r="AM427" s="21"/>
      <c r="AN427" s="22"/>
      <c r="AO427" s="111"/>
      <c r="AP427" s="111"/>
    </row>
    <row r="428" spans="1:42" customFormat="1" ht="16.5" hidden="1" x14ac:dyDescent="0.25">
      <c r="A428" s="147"/>
      <c r="B428" s="95"/>
      <c r="C428" s="95"/>
      <c r="D428" s="95"/>
      <c r="E428" s="69"/>
      <c r="F428" s="79"/>
      <c r="G428" s="95"/>
      <c r="H428" s="71"/>
      <c r="I428" s="97"/>
      <c r="J428" s="73"/>
      <c r="K428" s="74"/>
      <c r="L428" s="73">
        <v>0</v>
      </c>
      <c r="M428" s="97"/>
      <c r="N428" s="73"/>
      <c r="O428" s="115"/>
      <c r="P428" s="77">
        <v>6</v>
      </c>
      <c r="Q428" s="78"/>
      <c r="R428" s="99" t="s">
        <v>42</v>
      </c>
      <c r="S428" s="100"/>
      <c r="T428" s="100"/>
      <c r="U428" s="101" t="s">
        <v>42</v>
      </c>
      <c r="V428" s="100"/>
      <c r="W428" s="100"/>
      <c r="X428" s="100"/>
      <c r="Y428" s="22"/>
      <c r="Z428" s="68"/>
      <c r="AA428" s="68"/>
      <c r="AB428" s="105" t="str">
        <f t="shared" si="68"/>
        <v/>
      </c>
      <c r="AC428" s="106" t="s">
        <v>42</v>
      </c>
      <c r="AD428" s="101" t="s">
        <v>42</v>
      </c>
      <c r="AE428" s="106" t="s">
        <v>42</v>
      </c>
      <c r="AF428" s="101" t="s">
        <v>42</v>
      </c>
      <c r="AG428" s="107" t="s">
        <v>42</v>
      </c>
      <c r="AH428" s="100"/>
      <c r="AI428" s="68"/>
      <c r="AJ428" s="102"/>
      <c r="AK428" s="112"/>
      <c r="AL428" s="21"/>
      <c r="AM428" s="21"/>
      <c r="AN428" s="22"/>
      <c r="AO428" s="111"/>
      <c r="AP428" s="111"/>
    </row>
    <row r="429" spans="1:42" customFormat="1" ht="114.75" hidden="1" customHeight="1" x14ac:dyDescent="0.25">
      <c r="A429" s="147" t="s">
        <v>605</v>
      </c>
      <c r="B429" s="95" t="s">
        <v>0</v>
      </c>
      <c r="C429" s="95" t="s">
        <v>597</v>
      </c>
      <c r="D429" s="95" t="s">
        <v>598</v>
      </c>
      <c r="E429" s="96">
        <v>70</v>
      </c>
      <c r="F429" s="79" t="s">
        <v>599</v>
      </c>
      <c r="G429" s="95" t="s">
        <v>4</v>
      </c>
      <c r="H429" s="71">
        <v>500</v>
      </c>
      <c r="I429" s="97" t="s">
        <v>34</v>
      </c>
      <c r="J429" s="73">
        <v>0.6</v>
      </c>
      <c r="K429" s="74" t="s">
        <v>6</v>
      </c>
      <c r="L429" s="73" t="s">
        <v>6</v>
      </c>
      <c r="M429" s="97" t="s">
        <v>7</v>
      </c>
      <c r="N429" s="73">
        <v>0.6</v>
      </c>
      <c r="O429" s="98" t="s">
        <v>7</v>
      </c>
      <c r="P429" s="77">
        <v>1</v>
      </c>
      <c r="Q429" s="78" t="s">
        <v>600</v>
      </c>
      <c r="R429" s="99" t="s">
        <v>9</v>
      </c>
      <c r="S429" s="100" t="s">
        <v>10</v>
      </c>
      <c r="T429" s="100" t="s">
        <v>11</v>
      </c>
      <c r="U429" s="101" t="s">
        <v>12</v>
      </c>
      <c r="V429" s="100" t="s">
        <v>13</v>
      </c>
      <c r="W429" s="100" t="s">
        <v>14</v>
      </c>
      <c r="X429" s="100" t="s">
        <v>169</v>
      </c>
      <c r="Y429" s="28" t="s">
        <v>625</v>
      </c>
      <c r="Z429" s="17" t="s">
        <v>922</v>
      </c>
      <c r="AA429" s="169" t="s">
        <v>942</v>
      </c>
      <c r="AB429" s="105">
        <f>IFERROR(IF(R429="Probabilidad",(J429-(+J429*U429)),IF(R429="Impacto",J429,"")),"")</f>
        <v>0.36</v>
      </c>
      <c r="AC429" s="106" t="s">
        <v>5</v>
      </c>
      <c r="AD429" s="101">
        <v>0.36</v>
      </c>
      <c r="AE429" s="106" t="s">
        <v>7</v>
      </c>
      <c r="AF429" s="101">
        <v>0.6</v>
      </c>
      <c r="AG429" s="107" t="s">
        <v>7</v>
      </c>
      <c r="AH429" s="100" t="s">
        <v>16</v>
      </c>
      <c r="AI429" s="68" t="s">
        <v>601</v>
      </c>
      <c r="AJ429" s="102" t="s">
        <v>602</v>
      </c>
      <c r="AK429" s="108" t="s">
        <v>603</v>
      </c>
      <c r="AL429" s="131" t="s">
        <v>922</v>
      </c>
      <c r="AM429" s="131" t="s">
        <v>944</v>
      </c>
      <c r="AN429" s="28" t="s">
        <v>625</v>
      </c>
      <c r="AO429" s="111"/>
      <c r="AP429" s="111"/>
    </row>
    <row r="430" spans="1:42" customFormat="1" ht="132" hidden="1" customHeight="1" x14ac:dyDescent="0.25">
      <c r="A430" s="147"/>
      <c r="B430" s="95"/>
      <c r="C430" s="95"/>
      <c r="D430" s="95"/>
      <c r="E430" s="96"/>
      <c r="F430" s="79"/>
      <c r="G430" s="95"/>
      <c r="H430" s="71"/>
      <c r="I430" s="97"/>
      <c r="J430" s="73"/>
      <c r="K430" s="74"/>
      <c r="L430" s="73">
        <v>0</v>
      </c>
      <c r="M430" s="97"/>
      <c r="N430" s="73"/>
      <c r="O430" s="98"/>
      <c r="P430" s="77">
        <v>2</v>
      </c>
      <c r="Q430" s="78" t="s">
        <v>604</v>
      </c>
      <c r="R430" s="99" t="s">
        <v>9</v>
      </c>
      <c r="S430" s="100" t="s">
        <v>10</v>
      </c>
      <c r="T430" s="100" t="s">
        <v>11</v>
      </c>
      <c r="U430" s="101" t="s">
        <v>12</v>
      </c>
      <c r="V430" s="100" t="s">
        <v>13</v>
      </c>
      <c r="W430" s="100" t="s">
        <v>14</v>
      </c>
      <c r="X430" s="100" t="s">
        <v>169</v>
      </c>
      <c r="Y430" s="28" t="s">
        <v>625</v>
      </c>
      <c r="Z430" s="17" t="s">
        <v>922</v>
      </c>
      <c r="AA430" s="169" t="s">
        <v>943</v>
      </c>
      <c r="AB430" s="105">
        <f>IFERROR(IF(AND(R429="Probabilidad",R430="Probabilidad"),(AD429-(+AD429*U430)),IF(R430="Probabilidad",(J429-(+J429*U430)),IF(R430="Impacto",AD429,""))),"")</f>
        <v>0.216</v>
      </c>
      <c r="AC430" s="106" t="s">
        <v>5</v>
      </c>
      <c r="AD430" s="101">
        <v>0.216</v>
      </c>
      <c r="AE430" s="106" t="s">
        <v>48</v>
      </c>
      <c r="AF430" s="101">
        <v>0.8</v>
      </c>
      <c r="AG430" s="107" t="s">
        <v>49</v>
      </c>
      <c r="AH430" s="100"/>
      <c r="AI430" s="68"/>
      <c r="AJ430" s="102"/>
      <c r="AK430" s="112"/>
      <c r="AL430" s="21"/>
      <c r="AM430" s="24"/>
      <c r="AN430" s="22"/>
      <c r="AO430" s="111"/>
      <c r="AP430" s="111"/>
    </row>
    <row r="431" spans="1:42" customFormat="1" ht="16.5" hidden="1" x14ac:dyDescent="0.25">
      <c r="A431" s="147"/>
      <c r="B431" s="95"/>
      <c r="C431" s="95"/>
      <c r="D431" s="95"/>
      <c r="E431" s="96"/>
      <c r="F431" s="79"/>
      <c r="G431" s="95"/>
      <c r="H431" s="71"/>
      <c r="I431" s="97"/>
      <c r="J431" s="73"/>
      <c r="K431" s="74"/>
      <c r="L431" s="73">
        <v>0</v>
      </c>
      <c r="M431" s="97"/>
      <c r="N431" s="73"/>
      <c r="O431" s="98"/>
      <c r="P431" s="77">
        <v>3</v>
      </c>
      <c r="Q431" s="80"/>
      <c r="R431" s="99" t="s">
        <v>42</v>
      </c>
      <c r="S431" s="100"/>
      <c r="T431" s="100"/>
      <c r="U431" s="101" t="s">
        <v>42</v>
      </c>
      <c r="V431" s="100"/>
      <c r="W431" s="100"/>
      <c r="X431" s="100"/>
      <c r="Y431" s="22"/>
      <c r="Z431" s="21"/>
      <c r="AA431" s="21"/>
      <c r="AB431" s="105" t="str">
        <f>IFERROR(IF(AND(R430="Probabilidad",R431="Probabilidad"),(AD430-(+AD430*U431)),IF(AND(R430="Impacto",R431="Probabilidad"),(AD429-(+AD429*U431)),IF(R431="Impacto",AD430,""))),"")</f>
        <v/>
      </c>
      <c r="AC431" s="106" t="s">
        <v>42</v>
      </c>
      <c r="AD431" s="101" t="s">
        <v>42</v>
      </c>
      <c r="AE431" s="106" t="s">
        <v>42</v>
      </c>
      <c r="AF431" s="101" t="s">
        <v>42</v>
      </c>
      <c r="AG431" s="107" t="s">
        <v>42</v>
      </c>
      <c r="AH431" s="100"/>
      <c r="AI431" s="68"/>
      <c r="AJ431" s="102"/>
      <c r="AK431" s="112"/>
      <c r="AL431" s="21"/>
      <c r="AM431" s="24"/>
      <c r="AN431" s="22"/>
      <c r="AO431" s="111"/>
      <c r="AP431" s="111"/>
    </row>
    <row r="432" spans="1:42" customFormat="1" ht="16.5" hidden="1" x14ac:dyDescent="0.25">
      <c r="A432" s="147"/>
      <c r="B432" s="95"/>
      <c r="C432" s="95"/>
      <c r="D432" s="95"/>
      <c r="E432" s="96"/>
      <c r="F432" s="79"/>
      <c r="G432" s="95"/>
      <c r="H432" s="71"/>
      <c r="I432" s="97"/>
      <c r="J432" s="73"/>
      <c r="K432" s="74"/>
      <c r="L432" s="73">
        <v>0</v>
      </c>
      <c r="M432" s="97"/>
      <c r="N432" s="73"/>
      <c r="O432" s="98"/>
      <c r="P432" s="77">
        <v>4</v>
      </c>
      <c r="Q432" s="78"/>
      <c r="R432" s="99" t="s">
        <v>42</v>
      </c>
      <c r="S432" s="100"/>
      <c r="T432" s="100"/>
      <c r="U432" s="101" t="s">
        <v>42</v>
      </c>
      <c r="V432" s="100"/>
      <c r="W432" s="100"/>
      <c r="X432" s="100"/>
      <c r="Y432" s="22"/>
      <c r="Z432" s="21"/>
      <c r="AA432" s="21"/>
      <c r="AB432" s="105" t="str">
        <f t="shared" ref="AB432:AB434" si="69">IFERROR(IF(AND(R431="Probabilidad",R432="Probabilidad"),(AD431-(+AD431*U432)),IF(AND(R431="Impacto",R432="Probabilidad"),(AD430-(+AD430*U432)),IF(R432="Impacto",AD431,""))),"")</f>
        <v/>
      </c>
      <c r="AC432" s="106" t="s">
        <v>42</v>
      </c>
      <c r="AD432" s="101" t="s">
        <v>42</v>
      </c>
      <c r="AE432" s="106" t="s">
        <v>42</v>
      </c>
      <c r="AF432" s="101" t="s">
        <v>42</v>
      </c>
      <c r="AG432" s="107" t="s">
        <v>42</v>
      </c>
      <c r="AH432" s="100"/>
      <c r="AI432" s="68"/>
      <c r="AJ432" s="102"/>
      <c r="AK432" s="112"/>
      <c r="AL432" s="112"/>
      <c r="AM432" s="68"/>
      <c r="AN432" s="102"/>
      <c r="AO432" s="111"/>
      <c r="AP432" s="111"/>
    </row>
    <row r="433" spans="1:42" customFormat="1" ht="16.5" hidden="1" x14ac:dyDescent="0.25">
      <c r="A433" s="147"/>
      <c r="B433" s="95"/>
      <c r="C433" s="95"/>
      <c r="D433" s="95"/>
      <c r="E433" s="96"/>
      <c r="F433" s="79"/>
      <c r="G433" s="95"/>
      <c r="H433" s="71"/>
      <c r="I433" s="97"/>
      <c r="J433" s="73"/>
      <c r="K433" s="74"/>
      <c r="L433" s="73">
        <v>0</v>
      </c>
      <c r="M433" s="97"/>
      <c r="N433" s="73"/>
      <c r="O433" s="98"/>
      <c r="P433" s="77">
        <v>5</v>
      </c>
      <c r="Q433" s="78"/>
      <c r="R433" s="99" t="s">
        <v>42</v>
      </c>
      <c r="S433" s="100"/>
      <c r="T433" s="100"/>
      <c r="U433" s="101" t="s">
        <v>42</v>
      </c>
      <c r="V433" s="100"/>
      <c r="W433" s="100"/>
      <c r="X433" s="100"/>
      <c r="Y433" s="102"/>
      <c r="Z433" s="100"/>
      <c r="AA433" s="100"/>
      <c r="AB433" s="105" t="str">
        <f t="shared" si="69"/>
        <v/>
      </c>
      <c r="AC433" s="106" t="s">
        <v>42</v>
      </c>
      <c r="AD433" s="101" t="s">
        <v>42</v>
      </c>
      <c r="AE433" s="106" t="s">
        <v>42</v>
      </c>
      <c r="AF433" s="101" t="s">
        <v>42</v>
      </c>
      <c r="AG433" s="107" t="s">
        <v>42</v>
      </c>
      <c r="AH433" s="100"/>
      <c r="AI433" s="68"/>
      <c r="AJ433" s="102"/>
      <c r="AK433" s="112"/>
      <c r="AL433" s="112"/>
      <c r="AM433" s="68"/>
      <c r="AN433" s="102"/>
      <c r="AO433" s="111"/>
      <c r="AP433" s="111"/>
    </row>
    <row r="434" spans="1:42" customFormat="1" ht="16.5" hidden="1" x14ac:dyDescent="0.25">
      <c r="A434" s="147"/>
      <c r="B434" s="95"/>
      <c r="C434" s="95"/>
      <c r="D434" s="95"/>
      <c r="E434" s="96"/>
      <c r="F434" s="79"/>
      <c r="G434" s="95"/>
      <c r="H434" s="71"/>
      <c r="I434" s="97"/>
      <c r="J434" s="73"/>
      <c r="K434" s="74"/>
      <c r="L434" s="73">
        <v>0</v>
      </c>
      <c r="M434" s="97"/>
      <c r="N434" s="73"/>
      <c r="O434" s="98"/>
      <c r="P434" s="77">
        <v>6</v>
      </c>
      <c r="Q434" s="78"/>
      <c r="R434" s="99" t="s">
        <v>42</v>
      </c>
      <c r="S434" s="100"/>
      <c r="T434" s="100"/>
      <c r="U434" s="101" t="s">
        <v>42</v>
      </c>
      <c r="V434" s="100"/>
      <c r="W434" s="100"/>
      <c r="X434" s="100"/>
      <c r="Y434" s="102"/>
      <c r="Z434" s="100"/>
      <c r="AA434" s="100"/>
      <c r="AB434" s="105" t="str">
        <f t="shared" si="69"/>
        <v/>
      </c>
      <c r="AC434" s="106" t="s">
        <v>42</v>
      </c>
      <c r="AD434" s="101" t="s">
        <v>42</v>
      </c>
      <c r="AE434" s="106" t="s">
        <v>42</v>
      </c>
      <c r="AF434" s="101" t="s">
        <v>42</v>
      </c>
      <c r="AG434" s="107" t="s">
        <v>42</v>
      </c>
      <c r="AH434" s="100"/>
      <c r="AI434" s="68"/>
      <c r="AJ434" s="102"/>
      <c r="AK434" s="112"/>
      <c r="AL434" s="112"/>
      <c r="AM434" s="68"/>
      <c r="AN434" s="102"/>
      <c r="AO434" s="111"/>
      <c r="AP434" s="111"/>
    </row>
    <row r="435" spans="1:42" customFormat="1" ht="181.5" hidden="1" customHeight="1" x14ac:dyDescent="0.3">
      <c r="A435" s="67" t="s">
        <v>611</v>
      </c>
      <c r="B435" s="95" t="s">
        <v>0</v>
      </c>
      <c r="C435" s="95" t="s">
        <v>606</v>
      </c>
      <c r="D435" s="95" t="s">
        <v>607</v>
      </c>
      <c r="E435" s="96">
        <v>71</v>
      </c>
      <c r="F435" s="79" t="s">
        <v>608</v>
      </c>
      <c r="G435" s="95" t="s">
        <v>4</v>
      </c>
      <c r="H435" s="71">
        <v>39</v>
      </c>
      <c r="I435" s="97" t="s">
        <v>34</v>
      </c>
      <c r="J435" s="73">
        <v>0.6</v>
      </c>
      <c r="K435" s="74" t="s">
        <v>6</v>
      </c>
      <c r="L435" s="73" t="s">
        <v>6</v>
      </c>
      <c r="M435" s="97" t="s">
        <v>7</v>
      </c>
      <c r="N435" s="73">
        <v>0.6</v>
      </c>
      <c r="O435" s="98" t="s">
        <v>7</v>
      </c>
      <c r="P435" s="77">
        <v>1</v>
      </c>
      <c r="Q435" s="68" t="s">
        <v>609</v>
      </c>
      <c r="R435" s="99" t="s">
        <v>9</v>
      </c>
      <c r="S435" s="100" t="s">
        <v>10</v>
      </c>
      <c r="T435" s="100" t="s">
        <v>11</v>
      </c>
      <c r="U435" s="101" t="s">
        <v>12</v>
      </c>
      <c r="V435" s="100" t="s">
        <v>13</v>
      </c>
      <c r="W435" s="100" t="s">
        <v>14</v>
      </c>
      <c r="X435" s="100" t="s">
        <v>15</v>
      </c>
      <c r="Y435" s="102" t="s">
        <v>625</v>
      </c>
      <c r="Z435" s="68" t="s">
        <v>945</v>
      </c>
      <c r="AA435" s="174" t="s">
        <v>946</v>
      </c>
      <c r="AB435" s="105">
        <f>IFERROR(IF(R435="Probabilidad",(J435-(+J435*U435)),IF(R435="Impacto",J435,"")),"")</f>
        <v>0.36</v>
      </c>
      <c r="AC435" s="106" t="s">
        <v>5</v>
      </c>
      <c r="AD435" s="101">
        <v>0.36</v>
      </c>
      <c r="AE435" s="106" t="s">
        <v>7</v>
      </c>
      <c r="AF435" s="101">
        <v>0.6</v>
      </c>
      <c r="AG435" s="107" t="s">
        <v>7</v>
      </c>
      <c r="AH435" s="100" t="s">
        <v>61</v>
      </c>
      <c r="AI435" s="68"/>
      <c r="AJ435" s="102"/>
      <c r="AK435" s="112"/>
      <c r="AL435" s="112"/>
      <c r="AM435" s="68"/>
      <c r="AN435" s="102"/>
      <c r="AO435" s="111"/>
      <c r="AP435" s="111"/>
    </row>
    <row r="436" spans="1:42" customFormat="1" ht="409.5" hidden="1" customHeight="1" x14ac:dyDescent="0.3">
      <c r="A436" s="67"/>
      <c r="B436" s="95"/>
      <c r="C436" s="95"/>
      <c r="D436" s="95"/>
      <c r="E436" s="96"/>
      <c r="F436" s="79"/>
      <c r="G436" s="95"/>
      <c r="H436" s="71"/>
      <c r="I436" s="97"/>
      <c r="J436" s="73"/>
      <c r="K436" s="74"/>
      <c r="L436" s="73">
        <v>0</v>
      </c>
      <c r="M436" s="97"/>
      <c r="N436" s="73"/>
      <c r="O436" s="98"/>
      <c r="P436" s="77">
        <v>2</v>
      </c>
      <c r="Q436" s="80" t="s">
        <v>610</v>
      </c>
      <c r="R436" s="99" t="s">
        <v>9</v>
      </c>
      <c r="S436" s="100" t="s">
        <v>10</v>
      </c>
      <c r="T436" s="100" t="s">
        <v>11</v>
      </c>
      <c r="U436" s="101" t="s">
        <v>12</v>
      </c>
      <c r="V436" s="100" t="s">
        <v>13</v>
      </c>
      <c r="W436" s="100" t="s">
        <v>159</v>
      </c>
      <c r="X436" s="100" t="s">
        <v>15</v>
      </c>
      <c r="Y436" s="102" t="s">
        <v>625</v>
      </c>
      <c r="Z436" s="68" t="s">
        <v>945</v>
      </c>
      <c r="AA436" s="174" t="s">
        <v>947</v>
      </c>
      <c r="AB436" s="105">
        <f>IFERROR(IF(AND(R435="Probabilidad",R436="Probabilidad"),(AD435-(+AD435*U436)),IF(R436="Probabilidad",(J435-(+J435*U436)),IF(R436="Impacto",AD435,""))),"")</f>
        <v>0.216</v>
      </c>
      <c r="AC436" s="106" t="s">
        <v>5</v>
      </c>
      <c r="AD436" s="101">
        <v>0.216</v>
      </c>
      <c r="AE436" s="106" t="s">
        <v>7</v>
      </c>
      <c r="AF436" s="101">
        <v>0.6</v>
      </c>
      <c r="AG436" s="107" t="s">
        <v>7</v>
      </c>
      <c r="AH436" s="100"/>
      <c r="AI436" s="68"/>
      <c r="AJ436" s="102"/>
      <c r="AK436" s="112"/>
      <c r="AL436" s="112"/>
      <c r="AM436" s="68"/>
      <c r="AN436" s="102"/>
      <c r="AO436" s="111"/>
      <c r="AP436" s="111"/>
    </row>
    <row r="437" spans="1:42" customFormat="1" ht="16.5" hidden="1" x14ac:dyDescent="0.3">
      <c r="A437" s="67"/>
      <c r="B437" s="95"/>
      <c r="C437" s="95"/>
      <c r="D437" s="95"/>
      <c r="E437" s="96"/>
      <c r="F437" s="79"/>
      <c r="G437" s="95"/>
      <c r="H437" s="71"/>
      <c r="I437" s="97"/>
      <c r="J437" s="73"/>
      <c r="K437" s="74"/>
      <c r="L437" s="73">
        <v>0</v>
      </c>
      <c r="M437" s="97"/>
      <c r="N437" s="73"/>
      <c r="O437" s="98"/>
      <c r="P437" s="77">
        <v>3</v>
      </c>
      <c r="Q437" s="175"/>
      <c r="R437" s="99" t="s">
        <v>42</v>
      </c>
      <c r="S437" s="100"/>
      <c r="T437" s="100"/>
      <c r="U437" s="101" t="s">
        <v>42</v>
      </c>
      <c r="V437" s="100"/>
      <c r="W437" s="100"/>
      <c r="X437" s="100"/>
      <c r="Y437" s="102"/>
      <c r="Z437" s="100"/>
      <c r="AA437" s="100"/>
      <c r="AB437" s="105" t="str">
        <f>IFERROR(IF(AND(R436="Probabilidad",R437="Probabilidad"),(AD436-(+AD436*U437)),IF(AND(R436="Impacto",R437="Probabilidad"),(AD435-(+AD435*U437)),IF(R437="Impacto",AD436,""))),"")</f>
        <v/>
      </c>
      <c r="AC437" s="106" t="s">
        <v>42</v>
      </c>
      <c r="AD437" s="101" t="s">
        <v>42</v>
      </c>
      <c r="AE437" s="106" t="s">
        <v>42</v>
      </c>
      <c r="AF437" s="101" t="s">
        <v>42</v>
      </c>
      <c r="AG437" s="107" t="s">
        <v>42</v>
      </c>
      <c r="AH437" s="100"/>
      <c r="AI437" s="68"/>
      <c r="AJ437" s="102"/>
      <c r="AK437" s="112"/>
      <c r="AL437" s="112"/>
      <c r="AM437" s="68"/>
      <c r="AN437" s="102"/>
      <c r="AO437" s="111"/>
      <c r="AP437" s="111"/>
    </row>
    <row r="438" spans="1:42" customFormat="1" ht="16.5" hidden="1" x14ac:dyDescent="0.25">
      <c r="A438" s="67"/>
      <c r="B438" s="95"/>
      <c r="C438" s="95"/>
      <c r="D438" s="95"/>
      <c r="E438" s="96"/>
      <c r="F438" s="79"/>
      <c r="G438" s="95"/>
      <c r="H438" s="71"/>
      <c r="I438" s="97"/>
      <c r="J438" s="73"/>
      <c r="K438" s="74"/>
      <c r="L438" s="73">
        <v>0</v>
      </c>
      <c r="M438" s="97"/>
      <c r="N438" s="73"/>
      <c r="O438" s="98"/>
      <c r="P438" s="77">
        <v>4</v>
      </c>
      <c r="Q438" s="78"/>
      <c r="R438" s="99" t="s">
        <v>42</v>
      </c>
      <c r="S438" s="100"/>
      <c r="T438" s="100"/>
      <c r="U438" s="101" t="s">
        <v>42</v>
      </c>
      <c r="V438" s="100"/>
      <c r="W438" s="100"/>
      <c r="X438" s="100"/>
      <c r="Y438" s="102"/>
      <c r="Z438" s="100"/>
      <c r="AA438" s="100"/>
      <c r="AB438" s="105" t="str">
        <f t="shared" ref="AB438:AB440" si="70">IFERROR(IF(AND(R437="Probabilidad",R438="Probabilidad"),(AD437-(+AD437*U438)),IF(AND(R437="Impacto",R438="Probabilidad"),(AD436-(+AD436*U438)),IF(R438="Impacto",AD437,""))),"")</f>
        <v/>
      </c>
      <c r="AC438" s="106" t="s">
        <v>42</v>
      </c>
      <c r="AD438" s="101" t="s">
        <v>42</v>
      </c>
      <c r="AE438" s="106" t="s">
        <v>42</v>
      </c>
      <c r="AF438" s="101" t="s">
        <v>42</v>
      </c>
      <c r="AG438" s="107" t="s">
        <v>42</v>
      </c>
      <c r="AH438" s="100"/>
      <c r="AI438" s="68"/>
      <c r="AJ438" s="102"/>
      <c r="AK438" s="112"/>
      <c r="AL438" s="112"/>
      <c r="AM438" s="68"/>
      <c r="AN438" s="102"/>
      <c r="AO438" s="111"/>
      <c r="AP438" s="111"/>
    </row>
    <row r="439" spans="1:42" customFormat="1" ht="16.5" hidden="1" x14ac:dyDescent="0.25">
      <c r="A439" s="67"/>
      <c r="B439" s="95"/>
      <c r="C439" s="95"/>
      <c r="D439" s="95"/>
      <c r="E439" s="96"/>
      <c r="F439" s="79"/>
      <c r="G439" s="95"/>
      <c r="H439" s="71"/>
      <c r="I439" s="97"/>
      <c r="J439" s="73"/>
      <c r="K439" s="74"/>
      <c r="L439" s="73">
        <v>0</v>
      </c>
      <c r="M439" s="97"/>
      <c r="N439" s="73"/>
      <c r="O439" s="98"/>
      <c r="P439" s="77">
        <v>5</v>
      </c>
      <c r="Q439" s="78"/>
      <c r="R439" s="99" t="s">
        <v>42</v>
      </c>
      <c r="S439" s="100"/>
      <c r="T439" s="100"/>
      <c r="U439" s="101" t="s">
        <v>42</v>
      </c>
      <c r="V439" s="100"/>
      <c r="W439" s="100"/>
      <c r="X439" s="100"/>
      <c r="Y439" s="102"/>
      <c r="Z439" s="100"/>
      <c r="AA439" s="100"/>
      <c r="AB439" s="105" t="str">
        <f t="shared" si="70"/>
        <v/>
      </c>
      <c r="AC439" s="106" t="s">
        <v>42</v>
      </c>
      <c r="AD439" s="101" t="s">
        <v>42</v>
      </c>
      <c r="AE439" s="106" t="s">
        <v>42</v>
      </c>
      <c r="AF439" s="101" t="s">
        <v>42</v>
      </c>
      <c r="AG439" s="107" t="s">
        <v>42</v>
      </c>
      <c r="AH439" s="100"/>
      <c r="AI439" s="68"/>
      <c r="AJ439" s="102"/>
      <c r="AK439" s="112"/>
      <c r="AL439" s="112"/>
      <c r="AM439" s="68"/>
      <c r="AN439" s="102"/>
      <c r="AO439" s="111"/>
      <c r="AP439" s="111"/>
    </row>
    <row r="440" spans="1:42" customFormat="1" ht="16.5" hidden="1" x14ac:dyDescent="0.25">
      <c r="A440" s="67"/>
      <c r="B440" s="95"/>
      <c r="C440" s="95"/>
      <c r="D440" s="95"/>
      <c r="E440" s="96"/>
      <c r="F440" s="79"/>
      <c r="G440" s="95"/>
      <c r="H440" s="71"/>
      <c r="I440" s="97"/>
      <c r="J440" s="73"/>
      <c r="K440" s="74"/>
      <c r="L440" s="73">
        <v>0</v>
      </c>
      <c r="M440" s="97"/>
      <c r="N440" s="73"/>
      <c r="O440" s="98"/>
      <c r="P440" s="77">
        <v>6</v>
      </c>
      <c r="Q440" s="78"/>
      <c r="R440" s="99" t="s">
        <v>42</v>
      </c>
      <c r="S440" s="100"/>
      <c r="T440" s="100"/>
      <c r="U440" s="101" t="s">
        <v>42</v>
      </c>
      <c r="V440" s="100"/>
      <c r="W440" s="100"/>
      <c r="X440" s="100"/>
      <c r="Y440" s="102"/>
      <c r="Z440" s="100"/>
      <c r="AA440" s="100"/>
      <c r="AB440" s="105" t="str">
        <f t="shared" si="70"/>
        <v/>
      </c>
      <c r="AC440" s="106" t="s">
        <v>42</v>
      </c>
      <c r="AD440" s="101" t="s">
        <v>42</v>
      </c>
      <c r="AE440" s="106" t="s">
        <v>42</v>
      </c>
      <c r="AF440" s="101" t="s">
        <v>42</v>
      </c>
      <c r="AG440" s="107" t="s">
        <v>42</v>
      </c>
      <c r="AH440" s="100"/>
      <c r="AI440" s="68"/>
      <c r="AJ440" s="102"/>
      <c r="AK440" s="112"/>
      <c r="AL440" s="112"/>
      <c r="AM440" s="68"/>
      <c r="AN440" s="102"/>
      <c r="AO440" s="111"/>
      <c r="AP440" s="111"/>
    </row>
    <row r="441" spans="1:42" customFormat="1" ht="66" hidden="1" customHeight="1" x14ac:dyDescent="0.25">
      <c r="A441" s="67" t="s">
        <v>618</v>
      </c>
      <c r="B441" s="176" t="s">
        <v>0</v>
      </c>
      <c r="C441" s="176" t="s">
        <v>612</v>
      </c>
      <c r="D441" s="176" t="s">
        <v>613</v>
      </c>
      <c r="E441" s="96">
        <v>72</v>
      </c>
      <c r="F441" s="176" t="s">
        <v>614</v>
      </c>
      <c r="G441" s="176" t="s">
        <v>46</v>
      </c>
      <c r="H441" s="177">
        <v>143</v>
      </c>
      <c r="I441" s="178" t="str">
        <f>IF(H441&lt;=0,"",IF(H441&lt;=2,"Muy Baja",IF(H441&lt;=24,"Baja",IF(H441&lt;=500,"Media",IF(H441&lt;=5000,"Alta","Muy Alta")))))</f>
        <v>Media</v>
      </c>
      <c r="J441" s="179">
        <f>IF(I441="","",IF(I441="Muy Baja",0.2,IF(I441="Baja",0.4,IF(I441="Media",0.6,IF(I441="Alta",0.8,IF(I441="Muy Alta",1,))))))</f>
        <v>0.6</v>
      </c>
      <c r="K441" s="179" t="s">
        <v>190</v>
      </c>
      <c r="L441" s="179" t="str">
        <f>IF(NOT(ISERROR(MATCH(K441,'[1]Tabla Impacto'!$B$221:$B$223,0))),'[1]Tabla Impacto'!$F$223&amp;"Por favor no seleccionar los criterios de impacto(Afectación Económica o presupuestal y Pérdida Reputacional)",K441)</f>
        <v xml:space="preserve">     El riesgo afecta la imagen de la entidad internamente, de conocimiento general, nivel interno, de junta dircetiva y accionistas y/o de provedores</v>
      </c>
      <c r="M441" s="178" t="str">
        <f>IF(OR(L441='[1]Tabla Impacto'!$C$11,L441='[1]Tabla Impacto'!$D$11),"Leve",IF(OR(L441='[1]Tabla Impacto'!$C$12,L441='[1]Tabla Impacto'!$D$12),"Menor",IF(OR(L441='[1]Tabla Impacto'!$C$13,L441='[1]Tabla Impacto'!$D$13),"Moderado",IF(OR(L441='[1]Tabla Impacto'!$C$14,L441='[1]Tabla Impacto'!$D$14),"Mayor",IF(OR(L441='[1]Tabla Impacto'!$C$15,L441='[1]Tabla Impacto'!$D$15),"Catastrófico","")))))</f>
        <v>Menor</v>
      </c>
      <c r="N441" s="179">
        <f>IF(M441="","",IF(M441="Leve",0.2,IF(M441="Menor",0.4,IF(M441="Moderado",0.6,IF(M441="Mayor",0.8,IF(M441="Catastrófico",1,))))))</f>
        <v>0.4</v>
      </c>
      <c r="O441" s="180" t="str">
        <f>IF(OR(AND(I441="Muy Baja",M441="Leve"),AND(I441="Muy Baja",M441="Menor"),AND(I441="Baja",M441="Leve")),"Bajo",IF(OR(AND(I441="Muy baja",M441="Moderado"),AND(I441="Baja",M441="Menor"),AND(I441="Baja",M441="Moderado"),AND(I441="Media",M441="Leve"),AND(I441="Media",M441="Menor"),AND(I441="Media",M441="Moderado"),AND(I441="Alta",M441="Leve"),AND(I441="Alta",M441="Menor")),"Moderado",IF(OR(AND(I441="Muy Baja",M441="Mayor"),AND(I441="Baja",M441="Mayor"),AND(I441="Media",M441="Mayor"),AND(I441="Alta",M441="Moderado"),AND(I441="Alta",M441="Mayor"),AND(I441="Muy Alta",M441="Leve"),AND(I441="Muy Alta",M441="Menor"),AND(I441="Muy Alta",M441="Moderado"),AND(I441="Muy Alta",M441="Mayor")),"Alto",IF(OR(AND(I441="Muy Baja",M441="Catastrófico"),AND(I441="Baja",M441="Catastrófico"),AND(I441="Media",M441="Catastrófico"),AND(I441="Alta",M441="Catastrófico"),AND(I441="Muy Alta",M441="Catastrófico")),"Extremo",""))))</f>
        <v>Moderado</v>
      </c>
      <c r="P441" s="77">
        <v>1</v>
      </c>
      <c r="Q441" s="122" t="s">
        <v>615</v>
      </c>
      <c r="R441" s="77" t="str">
        <f t="shared" ref="R441:R446" si="71">IF(OR(S441="Preventivo",S441="Detectivo"),"Probabilidad",IF(S441="Correctivo","Impacto",""))</f>
        <v>Probabilidad</v>
      </c>
      <c r="S441" s="181" t="s">
        <v>10</v>
      </c>
      <c r="T441" s="181" t="s">
        <v>11</v>
      </c>
      <c r="U441" s="182" t="str">
        <f t="shared" ref="U441:U446" si="72">IF(AND(S441="Preventivo",T441="Automático"),"50%",IF(AND(S441="Preventivo",T441="Manual"),"40%",IF(AND(S441="Detectivo",T441="Automático"),"40%",IF(AND(S441="Detectivo",T441="Manual"),"30%",IF(AND(S441="Correctivo",T441="Automático"),"35%",IF(AND(S441="Correctivo",T441="Manual"),"25%",""))))))</f>
        <v>40%</v>
      </c>
      <c r="V441" s="181" t="s">
        <v>13</v>
      </c>
      <c r="W441" s="181" t="s">
        <v>14</v>
      </c>
      <c r="X441" s="181" t="s">
        <v>15</v>
      </c>
      <c r="Y441" s="102" t="s">
        <v>625</v>
      </c>
      <c r="Z441" s="183" t="s">
        <v>948</v>
      </c>
      <c r="AA441" s="157" t="s">
        <v>949</v>
      </c>
      <c r="AB441" s="184">
        <f>IFERROR(IF(R441="Probabilidad",(J441-(+J441*U441)),IF(R441="Impacto",J441,"")),"")</f>
        <v>0.36</v>
      </c>
      <c r="AC441" s="185" t="str">
        <f t="shared" ref="AC441:AC446" si="73">IFERROR(IF(AB441="","",IF(AB441&lt;=0.2,"Muy Baja",IF(AB441&lt;=0.4,"Baja",IF(AB441&lt;=0.6,"Media",IF(AB441&lt;=0.8,"Alta","Muy Alta"))))),"")</f>
        <v>Baja</v>
      </c>
      <c r="AD441" s="182">
        <f t="shared" ref="AD441:AD446" si="74">+AB441</f>
        <v>0.36</v>
      </c>
      <c r="AE441" s="185" t="str">
        <f t="shared" ref="AE441:AE446" si="75">IFERROR(IF(AF441="","",IF(AF441&lt;=0.2,"Leve",IF(AF441&lt;=0.4,"Menor",IF(AF441&lt;=0.6,"Moderado",IF(AF441&lt;=0.8,"Mayor","Catastrófico"))))),"")</f>
        <v>Menor</v>
      </c>
      <c r="AF441" s="182">
        <f>IFERROR(IF(R441="Impacto",(N441-(+N441*U441)),IF(R441="Probabilidad",N441,"")),"")</f>
        <v>0.4</v>
      </c>
      <c r="AG441" s="186" t="str">
        <f t="shared" ref="AG441:AG446" si="76">IFERROR(IF(OR(AND(AC441="Muy Baja",AE441="Leve"),AND(AC441="Muy Baja",AE441="Menor"),AND(AC441="Baja",AE441="Leve")),"Bajo",IF(OR(AND(AC441="Muy baja",AE441="Moderado"),AND(AC441="Baja",AE441="Menor"),AND(AC441="Baja",AE441="Moderado"),AND(AC441="Media",AE441="Leve"),AND(AC441="Media",AE441="Menor"),AND(AC441="Media",AE441="Moderado"),AND(AC441="Alta",AE441="Leve"),AND(AC441="Alta",AE441="Menor")),"Moderado",IF(OR(AND(AC441="Muy Baja",AE441="Mayor"),AND(AC441="Baja",AE441="Mayor"),AND(AC441="Media",AE441="Mayor"),AND(AC441="Alta",AE441="Moderado"),AND(AC441="Alta",AE441="Mayor"),AND(AC441="Muy Alta",AE441="Leve"),AND(AC441="Muy Alta",AE441="Menor"),AND(AC441="Muy Alta",AE441="Moderado"),AND(AC441="Muy Alta",AE441="Mayor")),"Alto",IF(OR(AND(AC441="Muy Baja",AE441="Catastrófico"),AND(AC441="Baja",AE441="Catastrófico"),AND(AC441="Media",AE441="Catastrófico"),AND(AC441="Alta",AE441="Catastrófico"),AND(AC441="Muy Alta",AE441="Catastrófico")),"Extremo","")))),"")</f>
        <v>Moderado</v>
      </c>
      <c r="AH441" s="181" t="s">
        <v>61</v>
      </c>
      <c r="AI441" s="123"/>
      <c r="AJ441" s="77"/>
      <c r="AK441" s="187"/>
      <c r="AL441" s="187"/>
      <c r="AM441" s="123"/>
      <c r="AN441" s="102"/>
      <c r="AO441" s="111"/>
      <c r="AP441" s="111"/>
    </row>
    <row r="442" spans="1:42" customFormat="1" ht="165" hidden="1" customHeight="1" x14ac:dyDescent="0.25">
      <c r="A442" s="188"/>
      <c r="B442" s="189"/>
      <c r="C442" s="189"/>
      <c r="D442" s="189"/>
      <c r="E442" s="96"/>
      <c r="F442" s="189"/>
      <c r="G442" s="189"/>
      <c r="H442" s="189"/>
      <c r="I442" s="189"/>
      <c r="J442" s="189"/>
      <c r="K442" s="189"/>
      <c r="L442" s="189"/>
      <c r="M442" s="189"/>
      <c r="N442" s="189"/>
      <c r="O442" s="189"/>
      <c r="P442" s="77">
        <v>2</v>
      </c>
      <c r="Q442" s="122" t="s">
        <v>616</v>
      </c>
      <c r="R442" s="77" t="str">
        <f t="shared" si="71"/>
        <v>Probabilidad</v>
      </c>
      <c r="S442" s="181" t="s">
        <v>10</v>
      </c>
      <c r="T442" s="181" t="s">
        <v>11</v>
      </c>
      <c r="U442" s="182" t="str">
        <f t="shared" si="72"/>
        <v>40%</v>
      </c>
      <c r="V442" s="181" t="s">
        <v>13</v>
      </c>
      <c r="W442" s="181" t="s">
        <v>14</v>
      </c>
      <c r="X442" s="181" t="s">
        <v>15</v>
      </c>
      <c r="Y442" s="102" t="s">
        <v>625</v>
      </c>
      <c r="Z442" s="123" t="s">
        <v>950</v>
      </c>
      <c r="AA442" s="123" t="s">
        <v>951</v>
      </c>
      <c r="AB442" s="184">
        <f>IFERROR(IF(AND(R441="Probabilidad",R442="Probabilidad"),(AD441-(+AD441*U442)),IF(R442="Probabilidad",(J441-(+J441*U442)),IF(R442="Impacto",AD441,""))),"")</f>
        <v>0.216</v>
      </c>
      <c r="AC442" s="185" t="str">
        <f t="shared" si="73"/>
        <v>Baja</v>
      </c>
      <c r="AD442" s="182">
        <f t="shared" si="74"/>
        <v>0.216</v>
      </c>
      <c r="AE442" s="185" t="str">
        <f t="shared" si="75"/>
        <v>Menor</v>
      </c>
      <c r="AF442" s="182">
        <f>IFERROR(IF(AND(R441="Impacto",R442="Impacto"),(AF441-(+AF441*U442)),IF(R442="Impacto",($N$10-(+$N$10*U442)),IF(R442="Probabilidad",AF441,""))),"")</f>
        <v>0.4</v>
      </c>
      <c r="AG442" s="186" t="str">
        <f t="shared" si="76"/>
        <v>Moderado</v>
      </c>
      <c r="AH442" s="181"/>
      <c r="AI442" s="123"/>
      <c r="AJ442" s="77"/>
      <c r="AK442" s="187"/>
      <c r="AL442" s="187"/>
      <c r="AM442" s="123"/>
      <c r="AN442" s="102"/>
      <c r="AO442" s="111"/>
      <c r="AP442" s="111"/>
    </row>
    <row r="443" spans="1:42" customFormat="1" ht="82.5" hidden="1" customHeight="1" x14ac:dyDescent="0.25">
      <c r="A443" s="188"/>
      <c r="B443" s="189"/>
      <c r="C443" s="189"/>
      <c r="D443" s="189"/>
      <c r="E443" s="96"/>
      <c r="F443" s="189"/>
      <c r="G443" s="189"/>
      <c r="H443" s="189"/>
      <c r="I443" s="189"/>
      <c r="J443" s="189"/>
      <c r="K443" s="189"/>
      <c r="L443" s="189"/>
      <c r="M443" s="189"/>
      <c r="N443" s="189"/>
      <c r="O443" s="189"/>
      <c r="P443" s="77">
        <v>3</v>
      </c>
      <c r="Q443" s="122" t="s">
        <v>617</v>
      </c>
      <c r="R443" s="77" t="str">
        <f t="shared" si="71"/>
        <v>Probabilidad</v>
      </c>
      <c r="S443" s="181" t="s">
        <v>23</v>
      </c>
      <c r="T443" s="181" t="s">
        <v>11</v>
      </c>
      <c r="U443" s="182" t="str">
        <f t="shared" si="72"/>
        <v>30%</v>
      </c>
      <c r="V443" s="181" t="s">
        <v>13</v>
      </c>
      <c r="W443" s="181" t="s">
        <v>14</v>
      </c>
      <c r="X443" s="181" t="s">
        <v>15</v>
      </c>
      <c r="Y443" s="102" t="s">
        <v>625</v>
      </c>
      <c r="Z443" s="190" t="s">
        <v>952</v>
      </c>
      <c r="AA443" s="123" t="s">
        <v>953</v>
      </c>
      <c r="AB443" s="184">
        <f t="shared" ref="AB443:AB446" si="77">IFERROR(IF(AND(R442="Probabilidad",R443="Probabilidad"),(AD442-(+AD442*U443)),IF(AND(R442="Impacto",R443="Probabilidad"),(AD441-(+AD441*U443)),IF(R443="Impacto",AD442,""))),"")</f>
        <v>0.1512</v>
      </c>
      <c r="AC443" s="185" t="str">
        <f t="shared" si="73"/>
        <v>Muy Baja</v>
      </c>
      <c r="AD443" s="182">
        <f t="shared" si="74"/>
        <v>0.1512</v>
      </c>
      <c r="AE443" s="185" t="str">
        <f t="shared" si="75"/>
        <v>Menor</v>
      </c>
      <c r="AF443" s="182">
        <f t="shared" ref="AF443:AF446" si="78">IFERROR(IF(AND(R442="Impacto",R443="Impacto"),(AF442-(+AF442*U443)),IF(AND(R442="Probabilidad",R443="Impacto"),(AF441-(+AF441*U443)),IF(R443="Probabilidad",AF442,""))),"")</f>
        <v>0.4</v>
      </c>
      <c r="AG443" s="186" t="str">
        <f t="shared" si="76"/>
        <v>Bajo</v>
      </c>
      <c r="AH443" s="181"/>
      <c r="AI443" s="123"/>
      <c r="AJ443" s="77"/>
      <c r="AK443" s="187"/>
      <c r="AL443" s="187"/>
      <c r="AM443" s="123"/>
      <c r="AN443" s="102"/>
      <c r="AO443" s="111"/>
      <c r="AP443" s="111"/>
    </row>
    <row r="444" spans="1:42" customFormat="1" ht="16.5" hidden="1" x14ac:dyDescent="0.25">
      <c r="A444" s="188"/>
      <c r="B444" s="189"/>
      <c r="C444" s="189"/>
      <c r="D444" s="189"/>
      <c r="E444" s="96"/>
      <c r="F444" s="189"/>
      <c r="G444" s="189"/>
      <c r="H444" s="189"/>
      <c r="I444" s="189"/>
      <c r="J444" s="189"/>
      <c r="K444" s="189"/>
      <c r="L444" s="189"/>
      <c r="M444" s="189"/>
      <c r="N444" s="189"/>
      <c r="O444" s="189"/>
      <c r="P444" s="77">
        <v>4</v>
      </c>
      <c r="Q444" s="122"/>
      <c r="R444" s="77" t="str">
        <f t="shared" si="71"/>
        <v/>
      </c>
      <c r="S444" s="181"/>
      <c r="T444" s="181"/>
      <c r="U444" s="182" t="str">
        <f t="shared" si="72"/>
        <v/>
      </c>
      <c r="V444" s="181"/>
      <c r="W444" s="181"/>
      <c r="X444" s="181"/>
      <c r="Y444" s="102"/>
      <c r="Z444" s="181"/>
      <c r="AA444" s="181"/>
      <c r="AB444" s="184" t="str">
        <f t="shared" si="77"/>
        <v/>
      </c>
      <c r="AC444" s="185" t="str">
        <f t="shared" si="73"/>
        <v/>
      </c>
      <c r="AD444" s="182" t="str">
        <f t="shared" si="74"/>
        <v/>
      </c>
      <c r="AE444" s="185" t="str">
        <f t="shared" si="75"/>
        <v/>
      </c>
      <c r="AF444" s="182" t="str">
        <f t="shared" si="78"/>
        <v/>
      </c>
      <c r="AG444" s="186" t="str">
        <f t="shared" si="76"/>
        <v/>
      </c>
      <c r="AH444" s="181"/>
      <c r="AI444" s="123"/>
      <c r="AJ444" s="77"/>
      <c r="AK444" s="187"/>
      <c r="AL444" s="187"/>
      <c r="AM444" s="123"/>
      <c r="AN444" s="102"/>
      <c r="AO444" s="111"/>
      <c r="AP444" s="111"/>
    </row>
    <row r="445" spans="1:42" customFormat="1" ht="16.5" hidden="1" x14ac:dyDescent="0.25">
      <c r="A445" s="188"/>
      <c r="B445" s="189"/>
      <c r="C445" s="189"/>
      <c r="D445" s="189"/>
      <c r="E445" s="96"/>
      <c r="F445" s="189"/>
      <c r="G445" s="189"/>
      <c r="H445" s="189"/>
      <c r="I445" s="189"/>
      <c r="J445" s="189"/>
      <c r="K445" s="189"/>
      <c r="L445" s="189"/>
      <c r="M445" s="189"/>
      <c r="N445" s="189"/>
      <c r="O445" s="189"/>
      <c r="P445" s="77">
        <v>5</v>
      </c>
      <c r="Q445" s="122"/>
      <c r="R445" s="77" t="str">
        <f t="shared" si="71"/>
        <v/>
      </c>
      <c r="S445" s="181"/>
      <c r="T445" s="181"/>
      <c r="U445" s="182" t="str">
        <f t="shared" si="72"/>
        <v/>
      </c>
      <c r="V445" s="181"/>
      <c r="W445" s="181"/>
      <c r="X445" s="181"/>
      <c r="Y445" s="102"/>
      <c r="Z445" s="181"/>
      <c r="AA445" s="181"/>
      <c r="AB445" s="184" t="str">
        <f t="shared" si="77"/>
        <v/>
      </c>
      <c r="AC445" s="185" t="str">
        <f t="shared" si="73"/>
        <v/>
      </c>
      <c r="AD445" s="182" t="str">
        <f t="shared" si="74"/>
        <v/>
      </c>
      <c r="AE445" s="185" t="str">
        <f t="shared" si="75"/>
        <v/>
      </c>
      <c r="AF445" s="182" t="str">
        <f t="shared" si="78"/>
        <v/>
      </c>
      <c r="AG445" s="186" t="str">
        <f t="shared" si="76"/>
        <v/>
      </c>
      <c r="AH445" s="181"/>
      <c r="AI445" s="123"/>
      <c r="AJ445" s="77"/>
      <c r="AK445" s="187"/>
      <c r="AL445" s="187"/>
      <c r="AM445" s="123"/>
      <c r="AN445" s="102"/>
      <c r="AO445" s="111"/>
      <c r="AP445" s="111"/>
    </row>
    <row r="446" spans="1:42" customFormat="1" ht="16.5" hidden="1" x14ac:dyDescent="0.25">
      <c r="A446" s="188"/>
      <c r="B446" s="189"/>
      <c r="C446" s="189"/>
      <c r="D446" s="189"/>
      <c r="E446" s="96"/>
      <c r="F446" s="189"/>
      <c r="G446" s="189"/>
      <c r="H446" s="189"/>
      <c r="I446" s="189"/>
      <c r="J446" s="189"/>
      <c r="K446" s="189"/>
      <c r="L446" s="189"/>
      <c r="M446" s="189"/>
      <c r="N446" s="189"/>
      <c r="O446" s="189"/>
      <c r="P446" s="77">
        <v>6</v>
      </c>
      <c r="Q446" s="122"/>
      <c r="R446" s="77" t="str">
        <f t="shared" si="71"/>
        <v/>
      </c>
      <c r="S446" s="181"/>
      <c r="T446" s="181"/>
      <c r="U446" s="182" t="str">
        <f t="shared" si="72"/>
        <v/>
      </c>
      <c r="V446" s="181"/>
      <c r="W446" s="181"/>
      <c r="X446" s="181"/>
      <c r="Y446" s="102"/>
      <c r="Z446" s="181"/>
      <c r="AA446" s="181"/>
      <c r="AB446" s="184" t="str">
        <f t="shared" si="77"/>
        <v/>
      </c>
      <c r="AC446" s="185" t="str">
        <f t="shared" si="73"/>
        <v/>
      </c>
      <c r="AD446" s="182" t="str">
        <f t="shared" si="74"/>
        <v/>
      </c>
      <c r="AE446" s="185" t="str">
        <f t="shared" si="75"/>
        <v/>
      </c>
      <c r="AF446" s="182" t="str">
        <f t="shared" si="78"/>
        <v/>
      </c>
      <c r="AG446" s="186" t="str">
        <f t="shared" si="76"/>
        <v/>
      </c>
      <c r="AH446" s="181"/>
      <c r="AI446" s="123"/>
      <c r="AJ446" s="77"/>
      <c r="AK446" s="187"/>
      <c r="AL446" s="187"/>
      <c r="AM446" s="123"/>
      <c r="AN446" s="102"/>
      <c r="AO446" s="111"/>
      <c r="AP446" s="111"/>
    </row>
    <row r="447" spans="1:42" hidden="1" x14ac:dyDescent="0.25"/>
  </sheetData>
  <autoFilter ref="A3:BW446"/>
  <mergeCells count="1123">
    <mergeCell ref="AP1:AP3"/>
    <mergeCell ref="AG312:AG317"/>
    <mergeCell ref="AG318:AG322"/>
    <mergeCell ref="F323:F326"/>
    <mergeCell ref="E323:E326"/>
    <mergeCell ref="A323:A326"/>
    <mergeCell ref="H323:H326"/>
    <mergeCell ref="I323:I326"/>
    <mergeCell ref="J323:J326"/>
    <mergeCell ref="K323:K326"/>
    <mergeCell ref="L323:L326"/>
    <mergeCell ref="M323:M326"/>
    <mergeCell ref="N323:N326"/>
    <mergeCell ref="AG323:AG326"/>
    <mergeCell ref="M318:M321"/>
    <mergeCell ref="H268:H269"/>
    <mergeCell ref="I268:I269"/>
    <mergeCell ref="J268:J269"/>
    <mergeCell ref="K268:K269"/>
    <mergeCell ref="L268:L269"/>
    <mergeCell ref="M268:M269"/>
    <mergeCell ref="N268:N269"/>
    <mergeCell ref="N318:N322"/>
    <mergeCell ref="L318:L322"/>
    <mergeCell ref="K318:K322"/>
    <mergeCell ref="J318:J322"/>
    <mergeCell ref="I318:I322"/>
    <mergeCell ref="H318:H322"/>
    <mergeCell ref="AO1:AO3"/>
    <mergeCell ref="AP58:AP59"/>
    <mergeCell ref="AL1:AN1"/>
    <mergeCell ref="E423:E428"/>
    <mergeCell ref="E429:E434"/>
    <mergeCell ref="E435:E440"/>
    <mergeCell ref="E441:E446"/>
    <mergeCell ref="Y1:AA2"/>
    <mergeCell ref="AI1:AK1"/>
    <mergeCell ref="E387:E392"/>
    <mergeCell ref="E393:E398"/>
    <mergeCell ref="E399:E404"/>
    <mergeCell ref="E405:E410"/>
    <mergeCell ref="E411:E416"/>
    <mergeCell ref="E417:E422"/>
    <mergeCell ref="E351:E356"/>
    <mergeCell ref="E357:E362"/>
    <mergeCell ref="E363:E368"/>
    <mergeCell ref="E369:E374"/>
    <mergeCell ref="E375:E380"/>
    <mergeCell ref="E381:E386"/>
    <mergeCell ref="E306:E311"/>
    <mergeCell ref="E312:E317"/>
    <mergeCell ref="E327:E332"/>
    <mergeCell ref="E333:E338"/>
    <mergeCell ref="E339:E344"/>
    <mergeCell ref="E345:E350"/>
    <mergeCell ref="E270:E275"/>
    <mergeCell ref="E276:E281"/>
    <mergeCell ref="E282:E287"/>
    <mergeCell ref="E288:E293"/>
    <mergeCell ref="E294:E299"/>
    <mergeCell ref="AA32:AA33"/>
    <mergeCell ref="N441:N446"/>
    <mergeCell ref="O441:O446"/>
    <mergeCell ref="E4:E9"/>
    <mergeCell ref="E10:E15"/>
    <mergeCell ref="E16:E21"/>
    <mergeCell ref="E22:E27"/>
    <mergeCell ref="E28:E33"/>
    <mergeCell ref="E34:E39"/>
    <mergeCell ref="E40:E45"/>
    <mergeCell ref="E46:E51"/>
    <mergeCell ref="H441:H446"/>
    <mergeCell ref="I441:I446"/>
    <mergeCell ref="J441:J446"/>
    <mergeCell ref="K441:K446"/>
    <mergeCell ref="L441:L446"/>
    <mergeCell ref="M441:M446"/>
    <mergeCell ref="F429:F434"/>
    <mergeCell ref="G429:G434"/>
    <mergeCell ref="J423:J428"/>
    <mergeCell ref="K423:K428"/>
    <mergeCell ref="L423:L428"/>
    <mergeCell ref="M423:M428"/>
    <mergeCell ref="N423:N428"/>
    <mergeCell ref="N417:N422"/>
    <mergeCell ref="J411:J416"/>
    <mergeCell ref="K411:K416"/>
    <mergeCell ref="L411:L416"/>
    <mergeCell ref="M411:M416"/>
    <mergeCell ref="J306:J311"/>
    <mergeCell ref="N405:N410"/>
    <mergeCell ref="A441:A446"/>
    <mergeCell ref="B441:B446"/>
    <mergeCell ref="C441:C446"/>
    <mergeCell ref="D441:D446"/>
    <mergeCell ref="F441:F446"/>
    <mergeCell ref="G441:G446"/>
    <mergeCell ref="J435:J440"/>
    <mergeCell ref="K435:K440"/>
    <mergeCell ref="L435:L440"/>
    <mergeCell ref="M435:M440"/>
    <mergeCell ref="N435:N440"/>
    <mergeCell ref="O435:O440"/>
    <mergeCell ref="N429:N434"/>
    <mergeCell ref="O429:O434"/>
    <mergeCell ref="A435:A440"/>
    <mergeCell ref="B435:B440"/>
    <mergeCell ref="C435:C440"/>
    <mergeCell ref="D435:D440"/>
    <mergeCell ref="F435:F440"/>
    <mergeCell ref="G435:G440"/>
    <mergeCell ref="H435:H440"/>
    <mergeCell ref="I435:I440"/>
    <mergeCell ref="H429:H434"/>
    <mergeCell ref="I429:I434"/>
    <mergeCell ref="J429:J434"/>
    <mergeCell ref="K429:K434"/>
    <mergeCell ref="L429:L434"/>
    <mergeCell ref="M429:M434"/>
    <mergeCell ref="A429:A434"/>
    <mergeCell ref="B429:B434"/>
    <mergeCell ref="C429:C434"/>
    <mergeCell ref="D429:D434"/>
    <mergeCell ref="N411:N416"/>
    <mergeCell ref="A423:A428"/>
    <mergeCell ref="B423:B428"/>
    <mergeCell ref="C423:C428"/>
    <mergeCell ref="D423:D428"/>
    <mergeCell ref="F423:F428"/>
    <mergeCell ref="G423:G428"/>
    <mergeCell ref="H423:H428"/>
    <mergeCell ref="I423:I428"/>
    <mergeCell ref="H417:H422"/>
    <mergeCell ref="I417:I422"/>
    <mergeCell ref="J417:J422"/>
    <mergeCell ref="K417:K422"/>
    <mergeCell ref="L417:L422"/>
    <mergeCell ref="M417:M422"/>
    <mergeCell ref="A417:A422"/>
    <mergeCell ref="B417:B422"/>
    <mergeCell ref="C417:C422"/>
    <mergeCell ref="D417:D422"/>
    <mergeCell ref="F417:F422"/>
    <mergeCell ref="G417:G422"/>
    <mergeCell ref="A411:A416"/>
    <mergeCell ref="B411:B416"/>
    <mergeCell ref="C411:C416"/>
    <mergeCell ref="D411:D416"/>
    <mergeCell ref="F411:F416"/>
    <mergeCell ref="G411:G416"/>
    <mergeCell ref="H411:H416"/>
    <mergeCell ref="I411:I416"/>
    <mergeCell ref="H405:H410"/>
    <mergeCell ref="I405:I410"/>
    <mergeCell ref="J405:J410"/>
    <mergeCell ref="K405:K410"/>
    <mergeCell ref="L405:L410"/>
    <mergeCell ref="M405:M410"/>
    <mergeCell ref="A405:A410"/>
    <mergeCell ref="B405:B410"/>
    <mergeCell ref="C405:C410"/>
    <mergeCell ref="D405:D410"/>
    <mergeCell ref="F405:F410"/>
    <mergeCell ref="G405:G410"/>
    <mergeCell ref="J399:J404"/>
    <mergeCell ref="K399:K404"/>
    <mergeCell ref="L399:L404"/>
    <mergeCell ref="M399:M404"/>
    <mergeCell ref="N399:N404"/>
    <mergeCell ref="N393:N398"/>
    <mergeCell ref="A399:A404"/>
    <mergeCell ref="B399:B404"/>
    <mergeCell ref="C399:C404"/>
    <mergeCell ref="D399:D404"/>
    <mergeCell ref="F399:F404"/>
    <mergeCell ref="G399:G404"/>
    <mergeCell ref="H399:H404"/>
    <mergeCell ref="I399:I404"/>
    <mergeCell ref="H393:H398"/>
    <mergeCell ref="I393:I398"/>
    <mergeCell ref="J393:J398"/>
    <mergeCell ref="K393:K398"/>
    <mergeCell ref="L393:L398"/>
    <mergeCell ref="M393:M398"/>
    <mergeCell ref="A393:A398"/>
    <mergeCell ref="B393:B398"/>
    <mergeCell ref="C393:C398"/>
    <mergeCell ref="D393:D398"/>
    <mergeCell ref="F393:F398"/>
    <mergeCell ref="G393:G398"/>
    <mergeCell ref="J387:J392"/>
    <mergeCell ref="K387:K392"/>
    <mergeCell ref="L387:L392"/>
    <mergeCell ref="M387:M392"/>
    <mergeCell ref="N387:N392"/>
    <mergeCell ref="N381:N386"/>
    <mergeCell ref="O381:O386"/>
    <mergeCell ref="A387:A392"/>
    <mergeCell ref="B387:B392"/>
    <mergeCell ref="C387:C392"/>
    <mergeCell ref="D387:D392"/>
    <mergeCell ref="F387:F392"/>
    <mergeCell ref="G387:G392"/>
    <mergeCell ref="H387:H392"/>
    <mergeCell ref="I387:I392"/>
    <mergeCell ref="H381:H386"/>
    <mergeCell ref="I381:I386"/>
    <mergeCell ref="J381:J386"/>
    <mergeCell ref="K381:K386"/>
    <mergeCell ref="L381:L386"/>
    <mergeCell ref="M381:M386"/>
    <mergeCell ref="A381:A386"/>
    <mergeCell ref="B381:B386"/>
    <mergeCell ref="C381:C386"/>
    <mergeCell ref="D381:D386"/>
    <mergeCell ref="F381:F386"/>
    <mergeCell ref="G381:G386"/>
    <mergeCell ref="J375:J380"/>
    <mergeCell ref="K375:K380"/>
    <mergeCell ref="L375:L380"/>
    <mergeCell ref="M375:M380"/>
    <mergeCell ref="N375:N380"/>
    <mergeCell ref="N369:N374"/>
    <mergeCell ref="O369:O374"/>
    <mergeCell ref="A375:A380"/>
    <mergeCell ref="B375:B380"/>
    <mergeCell ref="C375:C380"/>
    <mergeCell ref="D375:D380"/>
    <mergeCell ref="F375:F380"/>
    <mergeCell ref="G375:G380"/>
    <mergeCell ref="H375:H380"/>
    <mergeCell ref="I375:I380"/>
    <mergeCell ref="H369:H374"/>
    <mergeCell ref="I369:I374"/>
    <mergeCell ref="J369:J374"/>
    <mergeCell ref="K369:K374"/>
    <mergeCell ref="L369:L374"/>
    <mergeCell ref="M369:M374"/>
    <mergeCell ref="A369:A374"/>
    <mergeCell ref="B369:B374"/>
    <mergeCell ref="C369:C374"/>
    <mergeCell ref="D369:D374"/>
    <mergeCell ref="F369:F374"/>
    <mergeCell ref="G369:G374"/>
    <mergeCell ref="J363:J368"/>
    <mergeCell ref="K363:K368"/>
    <mergeCell ref="L363:L368"/>
    <mergeCell ref="M363:M368"/>
    <mergeCell ref="N363:N368"/>
    <mergeCell ref="O363:O368"/>
    <mergeCell ref="N357:N362"/>
    <mergeCell ref="A363:A368"/>
    <mergeCell ref="B363:B368"/>
    <mergeCell ref="C363:C368"/>
    <mergeCell ref="D363:D368"/>
    <mergeCell ref="F363:F368"/>
    <mergeCell ref="G363:G368"/>
    <mergeCell ref="H363:H368"/>
    <mergeCell ref="I363:I368"/>
    <mergeCell ref="H357:H362"/>
    <mergeCell ref="I357:I362"/>
    <mergeCell ref="J357:J362"/>
    <mergeCell ref="K357:K362"/>
    <mergeCell ref="L357:L362"/>
    <mergeCell ref="M357:M362"/>
    <mergeCell ref="A357:A362"/>
    <mergeCell ref="B357:B362"/>
    <mergeCell ref="C357:C362"/>
    <mergeCell ref="D357:D362"/>
    <mergeCell ref="F357:F362"/>
    <mergeCell ref="G357:G362"/>
    <mergeCell ref="J351:J356"/>
    <mergeCell ref="K351:K356"/>
    <mergeCell ref="L351:L356"/>
    <mergeCell ref="M351:M356"/>
    <mergeCell ref="N351:N356"/>
    <mergeCell ref="O351:O356"/>
    <mergeCell ref="N345:N350"/>
    <mergeCell ref="O345:O350"/>
    <mergeCell ref="A351:A356"/>
    <mergeCell ref="B351:B356"/>
    <mergeCell ref="C351:C356"/>
    <mergeCell ref="D351:D356"/>
    <mergeCell ref="F351:F356"/>
    <mergeCell ref="G351:G356"/>
    <mergeCell ref="H351:H356"/>
    <mergeCell ref="I351:I356"/>
    <mergeCell ref="H345:H350"/>
    <mergeCell ref="I345:I350"/>
    <mergeCell ref="J345:J350"/>
    <mergeCell ref="K345:K350"/>
    <mergeCell ref="L345:L350"/>
    <mergeCell ref="M345:M350"/>
    <mergeCell ref="A345:A350"/>
    <mergeCell ref="B345:B350"/>
    <mergeCell ref="C345:C350"/>
    <mergeCell ref="D345:D350"/>
    <mergeCell ref="F345:F350"/>
    <mergeCell ref="G345:G350"/>
    <mergeCell ref="J339:J344"/>
    <mergeCell ref="K339:K344"/>
    <mergeCell ref="L339:L344"/>
    <mergeCell ref="M339:M344"/>
    <mergeCell ref="N339:N344"/>
    <mergeCell ref="O339:O344"/>
    <mergeCell ref="N333:N338"/>
    <mergeCell ref="A339:A344"/>
    <mergeCell ref="B339:B344"/>
    <mergeCell ref="C339:C344"/>
    <mergeCell ref="D339:D344"/>
    <mergeCell ref="F339:F344"/>
    <mergeCell ref="G339:G344"/>
    <mergeCell ref="H339:H344"/>
    <mergeCell ref="I339:I344"/>
    <mergeCell ref="H333:H338"/>
    <mergeCell ref="I333:I338"/>
    <mergeCell ref="J333:J338"/>
    <mergeCell ref="K333:K338"/>
    <mergeCell ref="L333:L338"/>
    <mergeCell ref="M333:M338"/>
    <mergeCell ref="A333:A338"/>
    <mergeCell ref="B333:B338"/>
    <mergeCell ref="C333:C338"/>
    <mergeCell ref="D333:D338"/>
    <mergeCell ref="F333:F338"/>
    <mergeCell ref="G333:G338"/>
    <mergeCell ref="J327:J332"/>
    <mergeCell ref="K327:K332"/>
    <mergeCell ref="L327:L332"/>
    <mergeCell ref="M327:M332"/>
    <mergeCell ref="N327:N332"/>
    <mergeCell ref="N312:N317"/>
    <mergeCell ref="O312:O317"/>
    <mergeCell ref="A327:A332"/>
    <mergeCell ref="B327:B332"/>
    <mergeCell ref="C327:C332"/>
    <mergeCell ref="D327:D332"/>
    <mergeCell ref="F327:F332"/>
    <mergeCell ref="G327:G332"/>
    <mergeCell ref="H327:H332"/>
    <mergeCell ref="I327:I332"/>
    <mergeCell ref="H312:H317"/>
    <mergeCell ref="I312:I317"/>
    <mergeCell ref="J312:J317"/>
    <mergeCell ref="K312:K317"/>
    <mergeCell ref="L312:L317"/>
    <mergeCell ref="M312:M317"/>
    <mergeCell ref="A312:A317"/>
    <mergeCell ref="B312:B317"/>
    <mergeCell ref="C312:C317"/>
    <mergeCell ref="D312:D317"/>
    <mergeCell ref="F312:F317"/>
    <mergeCell ref="G312:G317"/>
    <mergeCell ref="F318:F322"/>
    <mergeCell ref="E318:E322"/>
    <mergeCell ref="A318:A322"/>
    <mergeCell ref="M306:M311"/>
    <mergeCell ref="N306:N311"/>
    <mergeCell ref="N300:N305"/>
    <mergeCell ref="O300:O305"/>
    <mergeCell ref="A306:A311"/>
    <mergeCell ref="B306:B311"/>
    <mergeCell ref="C306:C311"/>
    <mergeCell ref="D306:D311"/>
    <mergeCell ref="F306:F311"/>
    <mergeCell ref="G306:G311"/>
    <mergeCell ref="H306:H311"/>
    <mergeCell ref="I306:I311"/>
    <mergeCell ref="H300:H305"/>
    <mergeCell ref="I300:I305"/>
    <mergeCell ref="J300:J305"/>
    <mergeCell ref="K300:K305"/>
    <mergeCell ref="L300:L305"/>
    <mergeCell ref="M300:M305"/>
    <mergeCell ref="A300:A305"/>
    <mergeCell ref="B300:B305"/>
    <mergeCell ref="C300:C305"/>
    <mergeCell ref="D300:D305"/>
    <mergeCell ref="F300:F305"/>
    <mergeCell ref="G300:G305"/>
    <mergeCell ref="K306:K311"/>
    <mergeCell ref="E300:E305"/>
    <mergeCell ref="L306:L311"/>
    <mergeCell ref="J294:J299"/>
    <mergeCell ref="K294:K299"/>
    <mergeCell ref="L294:L299"/>
    <mergeCell ref="M294:M299"/>
    <mergeCell ref="N294:N299"/>
    <mergeCell ref="N288:N293"/>
    <mergeCell ref="O288:O293"/>
    <mergeCell ref="A294:A299"/>
    <mergeCell ref="B294:B299"/>
    <mergeCell ref="C294:C299"/>
    <mergeCell ref="D294:D299"/>
    <mergeCell ref="F294:F299"/>
    <mergeCell ref="G294:G299"/>
    <mergeCell ref="H294:H299"/>
    <mergeCell ref="I294:I299"/>
    <mergeCell ref="H288:H293"/>
    <mergeCell ref="I288:I293"/>
    <mergeCell ref="J288:J293"/>
    <mergeCell ref="K288:K293"/>
    <mergeCell ref="L288:L293"/>
    <mergeCell ref="M288:M293"/>
    <mergeCell ref="A288:A293"/>
    <mergeCell ref="B288:B293"/>
    <mergeCell ref="C288:C293"/>
    <mergeCell ref="D288:D293"/>
    <mergeCell ref="F288:F293"/>
    <mergeCell ref="G288:G293"/>
    <mergeCell ref="J282:J287"/>
    <mergeCell ref="K282:K287"/>
    <mergeCell ref="L282:L287"/>
    <mergeCell ref="M282:M287"/>
    <mergeCell ref="N282:N287"/>
    <mergeCell ref="O282:O287"/>
    <mergeCell ref="N276:N281"/>
    <mergeCell ref="O276:O281"/>
    <mergeCell ref="A282:A287"/>
    <mergeCell ref="B282:B287"/>
    <mergeCell ref="C282:C287"/>
    <mergeCell ref="D282:D287"/>
    <mergeCell ref="F282:F287"/>
    <mergeCell ref="G282:G287"/>
    <mergeCell ref="H282:H287"/>
    <mergeCell ref="I282:I287"/>
    <mergeCell ref="H276:H281"/>
    <mergeCell ref="I276:I281"/>
    <mergeCell ref="J276:J281"/>
    <mergeCell ref="K276:K281"/>
    <mergeCell ref="L276:L281"/>
    <mergeCell ref="M276:M281"/>
    <mergeCell ref="A276:A281"/>
    <mergeCell ref="B276:B281"/>
    <mergeCell ref="C276:C281"/>
    <mergeCell ref="D276:D281"/>
    <mergeCell ref="F276:F281"/>
    <mergeCell ref="G276:G281"/>
    <mergeCell ref="J270:J275"/>
    <mergeCell ref="K270:K275"/>
    <mergeCell ref="L270:L275"/>
    <mergeCell ref="M270:M275"/>
    <mergeCell ref="N270:N275"/>
    <mergeCell ref="O270:O275"/>
    <mergeCell ref="N262:N267"/>
    <mergeCell ref="O262:O267"/>
    <mergeCell ref="A270:A275"/>
    <mergeCell ref="B270:B275"/>
    <mergeCell ref="C270:C275"/>
    <mergeCell ref="D270:D275"/>
    <mergeCell ref="F270:F275"/>
    <mergeCell ref="G270:G275"/>
    <mergeCell ref="H270:H275"/>
    <mergeCell ref="I270:I275"/>
    <mergeCell ref="H262:H267"/>
    <mergeCell ref="I262:I267"/>
    <mergeCell ref="J262:J267"/>
    <mergeCell ref="K262:K267"/>
    <mergeCell ref="L262:L267"/>
    <mergeCell ref="M262:M267"/>
    <mergeCell ref="A262:A267"/>
    <mergeCell ref="B262:B267"/>
    <mergeCell ref="C262:C267"/>
    <mergeCell ref="D262:D267"/>
    <mergeCell ref="F262:F267"/>
    <mergeCell ref="G262:G267"/>
    <mergeCell ref="E262:E267"/>
    <mergeCell ref="A268:A269"/>
    <mergeCell ref="E268:E269"/>
    <mergeCell ref="F268:F269"/>
    <mergeCell ref="J256:J261"/>
    <mergeCell ref="K256:K261"/>
    <mergeCell ref="L256:L261"/>
    <mergeCell ref="M256:M261"/>
    <mergeCell ref="N256:N261"/>
    <mergeCell ref="O256:O261"/>
    <mergeCell ref="N250:N255"/>
    <mergeCell ref="A256:A261"/>
    <mergeCell ref="B256:B261"/>
    <mergeCell ref="C256:C261"/>
    <mergeCell ref="D256:D261"/>
    <mergeCell ref="F256:F261"/>
    <mergeCell ref="G256:G261"/>
    <mergeCell ref="H256:H261"/>
    <mergeCell ref="I256:I261"/>
    <mergeCell ref="H250:H255"/>
    <mergeCell ref="I250:I255"/>
    <mergeCell ref="J250:J255"/>
    <mergeCell ref="K250:K255"/>
    <mergeCell ref="L250:L255"/>
    <mergeCell ref="M250:M255"/>
    <mergeCell ref="A250:A255"/>
    <mergeCell ref="B250:B255"/>
    <mergeCell ref="C250:C255"/>
    <mergeCell ref="D250:D255"/>
    <mergeCell ref="F250:F255"/>
    <mergeCell ref="G250:G255"/>
    <mergeCell ref="E250:E255"/>
    <mergeCell ref="E256:E261"/>
    <mergeCell ref="J244:J249"/>
    <mergeCell ref="K244:K249"/>
    <mergeCell ref="L244:L249"/>
    <mergeCell ref="M244:M249"/>
    <mergeCell ref="N244:N249"/>
    <mergeCell ref="O244:O249"/>
    <mergeCell ref="N238:N243"/>
    <mergeCell ref="A244:A249"/>
    <mergeCell ref="B244:B249"/>
    <mergeCell ref="C244:C249"/>
    <mergeCell ref="D244:D249"/>
    <mergeCell ref="F244:F249"/>
    <mergeCell ref="G244:G249"/>
    <mergeCell ref="H244:H249"/>
    <mergeCell ref="I244:I249"/>
    <mergeCell ref="H238:H243"/>
    <mergeCell ref="I238:I243"/>
    <mergeCell ref="J238:J243"/>
    <mergeCell ref="K238:K243"/>
    <mergeCell ref="L238:L243"/>
    <mergeCell ref="M238:M243"/>
    <mergeCell ref="A238:A243"/>
    <mergeCell ref="B238:B243"/>
    <mergeCell ref="C238:C243"/>
    <mergeCell ref="D238:D243"/>
    <mergeCell ref="F238:F243"/>
    <mergeCell ref="G238:G243"/>
    <mergeCell ref="E238:E243"/>
    <mergeCell ref="E244:E249"/>
    <mergeCell ref="J232:J237"/>
    <mergeCell ref="K232:K237"/>
    <mergeCell ref="L232:L237"/>
    <mergeCell ref="M232:M237"/>
    <mergeCell ref="N232:N237"/>
    <mergeCell ref="N226:N231"/>
    <mergeCell ref="A232:A237"/>
    <mergeCell ref="B232:B237"/>
    <mergeCell ref="C232:C237"/>
    <mergeCell ref="D232:D237"/>
    <mergeCell ref="F232:F237"/>
    <mergeCell ref="G232:G237"/>
    <mergeCell ref="H232:H237"/>
    <mergeCell ref="I232:I237"/>
    <mergeCell ref="H226:H231"/>
    <mergeCell ref="I226:I231"/>
    <mergeCell ref="J226:J231"/>
    <mergeCell ref="K226:K231"/>
    <mergeCell ref="L226:L231"/>
    <mergeCell ref="M226:M231"/>
    <mergeCell ref="A226:A231"/>
    <mergeCell ref="B226:B231"/>
    <mergeCell ref="C226:C231"/>
    <mergeCell ref="D226:D231"/>
    <mergeCell ref="F226:F231"/>
    <mergeCell ref="G226:G231"/>
    <mergeCell ref="E226:E231"/>
    <mergeCell ref="E232:E237"/>
    <mergeCell ref="J220:J225"/>
    <mergeCell ref="K220:K225"/>
    <mergeCell ref="L220:L225"/>
    <mergeCell ref="M220:M225"/>
    <mergeCell ref="N220:N225"/>
    <mergeCell ref="N214:N219"/>
    <mergeCell ref="O214:O219"/>
    <mergeCell ref="A220:A225"/>
    <mergeCell ref="B220:B225"/>
    <mergeCell ref="C220:C225"/>
    <mergeCell ref="D220:D225"/>
    <mergeCell ref="F220:F225"/>
    <mergeCell ref="G220:G225"/>
    <mergeCell ref="H220:H225"/>
    <mergeCell ref="I220:I225"/>
    <mergeCell ref="H214:H219"/>
    <mergeCell ref="I214:I219"/>
    <mergeCell ref="J214:J219"/>
    <mergeCell ref="K214:K219"/>
    <mergeCell ref="L214:L219"/>
    <mergeCell ref="M214:M219"/>
    <mergeCell ref="A214:A219"/>
    <mergeCell ref="B214:B219"/>
    <mergeCell ref="C214:C219"/>
    <mergeCell ref="D214:D219"/>
    <mergeCell ref="F214:F219"/>
    <mergeCell ref="G214:G219"/>
    <mergeCell ref="E214:E219"/>
    <mergeCell ref="E220:E225"/>
    <mergeCell ref="J208:J213"/>
    <mergeCell ref="K208:K213"/>
    <mergeCell ref="L208:L213"/>
    <mergeCell ref="M208:M213"/>
    <mergeCell ref="N208:N213"/>
    <mergeCell ref="N202:N207"/>
    <mergeCell ref="A208:A213"/>
    <mergeCell ref="B208:B213"/>
    <mergeCell ref="C208:C213"/>
    <mergeCell ref="D208:D213"/>
    <mergeCell ref="F208:F213"/>
    <mergeCell ref="G208:G213"/>
    <mergeCell ref="H208:H213"/>
    <mergeCell ref="I208:I213"/>
    <mergeCell ref="H202:H207"/>
    <mergeCell ref="I202:I207"/>
    <mergeCell ref="J202:J207"/>
    <mergeCell ref="K202:K207"/>
    <mergeCell ref="L202:L207"/>
    <mergeCell ref="M202:M207"/>
    <mergeCell ref="A202:A207"/>
    <mergeCell ref="B202:B207"/>
    <mergeCell ref="C202:C207"/>
    <mergeCell ref="D202:D207"/>
    <mergeCell ref="F202:F207"/>
    <mergeCell ref="G202:G207"/>
    <mergeCell ref="E202:E207"/>
    <mergeCell ref="E208:E213"/>
    <mergeCell ref="J196:J201"/>
    <mergeCell ref="K196:K201"/>
    <mergeCell ref="L196:L201"/>
    <mergeCell ref="M196:M201"/>
    <mergeCell ref="N196:N201"/>
    <mergeCell ref="O196:O201"/>
    <mergeCell ref="N190:N195"/>
    <mergeCell ref="A196:A201"/>
    <mergeCell ref="B196:B201"/>
    <mergeCell ref="C196:C201"/>
    <mergeCell ref="D196:D201"/>
    <mergeCell ref="F196:F201"/>
    <mergeCell ref="G196:G201"/>
    <mergeCell ref="H196:H201"/>
    <mergeCell ref="I196:I201"/>
    <mergeCell ref="H190:H195"/>
    <mergeCell ref="I190:I195"/>
    <mergeCell ref="J190:J195"/>
    <mergeCell ref="K190:K195"/>
    <mergeCell ref="L190:L195"/>
    <mergeCell ref="M190:M195"/>
    <mergeCell ref="A190:A195"/>
    <mergeCell ref="B190:B195"/>
    <mergeCell ref="C190:C195"/>
    <mergeCell ref="D190:D195"/>
    <mergeCell ref="F190:F195"/>
    <mergeCell ref="G190:G195"/>
    <mergeCell ref="E196:E201"/>
    <mergeCell ref="E190:E195"/>
    <mergeCell ref="J184:J189"/>
    <mergeCell ref="K184:K189"/>
    <mergeCell ref="L184:L189"/>
    <mergeCell ref="M184:M189"/>
    <mergeCell ref="N184:N189"/>
    <mergeCell ref="O184:O189"/>
    <mergeCell ref="N178:N183"/>
    <mergeCell ref="O178:O183"/>
    <mergeCell ref="A184:A189"/>
    <mergeCell ref="B184:B189"/>
    <mergeCell ref="C184:C189"/>
    <mergeCell ref="D184:D189"/>
    <mergeCell ref="F184:F189"/>
    <mergeCell ref="G184:G189"/>
    <mergeCell ref="H184:H189"/>
    <mergeCell ref="I184:I189"/>
    <mergeCell ref="H178:H183"/>
    <mergeCell ref="I178:I183"/>
    <mergeCell ref="J178:J183"/>
    <mergeCell ref="K178:K183"/>
    <mergeCell ref="L178:L183"/>
    <mergeCell ref="M178:M183"/>
    <mergeCell ref="A178:A183"/>
    <mergeCell ref="B178:B183"/>
    <mergeCell ref="C178:C183"/>
    <mergeCell ref="D178:D183"/>
    <mergeCell ref="F178:F183"/>
    <mergeCell ref="G178:G183"/>
    <mergeCell ref="E178:E183"/>
    <mergeCell ref="E184:E189"/>
    <mergeCell ref="J172:J177"/>
    <mergeCell ref="K172:K177"/>
    <mergeCell ref="L172:L177"/>
    <mergeCell ref="M172:M177"/>
    <mergeCell ref="N172:N177"/>
    <mergeCell ref="O172:O177"/>
    <mergeCell ref="N166:N171"/>
    <mergeCell ref="O166:O171"/>
    <mergeCell ref="A172:A177"/>
    <mergeCell ref="B172:B177"/>
    <mergeCell ref="C172:C177"/>
    <mergeCell ref="D172:D177"/>
    <mergeCell ref="F172:F177"/>
    <mergeCell ref="G172:G177"/>
    <mergeCell ref="H172:H177"/>
    <mergeCell ref="I172:I177"/>
    <mergeCell ref="H166:H171"/>
    <mergeCell ref="I166:I171"/>
    <mergeCell ref="J166:J171"/>
    <mergeCell ref="K166:K171"/>
    <mergeCell ref="L166:L171"/>
    <mergeCell ref="M166:M171"/>
    <mergeCell ref="A166:A171"/>
    <mergeCell ref="B166:B171"/>
    <mergeCell ref="C166:C171"/>
    <mergeCell ref="D166:D171"/>
    <mergeCell ref="F166:F171"/>
    <mergeCell ref="G166:G171"/>
    <mergeCell ref="E166:E171"/>
    <mergeCell ref="E172:E177"/>
    <mergeCell ref="J160:J165"/>
    <mergeCell ref="K160:K165"/>
    <mergeCell ref="L160:L165"/>
    <mergeCell ref="M160:M165"/>
    <mergeCell ref="N160:N165"/>
    <mergeCell ref="N154:N159"/>
    <mergeCell ref="A160:A165"/>
    <mergeCell ref="B160:B165"/>
    <mergeCell ref="C160:C165"/>
    <mergeCell ref="D160:D165"/>
    <mergeCell ref="F160:F165"/>
    <mergeCell ref="G160:G165"/>
    <mergeCell ref="H160:H165"/>
    <mergeCell ref="I160:I165"/>
    <mergeCell ref="H154:H159"/>
    <mergeCell ref="I154:I159"/>
    <mergeCell ref="J154:J159"/>
    <mergeCell ref="K154:K159"/>
    <mergeCell ref="L154:L159"/>
    <mergeCell ref="M154:M159"/>
    <mergeCell ref="A154:A159"/>
    <mergeCell ref="B154:B159"/>
    <mergeCell ref="C154:C159"/>
    <mergeCell ref="D154:D159"/>
    <mergeCell ref="F154:F159"/>
    <mergeCell ref="G154:G159"/>
    <mergeCell ref="E154:E159"/>
    <mergeCell ref="E160:E165"/>
    <mergeCell ref="J148:J153"/>
    <mergeCell ref="K148:K153"/>
    <mergeCell ref="L148:L153"/>
    <mergeCell ref="M148:M153"/>
    <mergeCell ref="N148:N153"/>
    <mergeCell ref="N142:N147"/>
    <mergeCell ref="A148:A153"/>
    <mergeCell ref="B148:B153"/>
    <mergeCell ref="C148:C153"/>
    <mergeCell ref="D148:D153"/>
    <mergeCell ref="F148:F153"/>
    <mergeCell ref="G148:G153"/>
    <mergeCell ref="H148:H153"/>
    <mergeCell ref="I148:I153"/>
    <mergeCell ref="H142:H147"/>
    <mergeCell ref="I142:I147"/>
    <mergeCell ref="J142:J147"/>
    <mergeCell ref="K142:K147"/>
    <mergeCell ref="L142:L147"/>
    <mergeCell ref="M142:M147"/>
    <mergeCell ref="A142:A147"/>
    <mergeCell ref="B142:B147"/>
    <mergeCell ref="C142:C147"/>
    <mergeCell ref="D142:D147"/>
    <mergeCell ref="F142:F147"/>
    <mergeCell ref="G142:G147"/>
    <mergeCell ref="E142:E147"/>
    <mergeCell ref="E148:E153"/>
    <mergeCell ref="J136:J141"/>
    <mergeCell ref="K136:K141"/>
    <mergeCell ref="L136:L141"/>
    <mergeCell ref="M136:M141"/>
    <mergeCell ref="N136:N141"/>
    <mergeCell ref="N130:N135"/>
    <mergeCell ref="O130:O135"/>
    <mergeCell ref="A136:A141"/>
    <mergeCell ref="B136:B141"/>
    <mergeCell ref="C136:C141"/>
    <mergeCell ref="D136:D141"/>
    <mergeCell ref="F136:F141"/>
    <mergeCell ref="G136:G141"/>
    <mergeCell ref="H136:H141"/>
    <mergeCell ref="I136:I141"/>
    <mergeCell ref="H130:H135"/>
    <mergeCell ref="I130:I135"/>
    <mergeCell ref="J130:J135"/>
    <mergeCell ref="K130:K135"/>
    <mergeCell ref="L130:L135"/>
    <mergeCell ref="M130:M135"/>
    <mergeCell ref="A130:A135"/>
    <mergeCell ref="B130:B135"/>
    <mergeCell ref="C130:C135"/>
    <mergeCell ref="D130:D135"/>
    <mergeCell ref="F130:F135"/>
    <mergeCell ref="G130:G135"/>
    <mergeCell ref="E130:E135"/>
    <mergeCell ref="E136:E141"/>
    <mergeCell ref="J124:J129"/>
    <mergeCell ref="K124:K129"/>
    <mergeCell ref="L124:L129"/>
    <mergeCell ref="M124:M129"/>
    <mergeCell ref="N124:N129"/>
    <mergeCell ref="N118:N123"/>
    <mergeCell ref="A124:A129"/>
    <mergeCell ref="B124:B129"/>
    <mergeCell ref="C124:C129"/>
    <mergeCell ref="D124:D129"/>
    <mergeCell ref="F124:F129"/>
    <mergeCell ref="G124:G129"/>
    <mergeCell ref="H124:H129"/>
    <mergeCell ref="I124:I129"/>
    <mergeCell ref="H118:H123"/>
    <mergeCell ref="I118:I123"/>
    <mergeCell ref="J118:J123"/>
    <mergeCell ref="K118:K123"/>
    <mergeCell ref="L118:L123"/>
    <mergeCell ref="M118:M123"/>
    <mergeCell ref="A118:A123"/>
    <mergeCell ref="B118:B123"/>
    <mergeCell ref="C118:C123"/>
    <mergeCell ref="D118:D123"/>
    <mergeCell ref="F118:F123"/>
    <mergeCell ref="G118:G123"/>
    <mergeCell ref="E124:E129"/>
    <mergeCell ref="E118:E123"/>
    <mergeCell ref="J112:J117"/>
    <mergeCell ref="K112:K117"/>
    <mergeCell ref="L112:L117"/>
    <mergeCell ref="M112:M117"/>
    <mergeCell ref="N112:N117"/>
    <mergeCell ref="O112:O117"/>
    <mergeCell ref="N106:N111"/>
    <mergeCell ref="O106:O111"/>
    <mergeCell ref="A112:A117"/>
    <mergeCell ref="B112:B117"/>
    <mergeCell ref="C112:C117"/>
    <mergeCell ref="D112:D117"/>
    <mergeCell ref="F112:F117"/>
    <mergeCell ref="G112:G117"/>
    <mergeCell ref="H112:H117"/>
    <mergeCell ref="I112:I117"/>
    <mergeCell ref="H106:H111"/>
    <mergeCell ref="I106:I111"/>
    <mergeCell ref="J106:J111"/>
    <mergeCell ref="K106:K111"/>
    <mergeCell ref="L106:L111"/>
    <mergeCell ref="M106:M111"/>
    <mergeCell ref="A106:A111"/>
    <mergeCell ref="B106:B111"/>
    <mergeCell ref="C106:C111"/>
    <mergeCell ref="D106:D111"/>
    <mergeCell ref="F106:F111"/>
    <mergeCell ref="G106:G111"/>
    <mergeCell ref="E106:E111"/>
    <mergeCell ref="E112:E117"/>
    <mergeCell ref="J100:J105"/>
    <mergeCell ref="K100:K105"/>
    <mergeCell ref="L100:L105"/>
    <mergeCell ref="M100:M105"/>
    <mergeCell ref="N100:N105"/>
    <mergeCell ref="N94:N99"/>
    <mergeCell ref="O94:O99"/>
    <mergeCell ref="A100:A105"/>
    <mergeCell ref="B100:B105"/>
    <mergeCell ref="C100:C105"/>
    <mergeCell ref="D100:D105"/>
    <mergeCell ref="F100:F105"/>
    <mergeCell ref="G100:G105"/>
    <mergeCell ref="H100:H105"/>
    <mergeCell ref="I100:I105"/>
    <mergeCell ref="H94:H99"/>
    <mergeCell ref="I94:I99"/>
    <mergeCell ref="J94:J99"/>
    <mergeCell ref="K94:K99"/>
    <mergeCell ref="L94:L99"/>
    <mergeCell ref="M94:M99"/>
    <mergeCell ref="A94:A99"/>
    <mergeCell ref="B94:B99"/>
    <mergeCell ref="C94:C99"/>
    <mergeCell ref="D94:D99"/>
    <mergeCell ref="F94:F99"/>
    <mergeCell ref="G94:G99"/>
    <mergeCell ref="E94:E99"/>
    <mergeCell ref="E100:E105"/>
    <mergeCell ref="J88:J93"/>
    <mergeCell ref="K88:K93"/>
    <mergeCell ref="L88:L93"/>
    <mergeCell ref="M88:M93"/>
    <mergeCell ref="N88:N93"/>
    <mergeCell ref="O88:O93"/>
    <mergeCell ref="N82:N87"/>
    <mergeCell ref="O82:O87"/>
    <mergeCell ref="A88:A93"/>
    <mergeCell ref="B88:B93"/>
    <mergeCell ref="C88:C93"/>
    <mergeCell ref="D88:D93"/>
    <mergeCell ref="F88:F93"/>
    <mergeCell ref="G88:G93"/>
    <mergeCell ref="H88:H93"/>
    <mergeCell ref="I88:I93"/>
    <mergeCell ref="H82:H87"/>
    <mergeCell ref="I82:I87"/>
    <mergeCell ref="J82:J87"/>
    <mergeCell ref="K82:K87"/>
    <mergeCell ref="L82:L87"/>
    <mergeCell ref="M82:M87"/>
    <mergeCell ref="A82:A87"/>
    <mergeCell ref="B82:B87"/>
    <mergeCell ref="C82:C87"/>
    <mergeCell ref="D82:D87"/>
    <mergeCell ref="F82:F87"/>
    <mergeCell ref="G82:G87"/>
    <mergeCell ref="E88:E93"/>
    <mergeCell ref="E82:E87"/>
    <mergeCell ref="J76:J81"/>
    <mergeCell ref="K76:K81"/>
    <mergeCell ref="L76:L81"/>
    <mergeCell ref="M76:M81"/>
    <mergeCell ref="N76:N81"/>
    <mergeCell ref="N70:N75"/>
    <mergeCell ref="O70:O75"/>
    <mergeCell ref="A76:A81"/>
    <mergeCell ref="B76:B81"/>
    <mergeCell ref="C76:C81"/>
    <mergeCell ref="D76:D81"/>
    <mergeCell ref="F76:F81"/>
    <mergeCell ref="G76:G81"/>
    <mergeCell ref="H76:H81"/>
    <mergeCell ref="I76:I81"/>
    <mergeCell ref="H70:H75"/>
    <mergeCell ref="I70:I75"/>
    <mergeCell ref="J70:J75"/>
    <mergeCell ref="K70:K75"/>
    <mergeCell ref="L70:L75"/>
    <mergeCell ref="M70:M75"/>
    <mergeCell ref="A70:A75"/>
    <mergeCell ref="B70:B75"/>
    <mergeCell ref="C70:C75"/>
    <mergeCell ref="D70:D75"/>
    <mergeCell ref="F70:F75"/>
    <mergeCell ref="G70:G75"/>
    <mergeCell ref="E70:E75"/>
    <mergeCell ref="E76:E81"/>
    <mergeCell ref="J64:J69"/>
    <mergeCell ref="K64:K69"/>
    <mergeCell ref="L64:L69"/>
    <mergeCell ref="M64:M69"/>
    <mergeCell ref="N64:N69"/>
    <mergeCell ref="N58:N63"/>
    <mergeCell ref="A64:A69"/>
    <mergeCell ref="B64:B69"/>
    <mergeCell ref="C64:C69"/>
    <mergeCell ref="D64:D69"/>
    <mergeCell ref="F64:F69"/>
    <mergeCell ref="G64:G69"/>
    <mergeCell ref="H64:H69"/>
    <mergeCell ref="I64:I69"/>
    <mergeCell ref="H58:H63"/>
    <mergeCell ref="I58:I63"/>
    <mergeCell ref="J58:J63"/>
    <mergeCell ref="K58:K63"/>
    <mergeCell ref="L58:L63"/>
    <mergeCell ref="M58:M63"/>
    <mergeCell ref="A58:A63"/>
    <mergeCell ref="B58:B63"/>
    <mergeCell ref="C58:C63"/>
    <mergeCell ref="D58:D63"/>
    <mergeCell ref="F58:F63"/>
    <mergeCell ref="G58:G63"/>
    <mergeCell ref="E58:E63"/>
    <mergeCell ref="E64:E69"/>
    <mergeCell ref="O46:O51"/>
    <mergeCell ref="A52:A57"/>
    <mergeCell ref="B52:B57"/>
    <mergeCell ref="C52:C57"/>
    <mergeCell ref="D52:D57"/>
    <mergeCell ref="F52:F57"/>
    <mergeCell ref="G52:G57"/>
    <mergeCell ref="H52:H57"/>
    <mergeCell ref="I52:I57"/>
    <mergeCell ref="H46:H51"/>
    <mergeCell ref="I46:I51"/>
    <mergeCell ref="J46:J51"/>
    <mergeCell ref="K46:K51"/>
    <mergeCell ref="L46:L51"/>
    <mergeCell ref="M46:M51"/>
    <mergeCell ref="A46:A51"/>
    <mergeCell ref="B46:B51"/>
    <mergeCell ref="C46:C51"/>
    <mergeCell ref="D46:D51"/>
    <mergeCell ref="F46:F51"/>
    <mergeCell ref="G46:G51"/>
    <mergeCell ref="E52:E57"/>
    <mergeCell ref="M22:M27"/>
    <mergeCell ref="A22:A27"/>
    <mergeCell ref="B22:B27"/>
    <mergeCell ref="C22:C27"/>
    <mergeCell ref="D22:D27"/>
    <mergeCell ref="F22:F27"/>
    <mergeCell ref="G22:G27"/>
    <mergeCell ref="A40:A45"/>
    <mergeCell ref="B40:B45"/>
    <mergeCell ref="C40:C45"/>
    <mergeCell ref="D40:D45"/>
    <mergeCell ref="F40:F45"/>
    <mergeCell ref="G40:G45"/>
    <mergeCell ref="H40:H45"/>
    <mergeCell ref="I40:I45"/>
    <mergeCell ref="H34:H39"/>
    <mergeCell ref="I34:I39"/>
    <mergeCell ref="J34:J39"/>
    <mergeCell ref="K34:K39"/>
    <mergeCell ref="L34:L39"/>
    <mergeCell ref="M34:M39"/>
    <mergeCell ref="A34:A39"/>
    <mergeCell ref="B34:B39"/>
    <mergeCell ref="C34:C39"/>
    <mergeCell ref="D34:D39"/>
    <mergeCell ref="F34:F39"/>
    <mergeCell ref="G34:G39"/>
    <mergeCell ref="C10:C15"/>
    <mergeCell ref="D10:D15"/>
    <mergeCell ref="F10:F15"/>
    <mergeCell ref="G10:G15"/>
    <mergeCell ref="A28:A33"/>
    <mergeCell ref="B28:B33"/>
    <mergeCell ref="C28:C33"/>
    <mergeCell ref="D28:D33"/>
    <mergeCell ref="F28:F33"/>
    <mergeCell ref="G28:G33"/>
    <mergeCell ref="H28:H33"/>
    <mergeCell ref="I28:I33"/>
    <mergeCell ref="H22:H27"/>
    <mergeCell ref="I22:I27"/>
    <mergeCell ref="J22:J27"/>
    <mergeCell ref="K22:K27"/>
    <mergeCell ref="L22:L27"/>
    <mergeCell ref="AB2:AB3"/>
    <mergeCell ref="AC2:AC3"/>
    <mergeCell ref="AD2:AD3"/>
    <mergeCell ref="AE2:AE3"/>
    <mergeCell ref="AF2:AF3"/>
    <mergeCell ref="M2:M3"/>
    <mergeCell ref="N2:N3"/>
    <mergeCell ref="O2:O3"/>
    <mergeCell ref="P2:P3"/>
    <mergeCell ref="J16:J21"/>
    <mergeCell ref="K16:K21"/>
    <mergeCell ref="L16:L21"/>
    <mergeCell ref="M16:M21"/>
    <mergeCell ref="N16:N21"/>
    <mergeCell ref="N10:N15"/>
    <mergeCell ref="O10:O15"/>
    <mergeCell ref="A16:A21"/>
    <mergeCell ref="B16:B21"/>
    <mergeCell ref="C16:C21"/>
    <mergeCell ref="D16:D21"/>
    <mergeCell ref="F16:F21"/>
    <mergeCell ref="G16:G21"/>
    <mergeCell ref="H16:H21"/>
    <mergeCell ref="I16:I21"/>
    <mergeCell ref="H10:H15"/>
    <mergeCell ref="I10:I15"/>
    <mergeCell ref="J10:J15"/>
    <mergeCell ref="K10:K15"/>
    <mergeCell ref="L10:L15"/>
    <mergeCell ref="M10:M15"/>
    <mergeCell ref="A10:A15"/>
    <mergeCell ref="B10:B15"/>
    <mergeCell ref="A1:H1"/>
    <mergeCell ref="I1:O1"/>
    <mergeCell ref="P1:X1"/>
    <mergeCell ref="AB1:AH1"/>
    <mergeCell ref="A2:A3"/>
    <mergeCell ref="B2:B3"/>
    <mergeCell ref="C2:C3"/>
    <mergeCell ref="D2:D3"/>
    <mergeCell ref="F2:F3"/>
    <mergeCell ref="J4:J9"/>
    <mergeCell ref="K4:K9"/>
    <mergeCell ref="L4:L9"/>
    <mergeCell ref="M4:M9"/>
    <mergeCell ref="N4:N9"/>
    <mergeCell ref="O4:O9"/>
    <mergeCell ref="AM2:AM3"/>
    <mergeCell ref="AN2:AN3"/>
    <mergeCell ref="A4:A9"/>
    <mergeCell ref="B4:B9"/>
    <mergeCell ref="C4:C9"/>
    <mergeCell ref="D4:D9"/>
    <mergeCell ref="F4:F9"/>
    <mergeCell ref="G4:G9"/>
    <mergeCell ref="H4:H9"/>
    <mergeCell ref="I4:I9"/>
    <mergeCell ref="AG2:AG3"/>
    <mergeCell ref="AH2:AH3"/>
    <mergeCell ref="AI2:AI3"/>
    <mergeCell ref="AJ2:AJ3"/>
    <mergeCell ref="AK2:AK3"/>
    <mergeCell ref="AL2:AL3"/>
    <mergeCell ref="S2:X2"/>
    <mergeCell ref="AA298:AA299"/>
    <mergeCell ref="Q2:Q3"/>
    <mergeCell ref="R2:R3"/>
    <mergeCell ref="G2:G3"/>
    <mergeCell ref="H2:H3"/>
    <mergeCell ref="I2:I3"/>
    <mergeCell ref="J2:J3"/>
    <mergeCell ref="K2:K3"/>
    <mergeCell ref="L2:L3"/>
    <mergeCell ref="J28:J33"/>
    <mergeCell ref="K28:K33"/>
    <mergeCell ref="L28:L33"/>
    <mergeCell ref="M28:M33"/>
    <mergeCell ref="N28:N33"/>
    <mergeCell ref="O28:O33"/>
    <mergeCell ref="N22:N27"/>
    <mergeCell ref="O22:O27"/>
    <mergeCell ref="J40:J45"/>
    <mergeCell ref="K40:K45"/>
    <mergeCell ref="L40:L45"/>
    <mergeCell ref="M40:M45"/>
    <mergeCell ref="N40:N45"/>
    <mergeCell ref="O40:O45"/>
    <mergeCell ref="N34:N39"/>
    <mergeCell ref="O34:O39"/>
    <mergeCell ref="J52:J57"/>
    <mergeCell ref="K52:K57"/>
    <mergeCell ref="L52:L57"/>
    <mergeCell ref="M52:M57"/>
    <mergeCell ref="N52:N57"/>
    <mergeCell ref="O52:O57"/>
    <mergeCell ref="N46:N51"/>
  </mergeCells>
  <conditionalFormatting sqref="I4 I10">
    <cfRule type="cellIs" dxfId="1817" priority="1954" operator="equal">
      <formula>"Muy Alta"</formula>
    </cfRule>
    <cfRule type="cellIs" dxfId="1816" priority="1955" operator="equal">
      <formula>"Alta"</formula>
    </cfRule>
    <cfRule type="cellIs" dxfId="1815" priority="1956" operator="equal">
      <formula>"Media"</formula>
    </cfRule>
    <cfRule type="cellIs" dxfId="1814" priority="1957" operator="equal">
      <formula>"Baja"</formula>
    </cfRule>
    <cfRule type="cellIs" dxfId="1813" priority="1958" operator="equal">
      <formula>"Muy Baja"</formula>
    </cfRule>
  </conditionalFormatting>
  <conditionalFormatting sqref="M4 M10 M16 M22 M28">
    <cfRule type="cellIs" dxfId="1812" priority="1949" operator="equal">
      <formula>"Catastrófico"</formula>
    </cfRule>
    <cfRule type="cellIs" dxfId="1811" priority="1950" operator="equal">
      <formula>"Mayor"</formula>
    </cfRule>
    <cfRule type="cellIs" dxfId="1810" priority="1951" operator="equal">
      <formula>"Moderado"</formula>
    </cfRule>
    <cfRule type="cellIs" dxfId="1809" priority="1952" operator="equal">
      <formula>"Menor"</formula>
    </cfRule>
    <cfRule type="cellIs" dxfId="1808" priority="1953" operator="equal">
      <formula>"Leve"</formula>
    </cfRule>
  </conditionalFormatting>
  <conditionalFormatting sqref="O4">
    <cfRule type="cellIs" dxfId="1807" priority="1945" operator="equal">
      <formula>"Extremo"</formula>
    </cfRule>
    <cfRule type="cellIs" dxfId="1806" priority="1946" operator="equal">
      <formula>"Alto"</formula>
    </cfRule>
    <cfRule type="cellIs" dxfId="1805" priority="1947" operator="equal">
      <formula>"Moderado"</formula>
    </cfRule>
    <cfRule type="cellIs" dxfId="1804" priority="1948" operator="equal">
      <formula>"Bajo"</formula>
    </cfRule>
  </conditionalFormatting>
  <conditionalFormatting sqref="AC4:AC9">
    <cfRule type="cellIs" dxfId="1803" priority="1940" operator="equal">
      <formula>"Muy Alta"</formula>
    </cfRule>
    <cfRule type="cellIs" dxfId="1802" priority="1941" operator="equal">
      <formula>"Alta"</formula>
    </cfRule>
    <cfRule type="cellIs" dxfId="1801" priority="1942" operator="equal">
      <formula>"Media"</formula>
    </cfRule>
    <cfRule type="cellIs" dxfId="1800" priority="1943" operator="equal">
      <formula>"Baja"</formula>
    </cfRule>
    <cfRule type="cellIs" dxfId="1799" priority="1944" operator="equal">
      <formula>"Muy Baja"</formula>
    </cfRule>
  </conditionalFormatting>
  <conditionalFormatting sqref="AE4:AE9">
    <cfRule type="cellIs" dxfId="1798" priority="1935" operator="equal">
      <formula>"Catastrófico"</formula>
    </cfRule>
    <cfRule type="cellIs" dxfId="1797" priority="1936" operator="equal">
      <formula>"Mayor"</formula>
    </cfRule>
    <cfRule type="cellIs" dxfId="1796" priority="1937" operator="equal">
      <formula>"Moderado"</formula>
    </cfRule>
    <cfRule type="cellIs" dxfId="1795" priority="1938" operator="equal">
      <formula>"Menor"</formula>
    </cfRule>
    <cfRule type="cellIs" dxfId="1794" priority="1939" operator="equal">
      <formula>"Leve"</formula>
    </cfRule>
  </conditionalFormatting>
  <conditionalFormatting sqref="AG4:AG9">
    <cfRule type="cellIs" dxfId="1793" priority="1931" operator="equal">
      <formula>"Extremo"</formula>
    </cfRule>
    <cfRule type="cellIs" dxfId="1792" priority="1932" operator="equal">
      <formula>"Alto"</formula>
    </cfRule>
    <cfRule type="cellIs" dxfId="1791" priority="1933" operator="equal">
      <formula>"Moderado"</formula>
    </cfRule>
    <cfRule type="cellIs" dxfId="1790" priority="1934" operator="equal">
      <formula>"Bajo"</formula>
    </cfRule>
  </conditionalFormatting>
  <conditionalFormatting sqref="O10">
    <cfRule type="cellIs" dxfId="1789" priority="1927" operator="equal">
      <formula>"Extremo"</formula>
    </cfRule>
    <cfRule type="cellIs" dxfId="1788" priority="1928" operator="equal">
      <formula>"Alto"</formula>
    </cfRule>
    <cfRule type="cellIs" dxfId="1787" priority="1929" operator="equal">
      <formula>"Moderado"</formula>
    </cfRule>
    <cfRule type="cellIs" dxfId="1786" priority="1930" operator="equal">
      <formula>"Bajo"</formula>
    </cfRule>
  </conditionalFormatting>
  <conditionalFormatting sqref="AC10:AC15">
    <cfRule type="cellIs" dxfId="1785" priority="1922" operator="equal">
      <formula>"Muy Alta"</formula>
    </cfRule>
    <cfRule type="cellIs" dxfId="1784" priority="1923" operator="equal">
      <formula>"Alta"</formula>
    </cfRule>
    <cfRule type="cellIs" dxfId="1783" priority="1924" operator="equal">
      <formula>"Media"</formula>
    </cfRule>
    <cfRule type="cellIs" dxfId="1782" priority="1925" operator="equal">
      <formula>"Baja"</formula>
    </cfRule>
    <cfRule type="cellIs" dxfId="1781" priority="1926" operator="equal">
      <formula>"Muy Baja"</formula>
    </cfRule>
  </conditionalFormatting>
  <conditionalFormatting sqref="AE10:AE15">
    <cfRule type="cellIs" dxfId="1780" priority="1917" operator="equal">
      <formula>"Catastrófico"</formula>
    </cfRule>
    <cfRule type="cellIs" dxfId="1779" priority="1918" operator="equal">
      <formula>"Mayor"</formula>
    </cfRule>
    <cfRule type="cellIs" dxfId="1778" priority="1919" operator="equal">
      <formula>"Moderado"</formula>
    </cfRule>
    <cfRule type="cellIs" dxfId="1777" priority="1920" operator="equal">
      <formula>"Menor"</formula>
    </cfRule>
    <cfRule type="cellIs" dxfId="1776" priority="1921" operator="equal">
      <formula>"Leve"</formula>
    </cfRule>
  </conditionalFormatting>
  <conditionalFormatting sqref="AG10:AG15">
    <cfRule type="cellIs" dxfId="1775" priority="1913" operator="equal">
      <formula>"Extremo"</formula>
    </cfRule>
    <cfRule type="cellIs" dxfId="1774" priority="1914" operator="equal">
      <formula>"Alto"</formula>
    </cfRule>
    <cfRule type="cellIs" dxfId="1773" priority="1915" operator="equal">
      <formula>"Moderado"</formula>
    </cfRule>
    <cfRule type="cellIs" dxfId="1772" priority="1916" operator="equal">
      <formula>"Bajo"</formula>
    </cfRule>
  </conditionalFormatting>
  <conditionalFormatting sqref="I16">
    <cfRule type="cellIs" dxfId="1771" priority="1908" operator="equal">
      <formula>"Muy Alta"</formula>
    </cfRule>
    <cfRule type="cellIs" dxfId="1770" priority="1909" operator="equal">
      <formula>"Alta"</formula>
    </cfRule>
    <cfRule type="cellIs" dxfId="1769" priority="1910" operator="equal">
      <formula>"Media"</formula>
    </cfRule>
    <cfRule type="cellIs" dxfId="1768" priority="1911" operator="equal">
      <formula>"Baja"</formula>
    </cfRule>
    <cfRule type="cellIs" dxfId="1767" priority="1912" operator="equal">
      <formula>"Muy Baja"</formula>
    </cfRule>
  </conditionalFormatting>
  <conditionalFormatting sqref="O16:O19">
    <cfRule type="cellIs" dxfId="1766" priority="1904" operator="equal">
      <formula>"Extremo"</formula>
    </cfRule>
    <cfRule type="cellIs" dxfId="1765" priority="1905" operator="equal">
      <formula>"Alto"</formula>
    </cfRule>
    <cfRule type="cellIs" dxfId="1764" priority="1906" operator="equal">
      <formula>"Moderado"</formula>
    </cfRule>
    <cfRule type="cellIs" dxfId="1763" priority="1907" operator="equal">
      <formula>"Bajo"</formula>
    </cfRule>
  </conditionalFormatting>
  <conditionalFormatting sqref="AC16:AC21">
    <cfRule type="cellIs" dxfId="1762" priority="1899" operator="equal">
      <formula>"Muy Alta"</formula>
    </cfRule>
    <cfRule type="cellIs" dxfId="1761" priority="1900" operator="equal">
      <formula>"Alta"</formula>
    </cfRule>
    <cfRule type="cellIs" dxfId="1760" priority="1901" operator="equal">
      <formula>"Media"</formula>
    </cfRule>
    <cfRule type="cellIs" dxfId="1759" priority="1902" operator="equal">
      <formula>"Baja"</formula>
    </cfRule>
    <cfRule type="cellIs" dxfId="1758" priority="1903" operator="equal">
      <formula>"Muy Baja"</formula>
    </cfRule>
  </conditionalFormatting>
  <conditionalFormatting sqref="AE16:AE21">
    <cfRule type="cellIs" dxfId="1757" priority="1894" operator="equal">
      <formula>"Catastrófico"</formula>
    </cfRule>
    <cfRule type="cellIs" dxfId="1756" priority="1895" operator="equal">
      <formula>"Mayor"</formula>
    </cfRule>
    <cfRule type="cellIs" dxfId="1755" priority="1896" operator="equal">
      <formula>"Moderado"</formula>
    </cfRule>
    <cfRule type="cellIs" dxfId="1754" priority="1897" operator="equal">
      <formula>"Menor"</formula>
    </cfRule>
    <cfRule type="cellIs" dxfId="1753" priority="1898" operator="equal">
      <formula>"Leve"</formula>
    </cfRule>
  </conditionalFormatting>
  <conditionalFormatting sqref="AG16:AG21">
    <cfRule type="cellIs" dxfId="1752" priority="1890" operator="equal">
      <formula>"Extremo"</formula>
    </cfRule>
    <cfRule type="cellIs" dxfId="1751" priority="1891" operator="equal">
      <formula>"Alto"</formula>
    </cfRule>
    <cfRule type="cellIs" dxfId="1750" priority="1892" operator="equal">
      <formula>"Moderado"</formula>
    </cfRule>
    <cfRule type="cellIs" dxfId="1749" priority="1893" operator="equal">
      <formula>"Bajo"</formula>
    </cfRule>
  </conditionalFormatting>
  <conditionalFormatting sqref="I22">
    <cfRule type="cellIs" dxfId="1748" priority="1885" operator="equal">
      <formula>"Muy Alta"</formula>
    </cfRule>
    <cfRule type="cellIs" dxfId="1747" priority="1886" operator="equal">
      <formula>"Alta"</formula>
    </cfRule>
    <cfRule type="cellIs" dxfId="1746" priority="1887" operator="equal">
      <formula>"Media"</formula>
    </cfRule>
    <cfRule type="cellIs" dxfId="1745" priority="1888" operator="equal">
      <formula>"Baja"</formula>
    </cfRule>
    <cfRule type="cellIs" dxfId="1744" priority="1889" operator="equal">
      <formula>"Muy Baja"</formula>
    </cfRule>
  </conditionalFormatting>
  <conditionalFormatting sqref="O22">
    <cfRule type="cellIs" dxfId="1743" priority="1881" operator="equal">
      <formula>"Extremo"</formula>
    </cfRule>
    <cfRule type="cellIs" dxfId="1742" priority="1882" operator="equal">
      <formula>"Alto"</formula>
    </cfRule>
    <cfRule type="cellIs" dxfId="1741" priority="1883" operator="equal">
      <formula>"Moderado"</formula>
    </cfRule>
    <cfRule type="cellIs" dxfId="1740" priority="1884" operator="equal">
      <formula>"Bajo"</formula>
    </cfRule>
  </conditionalFormatting>
  <conditionalFormatting sqref="AC22:AC27">
    <cfRule type="cellIs" dxfId="1739" priority="1876" operator="equal">
      <formula>"Muy Alta"</formula>
    </cfRule>
    <cfRule type="cellIs" dxfId="1738" priority="1877" operator="equal">
      <formula>"Alta"</formula>
    </cfRule>
    <cfRule type="cellIs" dxfId="1737" priority="1878" operator="equal">
      <formula>"Media"</formula>
    </cfRule>
    <cfRule type="cellIs" dxfId="1736" priority="1879" operator="equal">
      <formula>"Baja"</formula>
    </cfRule>
    <cfRule type="cellIs" dxfId="1735" priority="1880" operator="equal">
      <formula>"Muy Baja"</formula>
    </cfRule>
  </conditionalFormatting>
  <conditionalFormatting sqref="AE22:AE27">
    <cfRule type="cellIs" dxfId="1734" priority="1871" operator="equal">
      <formula>"Catastrófico"</formula>
    </cfRule>
    <cfRule type="cellIs" dxfId="1733" priority="1872" operator="equal">
      <formula>"Mayor"</formula>
    </cfRule>
    <cfRule type="cellIs" dxfId="1732" priority="1873" operator="equal">
      <formula>"Moderado"</formula>
    </cfRule>
    <cfRule type="cellIs" dxfId="1731" priority="1874" operator="equal">
      <formula>"Menor"</formula>
    </cfRule>
    <cfRule type="cellIs" dxfId="1730" priority="1875" operator="equal">
      <formula>"Leve"</formula>
    </cfRule>
  </conditionalFormatting>
  <conditionalFormatting sqref="AG22:AG27">
    <cfRule type="cellIs" dxfId="1729" priority="1867" operator="equal">
      <formula>"Extremo"</formula>
    </cfRule>
    <cfRule type="cellIs" dxfId="1728" priority="1868" operator="equal">
      <formula>"Alto"</formula>
    </cfRule>
    <cfRule type="cellIs" dxfId="1727" priority="1869" operator="equal">
      <formula>"Moderado"</formula>
    </cfRule>
    <cfRule type="cellIs" dxfId="1726" priority="1870" operator="equal">
      <formula>"Bajo"</formula>
    </cfRule>
  </conditionalFormatting>
  <conditionalFormatting sqref="I28">
    <cfRule type="cellIs" dxfId="1725" priority="1862" operator="equal">
      <formula>"Muy Alta"</formula>
    </cfRule>
    <cfRule type="cellIs" dxfId="1724" priority="1863" operator="equal">
      <formula>"Alta"</formula>
    </cfRule>
    <cfRule type="cellIs" dxfId="1723" priority="1864" operator="equal">
      <formula>"Media"</formula>
    </cfRule>
    <cfRule type="cellIs" dxfId="1722" priority="1865" operator="equal">
      <formula>"Baja"</formula>
    </cfRule>
    <cfRule type="cellIs" dxfId="1721" priority="1866" operator="equal">
      <formula>"Muy Baja"</formula>
    </cfRule>
  </conditionalFormatting>
  <conditionalFormatting sqref="O28">
    <cfRule type="cellIs" dxfId="1720" priority="1858" operator="equal">
      <formula>"Extremo"</formula>
    </cfRule>
    <cfRule type="cellIs" dxfId="1719" priority="1859" operator="equal">
      <formula>"Alto"</formula>
    </cfRule>
    <cfRule type="cellIs" dxfId="1718" priority="1860" operator="equal">
      <formula>"Moderado"</formula>
    </cfRule>
    <cfRule type="cellIs" dxfId="1717" priority="1861" operator="equal">
      <formula>"Bajo"</formula>
    </cfRule>
  </conditionalFormatting>
  <conditionalFormatting sqref="AC28:AC33">
    <cfRule type="cellIs" dxfId="1716" priority="1853" operator="equal">
      <formula>"Muy Alta"</formula>
    </cfRule>
    <cfRule type="cellIs" dxfId="1715" priority="1854" operator="equal">
      <formula>"Alta"</formula>
    </cfRule>
    <cfRule type="cellIs" dxfId="1714" priority="1855" operator="equal">
      <formula>"Media"</formula>
    </cfRule>
    <cfRule type="cellIs" dxfId="1713" priority="1856" operator="equal">
      <formula>"Baja"</formula>
    </cfRule>
    <cfRule type="cellIs" dxfId="1712" priority="1857" operator="equal">
      <formula>"Muy Baja"</formula>
    </cfRule>
  </conditionalFormatting>
  <conditionalFormatting sqref="AE28:AE33">
    <cfRule type="cellIs" dxfId="1711" priority="1848" operator="equal">
      <formula>"Catastrófico"</formula>
    </cfRule>
    <cfRule type="cellIs" dxfId="1710" priority="1849" operator="equal">
      <formula>"Mayor"</formula>
    </cfRule>
    <cfRule type="cellIs" dxfId="1709" priority="1850" operator="equal">
      <formula>"Moderado"</formula>
    </cfRule>
    <cfRule type="cellIs" dxfId="1708" priority="1851" operator="equal">
      <formula>"Menor"</formula>
    </cfRule>
    <cfRule type="cellIs" dxfId="1707" priority="1852" operator="equal">
      <formula>"Leve"</formula>
    </cfRule>
  </conditionalFormatting>
  <conditionalFormatting sqref="AG28:AG33">
    <cfRule type="cellIs" dxfId="1706" priority="1844" operator="equal">
      <formula>"Extremo"</formula>
    </cfRule>
    <cfRule type="cellIs" dxfId="1705" priority="1845" operator="equal">
      <formula>"Alto"</formula>
    </cfRule>
    <cfRule type="cellIs" dxfId="1704" priority="1846" operator="equal">
      <formula>"Moderado"</formula>
    </cfRule>
    <cfRule type="cellIs" dxfId="1703" priority="1847" operator="equal">
      <formula>"Bajo"</formula>
    </cfRule>
  </conditionalFormatting>
  <conditionalFormatting sqref="L4:L33">
    <cfRule type="containsText" dxfId="1702" priority="1820" operator="containsText" text="❌">
      <formula>NOT(ISERROR(SEARCH("❌",L4)))</formula>
    </cfRule>
  </conditionalFormatting>
  <conditionalFormatting sqref="I34">
    <cfRule type="cellIs" dxfId="1701" priority="1815" operator="equal">
      <formula>"Muy Alta"</formula>
    </cfRule>
    <cfRule type="cellIs" dxfId="1700" priority="1816" operator="equal">
      <formula>"Alta"</formula>
    </cfRule>
    <cfRule type="cellIs" dxfId="1699" priority="1817" operator="equal">
      <formula>"Media"</formula>
    </cfRule>
    <cfRule type="cellIs" dxfId="1698" priority="1818" operator="equal">
      <formula>"Baja"</formula>
    </cfRule>
    <cfRule type="cellIs" dxfId="1697" priority="1819" operator="equal">
      <formula>"Muy Baja"</formula>
    </cfRule>
  </conditionalFormatting>
  <conditionalFormatting sqref="M34">
    <cfRule type="cellIs" dxfId="1696" priority="1810" operator="equal">
      <formula>"Catastrófico"</formula>
    </cfRule>
    <cfRule type="cellIs" dxfId="1695" priority="1811" operator="equal">
      <formula>"Mayor"</formula>
    </cfRule>
    <cfRule type="cellIs" dxfId="1694" priority="1812" operator="equal">
      <formula>"Moderado"</formula>
    </cfRule>
    <cfRule type="cellIs" dxfId="1693" priority="1813" operator="equal">
      <formula>"Menor"</formula>
    </cfRule>
    <cfRule type="cellIs" dxfId="1692" priority="1814" operator="equal">
      <formula>"Leve"</formula>
    </cfRule>
  </conditionalFormatting>
  <conditionalFormatting sqref="O34">
    <cfRule type="cellIs" dxfId="1691" priority="1806" operator="equal">
      <formula>"Extremo"</formula>
    </cfRule>
    <cfRule type="cellIs" dxfId="1690" priority="1807" operator="equal">
      <formula>"Alto"</formula>
    </cfRule>
    <cfRule type="cellIs" dxfId="1689" priority="1808" operator="equal">
      <formula>"Moderado"</formula>
    </cfRule>
    <cfRule type="cellIs" dxfId="1688" priority="1809" operator="equal">
      <formula>"Bajo"</formula>
    </cfRule>
  </conditionalFormatting>
  <conditionalFormatting sqref="AC34:AC39">
    <cfRule type="cellIs" dxfId="1687" priority="1801" operator="equal">
      <formula>"Muy Alta"</formula>
    </cfRule>
    <cfRule type="cellIs" dxfId="1686" priority="1802" operator="equal">
      <formula>"Alta"</formula>
    </cfRule>
    <cfRule type="cellIs" dxfId="1685" priority="1803" operator="equal">
      <formula>"Media"</formula>
    </cfRule>
    <cfRule type="cellIs" dxfId="1684" priority="1804" operator="equal">
      <formula>"Baja"</formula>
    </cfRule>
    <cfRule type="cellIs" dxfId="1683" priority="1805" operator="equal">
      <formula>"Muy Baja"</formula>
    </cfRule>
  </conditionalFormatting>
  <conditionalFormatting sqref="AE34:AE39">
    <cfRule type="cellIs" dxfId="1682" priority="1796" operator="equal">
      <formula>"Catastrófico"</formula>
    </cfRule>
    <cfRule type="cellIs" dxfId="1681" priority="1797" operator="equal">
      <formula>"Mayor"</formula>
    </cfRule>
    <cfRule type="cellIs" dxfId="1680" priority="1798" operator="equal">
      <formula>"Moderado"</formula>
    </cfRule>
    <cfRule type="cellIs" dxfId="1679" priority="1799" operator="equal">
      <formula>"Menor"</formula>
    </cfRule>
    <cfRule type="cellIs" dxfId="1678" priority="1800" operator="equal">
      <formula>"Leve"</formula>
    </cfRule>
  </conditionalFormatting>
  <conditionalFormatting sqref="AG34:AG39">
    <cfRule type="cellIs" dxfId="1677" priority="1792" operator="equal">
      <formula>"Extremo"</formula>
    </cfRule>
    <cfRule type="cellIs" dxfId="1676" priority="1793" operator="equal">
      <formula>"Alto"</formula>
    </cfRule>
    <cfRule type="cellIs" dxfId="1675" priority="1794" operator="equal">
      <formula>"Moderado"</formula>
    </cfRule>
    <cfRule type="cellIs" dxfId="1674" priority="1795" operator="equal">
      <formula>"Bajo"</formula>
    </cfRule>
  </conditionalFormatting>
  <conditionalFormatting sqref="L34:L39">
    <cfRule type="containsText" dxfId="1673" priority="1791" operator="containsText" text="❌">
      <formula>NOT(ISERROR(SEARCH("❌",L34)))</formula>
    </cfRule>
  </conditionalFormatting>
  <conditionalFormatting sqref="I40 I46">
    <cfRule type="cellIs" dxfId="1672" priority="1786" operator="equal">
      <formula>"Muy Alta"</formula>
    </cfRule>
    <cfRule type="cellIs" dxfId="1671" priority="1787" operator="equal">
      <formula>"Alta"</formula>
    </cfRule>
    <cfRule type="cellIs" dxfId="1670" priority="1788" operator="equal">
      <formula>"Media"</formula>
    </cfRule>
    <cfRule type="cellIs" dxfId="1669" priority="1789" operator="equal">
      <formula>"Baja"</formula>
    </cfRule>
    <cfRule type="cellIs" dxfId="1668" priority="1790" operator="equal">
      <formula>"Muy Baja"</formula>
    </cfRule>
  </conditionalFormatting>
  <conditionalFormatting sqref="M40 M46 M52">
    <cfRule type="cellIs" dxfId="1667" priority="1781" operator="equal">
      <formula>"Catastrófico"</formula>
    </cfRule>
    <cfRule type="cellIs" dxfId="1666" priority="1782" operator="equal">
      <formula>"Mayor"</formula>
    </cfRule>
    <cfRule type="cellIs" dxfId="1665" priority="1783" operator="equal">
      <formula>"Moderado"</formula>
    </cfRule>
    <cfRule type="cellIs" dxfId="1664" priority="1784" operator="equal">
      <formula>"Menor"</formula>
    </cfRule>
    <cfRule type="cellIs" dxfId="1663" priority="1785" operator="equal">
      <formula>"Leve"</formula>
    </cfRule>
  </conditionalFormatting>
  <conditionalFormatting sqref="O40">
    <cfRule type="cellIs" dxfId="1662" priority="1777" operator="equal">
      <formula>"Extremo"</formula>
    </cfRule>
    <cfRule type="cellIs" dxfId="1661" priority="1778" operator="equal">
      <formula>"Alto"</formula>
    </cfRule>
    <cfRule type="cellIs" dxfId="1660" priority="1779" operator="equal">
      <formula>"Moderado"</formula>
    </cfRule>
    <cfRule type="cellIs" dxfId="1659" priority="1780" operator="equal">
      <formula>"Bajo"</formula>
    </cfRule>
  </conditionalFormatting>
  <conditionalFormatting sqref="AC40:AC45">
    <cfRule type="cellIs" dxfId="1658" priority="1772" operator="equal">
      <formula>"Muy Alta"</formula>
    </cfRule>
    <cfRule type="cellIs" dxfId="1657" priority="1773" operator="equal">
      <formula>"Alta"</formula>
    </cfRule>
    <cfRule type="cellIs" dxfId="1656" priority="1774" operator="equal">
      <formula>"Media"</formula>
    </cfRule>
    <cfRule type="cellIs" dxfId="1655" priority="1775" operator="equal">
      <formula>"Baja"</formula>
    </cfRule>
    <cfRule type="cellIs" dxfId="1654" priority="1776" operator="equal">
      <formula>"Muy Baja"</formula>
    </cfRule>
  </conditionalFormatting>
  <conditionalFormatting sqref="AE40:AE45">
    <cfRule type="cellIs" dxfId="1653" priority="1767" operator="equal">
      <formula>"Catastrófico"</formula>
    </cfRule>
    <cfRule type="cellIs" dxfId="1652" priority="1768" operator="equal">
      <formula>"Mayor"</formula>
    </cfRule>
    <cfRule type="cellIs" dxfId="1651" priority="1769" operator="equal">
      <formula>"Moderado"</formula>
    </cfRule>
    <cfRule type="cellIs" dxfId="1650" priority="1770" operator="equal">
      <formula>"Menor"</formula>
    </cfRule>
    <cfRule type="cellIs" dxfId="1649" priority="1771" operator="equal">
      <formula>"Leve"</formula>
    </cfRule>
  </conditionalFormatting>
  <conditionalFormatting sqref="AG40:AG45">
    <cfRule type="cellIs" dxfId="1648" priority="1763" operator="equal">
      <formula>"Extremo"</formula>
    </cfRule>
    <cfRule type="cellIs" dxfId="1647" priority="1764" operator="equal">
      <formula>"Alto"</formula>
    </cfRule>
    <cfRule type="cellIs" dxfId="1646" priority="1765" operator="equal">
      <formula>"Moderado"</formula>
    </cfRule>
    <cfRule type="cellIs" dxfId="1645" priority="1766" operator="equal">
      <formula>"Bajo"</formula>
    </cfRule>
  </conditionalFormatting>
  <conditionalFormatting sqref="O46">
    <cfRule type="cellIs" dxfId="1644" priority="1759" operator="equal">
      <formula>"Extremo"</formula>
    </cfRule>
    <cfRule type="cellIs" dxfId="1643" priority="1760" operator="equal">
      <formula>"Alto"</formula>
    </cfRule>
    <cfRule type="cellIs" dxfId="1642" priority="1761" operator="equal">
      <formula>"Moderado"</formula>
    </cfRule>
    <cfRule type="cellIs" dxfId="1641" priority="1762" operator="equal">
      <formula>"Bajo"</formula>
    </cfRule>
  </conditionalFormatting>
  <conditionalFormatting sqref="AC46:AC51">
    <cfRule type="cellIs" dxfId="1640" priority="1754" operator="equal">
      <formula>"Muy Alta"</formula>
    </cfRule>
    <cfRule type="cellIs" dxfId="1639" priority="1755" operator="equal">
      <formula>"Alta"</formula>
    </cfRule>
    <cfRule type="cellIs" dxfId="1638" priority="1756" operator="equal">
      <formula>"Media"</formula>
    </cfRule>
    <cfRule type="cellIs" dxfId="1637" priority="1757" operator="equal">
      <formula>"Baja"</formula>
    </cfRule>
    <cfRule type="cellIs" dxfId="1636" priority="1758" operator="equal">
      <formula>"Muy Baja"</formula>
    </cfRule>
  </conditionalFormatting>
  <conditionalFormatting sqref="AE46:AE51">
    <cfRule type="cellIs" dxfId="1635" priority="1749" operator="equal">
      <formula>"Catastrófico"</formula>
    </cfRule>
    <cfRule type="cellIs" dxfId="1634" priority="1750" operator="equal">
      <formula>"Mayor"</formula>
    </cfRule>
    <cfRule type="cellIs" dxfId="1633" priority="1751" operator="equal">
      <formula>"Moderado"</formula>
    </cfRule>
    <cfRule type="cellIs" dxfId="1632" priority="1752" operator="equal">
      <formula>"Menor"</formula>
    </cfRule>
    <cfRule type="cellIs" dxfId="1631" priority="1753" operator="equal">
      <formula>"Leve"</formula>
    </cfRule>
  </conditionalFormatting>
  <conditionalFormatting sqref="AG46:AG51">
    <cfRule type="cellIs" dxfId="1630" priority="1745" operator="equal">
      <formula>"Extremo"</formula>
    </cfRule>
    <cfRule type="cellIs" dxfId="1629" priority="1746" operator="equal">
      <formula>"Alto"</formula>
    </cfRule>
    <cfRule type="cellIs" dxfId="1628" priority="1747" operator="equal">
      <formula>"Moderado"</formula>
    </cfRule>
    <cfRule type="cellIs" dxfId="1627" priority="1748" operator="equal">
      <formula>"Bajo"</formula>
    </cfRule>
  </conditionalFormatting>
  <conditionalFormatting sqref="I52">
    <cfRule type="cellIs" dxfId="1626" priority="1740" operator="equal">
      <formula>"Muy Alta"</formula>
    </cfRule>
    <cfRule type="cellIs" dxfId="1625" priority="1741" operator="equal">
      <formula>"Alta"</formula>
    </cfRule>
    <cfRule type="cellIs" dxfId="1624" priority="1742" operator="equal">
      <formula>"Media"</formula>
    </cfRule>
    <cfRule type="cellIs" dxfId="1623" priority="1743" operator="equal">
      <formula>"Baja"</formula>
    </cfRule>
    <cfRule type="cellIs" dxfId="1622" priority="1744" operator="equal">
      <formula>"Muy Baja"</formula>
    </cfRule>
  </conditionalFormatting>
  <conditionalFormatting sqref="O52">
    <cfRule type="cellIs" dxfId="1621" priority="1736" operator="equal">
      <formula>"Extremo"</formula>
    </cfRule>
    <cfRule type="cellIs" dxfId="1620" priority="1737" operator="equal">
      <formula>"Alto"</formula>
    </cfRule>
    <cfRule type="cellIs" dxfId="1619" priority="1738" operator="equal">
      <formula>"Moderado"</formula>
    </cfRule>
    <cfRule type="cellIs" dxfId="1618" priority="1739" operator="equal">
      <formula>"Bajo"</formula>
    </cfRule>
  </conditionalFormatting>
  <conditionalFormatting sqref="AC52:AC57">
    <cfRule type="cellIs" dxfId="1617" priority="1731" operator="equal">
      <formula>"Muy Alta"</formula>
    </cfRule>
    <cfRule type="cellIs" dxfId="1616" priority="1732" operator="equal">
      <formula>"Alta"</formula>
    </cfRule>
    <cfRule type="cellIs" dxfId="1615" priority="1733" operator="equal">
      <formula>"Media"</formula>
    </cfRule>
    <cfRule type="cellIs" dxfId="1614" priority="1734" operator="equal">
      <formula>"Baja"</formula>
    </cfRule>
    <cfRule type="cellIs" dxfId="1613" priority="1735" operator="equal">
      <formula>"Muy Baja"</formula>
    </cfRule>
  </conditionalFormatting>
  <conditionalFormatting sqref="AE52:AE57">
    <cfRule type="cellIs" dxfId="1612" priority="1726" operator="equal">
      <formula>"Catastrófico"</formula>
    </cfRule>
    <cfRule type="cellIs" dxfId="1611" priority="1727" operator="equal">
      <formula>"Mayor"</formula>
    </cfRule>
    <cfRule type="cellIs" dxfId="1610" priority="1728" operator="equal">
      <formula>"Moderado"</formula>
    </cfRule>
    <cfRule type="cellIs" dxfId="1609" priority="1729" operator="equal">
      <formula>"Menor"</formula>
    </cfRule>
    <cfRule type="cellIs" dxfId="1608" priority="1730" operator="equal">
      <formula>"Leve"</formula>
    </cfRule>
  </conditionalFormatting>
  <conditionalFormatting sqref="AG52:AG57">
    <cfRule type="cellIs" dxfId="1607" priority="1722" operator="equal">
      <formula>"Extremo"</formula>
    </cfRule>
    <cfRule type="cellIs" dxfId="1606" priority="1723" operator="equal">
      <formula>"Alto"</formula>
    </cfRule>
    <cfRule type="cellIs" dxfId="1605" priority="1724" operator="equal">
      <formula>"Moderado"</formula>
    </cfRule>
    <cfRule type="cellIs" dxfId="1604" priority="1725" operator="equal">
      <formula>"Bajo"</formula>
    </cfRule>
  </conditionalFormatting>
  <conditionalFormatting sqref="L40:L57">
    <cfRule type="containsText" dxfId="1603" priority="1721" operator="containsText" text="❌">
      <formula>NOT(ISERROR(SEARCH("❌",L40)))</formula>
    </cfRule>
  </conditionalFormatting>
  <conditionalFormatting sqref="I58 I64">
    <cfRule type="cellIs" dxfId="1602" priority="1716" operator="equal">
      <formula>"Muy Alta"</formula>
    </cfRule>
    <cfRule type="cellIs" dxfId="1601" priority="1717" operator="equal">
      <formula>"Alta"</formula>
    </cfRule>
    <cfRule type="cellIs" dxfId="1600" priority="1718" operator="equal">
      <formula>"Media"</formula>
    </cfRule>
    <cfRule type="cellIs" dxfId="1599" priority="1719" operator="equal">
      <formula>"Baja"</formula>
    </cfRule>
    <cfRule type="cellIs" dxfId="1598" priority="1720" operator="equal">
      <formula>"Muy Baja"</formula>
    </cfRule>
  </conditionalFormatting>
  <conditionalFormatting sqref="M58 M64">
    <cfRule type="cellIs" dxfId="1597" priority="1711" operator="equal">
      <formula>"Catastrófico"</formula>
    </cfRule>
    <cfRule type="cellIs" dxfId="1596" priority="1712" operator="equal">
      <formula>"Mayor"</formula>
    </cfRule>
    <cfRule type="cellIs" dxfId="1595" priority="1713" operator="equal">
      <formula>"Moderado"</formula>
    </cfRule>
    <cfRule type="cellIs" dxfId="1594" priority="1714" operator="equal">
      <formula>"Menor"</formula>
    </cfRule>
    <cfRule type="cellIs" dxfId="1593" priority="1715" operator="equal">
      <formula>"Leve"</formula>
    </cfRule>
  </conditionalFormatting>
  <conditionalFormatting sqref="O58:O61">
    <cfRule type="cellIs" dxfId="1592" priority="1707" operator="equal">
      <formula>"Extremo"</formula>
    </cfRule>
    <cfRule type="cellIs" dxfId="1591" priority="1708" operator="equal">
      <formula>"Alto"</formula>
    </cfRule>
    <cfRule type="cellIs" dxfId="1590" priority="1709" operator="equal">
      <formula>"Moderado"</formula>
    </cfRule>
    <cfRule type="cellIs" dxfId="1589" priority="1710" operator="equal">
      <formula>"Bajo"</formula>
    </cfRule>
  </conditionalFormatting>
  <conditionalFormatting sqref="AC58:AC63">
    <cfRule type="cellIs" dxfId="1588" priority="1702" operator="equal">
      <formula>"Muy Alta"</formula>
    </cfRule>
    <cfRule type="cellIs" dxfId="1587" priority="1703" operator="equal">
      <formula>"Alta"</formula>
    </cfRule>
    <cfRule type="cellIs" dxfId="1586" priority="1704" operator="equal">
      <formula>"Media"</formula>
    </cfRule>
    <cfRule type="cellIs" dxfId="1585" priority="1705" operator="equal">
      <formula>"Baja"</formula>
    </cfRule>
    <cfRule type="cellIs" dxfId="1584" priority="1706" operator="equal">
      <formula>"Muy Baja"</formula>
    </cfRule>
  </conditionalFormatting>
  <conditionalFormatting sqref="AE58:AE63">
    <cfRule type="cellIs" dxfId="1583" priority="1697" operator="equal">
      <formula>"Catastrófico"</formula>
    </cfRule>
    <cfRule type="cellIs" dxfId="1582" priority="1698" operator="equal">
      <formula>"Mayor"</formula>
    </cfRule>
    <cfRule type="cellIs" dxfId="1581" priority="1699" operator="equal">
      <formula>"Moderado"</formula>
    </cfRule>
    <cfRule type="cellIs" dxfId="1580" priority="1700" operator="equal">
      <formula>"Menor"</formula>
    </cfRule>
    <cfRule type="cellIs" dxfId="1579" priority="1701" operator="equal">
      <formula>"Leve"</formula>
    </cfRule>
  </conditionalFormatting>
  <conditionalFormatting sqref="AG58:AG63">
    <cfRule type="cellIs" dxfId="1578" priority="1693" operator="equal">
      <formula>"Extremo"</formula>
    </cfRule>
    <cfRule type="cellIs" dxfId="1577" priority="1694" operator="equal">
      <formula>"Alto"</formula>
    </cfRule>
    <cfRule type="cellIs" dxfId="1576" priority="1695" operator="equal">
      <formula>"Moderado"</formula>
    </cfRule>
    <cfRule type="cellIs" dxfId="1575" priority="1696" operator="equal">
      <formula>"Bajo"</formula>
    </cfRule>
  </conditionalFormatting>
  <conditionalFormatting sqref="O64:O65">
    <cfRule type="cellIs" dxfId="1574" priority="1689" operator="equal">
      <formula>"Extremo"</formula>
    </cfRule>
    <cfRule type="cellIs" dxfId="1573" priority="1690" operator="equal">
      <formula>"Alto"</formula>
    </cfRule>
    <cfRule type="cellIs" dxfId="1572" priority="1691" operator="equal">
      <formula>"Moderado"</formula>
    </cfRule>
    <cfRule type="cellIs" dxfId="1571" priority="1692" operator="equal">
      <formula>"Bajo"</formula>
    </cfRule>
  </conditionalFormatting>
  <conditionalFormatting sqref="AC64:AC69">
    <cfRule type="cellIs" dxfId="1570" priority="1684" operator="equal">
      <formula>"Muy Alta"</formula>
    </cfRule>
    <cfRule type="cellIs" dxfId="1569" priority="1685" operator="equal">
      <formula>"Alta"</formula>
    </cfRule>
    <cfRule type="cellIs" dxfId="1568" priority="1686" operator="equal">
      <formula>"Media"</formula>
    </cfRule>
    <cfRule type="cellIs" dxfId="1567" priority="1687" operator="equal">
      <formula>"Baja"</formula>
    </cfRule>
    <cfRule type="cellIs" dxfId="1566" priority="1688" operator="equal">
      <formula>"Muy Baja"</formula>
    </cfRule>
  </conditionalFormatting>
  <conditionalFormatting sqref="AE64:AE69">
    <cfRule type="cellIs" dxfId="1565" priority="1679" operator="equal">
      <formula>"Catastrófico"</formula>
    </cfRule>
    <cfRule type="cellIs" dxfId="1564" priority="1680" operator="equal">
      <formula>"Mayor"</formula>
    </cfRule>
    <cfRule type="cellIs" dxfId="1563" priority="1681" operator="equal">
      <formula>"Moderado"</formula>
    </cfRule>
    <cfRule type="cellIs" dxfId="1562" priority="1682" operator="equal">
      <formula>"Menor"</formula>
    </cfRule>
    <cfRule type="cellIs" dxfId="1561" priority="1683" operator="equal">
      <formula>"Leve"</formula>
    </cfRule>
  </conditionalFormatting>
  <conditionalFormatting sqref="AG64:AG69">
    <cfRule type="cellIs" dxfId="1560" priority="1675" operator="equal">
      <formula>"Extremo"</formula>
    </cfRule>
    <cfRule type="cellIs" dxfId="1559" priority="1676" operator="equal">
      <formula>"Alto"</formula>
    </cfRule>
    <cfRule type="cellIs" dxfId="1558" priority="1677" operator="equal">
      <formula>"Moderado"</formula>
    </cfRule>
    <cfRule type="cellIs" dxfId="1557" priority="1678" operator="equal">
      <formula>"Bajo"</formula>
    </cfRule>
  </conditionalFormatting>
  <conditionalFormatting sqref="L58:L69">
    <cfRule type="containsText" dxfId="1556" priority="1674" operator="containsText" text="❌">
      <formula>NOT(ISERROR(SEARCH("❌",L58)))</formula>
    </cfRule>
  </conditionalFormatting>
  <conditionalFormatting sqref="I70 I76">
    <cfRule type="cellIs" dxfId="1555" priority="1669" operator="equal">
      <formula>"Muy Alta"</formula>
    </cfRule>
    <cfRule type="cellIs" dxfId="1554" priority="1670" operator="equal">
      <formula>"Alta"</formula>
    </cfRule>
    <cfRule type="cellIs" dxfId="1553" priority="1671" operator="equal">
      <formula>"Media"</formula>
    </cfRule>
    <cfRule type="cellIs" dxfId="1552" priority="1672" operator="equal">
      <formula>"Baja"</formula>
    </cfRule>
    <cfRule type="cellIs" dxfId="1551" priority="1673" operator="equal">
      <formula>"Muy Baja"</formula>
    </cfRule>
  </conditionalFormatting>
  <conditionalFormatting sqref="M70 M76 M82 M88">
    <cfRule type="cellIs" dxfId="1550" priority="1664" operator="equal">
      <formula>"Catastrófico"</formula>
    </cfRule>
    <cfRule type="cellIs" dxfId="1549" priority="1665" operator="equal">
      <formula>"Mayor"</formula>
    </cfRule>
    <cfRule type="cellIs" dxfId="1548" priority="1666" operator="equal">
      <formula>"Moderado"</formula>
    </cfRule>
    <cfRule type="cellIs" dxfId="1547" priority="1667" operator="equal">
      <formula>"Menor"</formula>
    </cfRule>
    <cfRule type="cellIs" dxfId="1546" priority="1668" operator="equal">
      <formula>"Leve"</formula>
    </cfRule>
  </conditionalFormatting>
  <conditionalFormatting sqref="O70">
    <cfRule type="cellIs" dxfId="1545" priority="1660" operator="equal">
      <formula>"Extremo"</formula>
    </cfRule>
    <cfRule type="cellIs" dxfId="1544" priority="1661" operator="equal">
      <formula>"Alto"</formula>
    </cfRule>
    <cfRule type="cellIs" dxfId="1543" priority="1662" operator="equal">
      <formula>"Moderado"</formula>
    </cfRule>
    <cfRule type="cellIs" dxfId="1542" priority="1663" operator="equal">
      <formula>"Bajo"</formula>
    </cfRule>
  </conditionalFormatting>
  <conditionalFormatting sqref="AC70:AC75">
    <cfRule type="cellIs" dxfId="1541" priority="1655" operator="equal">
      <formula>"Muy Alta"</formula>
    </cfRule>
    <cfRule type="cellIs" dxfId="1540" priority="1656" operator="equal">
      <formula>"Alta"</formula>
    </cfRule>
    <cfRule type="cellIs" dxfId="1539" priority="1657" operator="equal">
      <formula>"Media"</formula>
    </cfRule>
    <cfRule type="cellIs" dxfId="1538" priority="1658" operator="equal">
      <formula>"Baja"</formula>
    </cfRule>
    <cfRule type="cellIs" dxfId="1537" priority="1659" operator="equal">
      <formula>"Muy Baja"</formula>
    </cfRule>
  </conditionalFormatting>
  <conditionalFormatting sqref="AE70:AE75">
    <cfRule type="cellIs" dxfId="1536" priority="1650" operator="equal">
      <formula>"Catastrófico"</formula>
    </cfRule>
    <cfRule type="cellIs" dxfId="1535" priority="1651" operator="equal">
      <formula>"Mayor"</formula>
    </cfRule>
    <cfRule type="cellIs" dxfId="1534" priority="1652" operator="equal">
      <formula>"Moderado"</formula>
    </cfRule>
    <cfRule type="cellIs" dxfId="1533" priority="1653" operator="equal">
      <formula>"Menor"</formula>
    </cfRule>
    <cfRule type="cellIs" dxfId="1532" priority="1654" operator="equal">
      <formula>"Leve"</formula>
    </cfRule>
  </conditionalFormatting>
  <conditionalFormatting sqref="AG70:AG75">
    <cfRule type="cellIs" dxfId="1531" priority="1646" operator="equal">
      <formula>"Extremo"</formula>
    </cfRule>
    <cfRule type="cellIs" dxfId="1530" priority="1647" operator="equal">
      <formula>"Alto"</formula>
    </cfRule>
    <cfRule type="cellIs" dxfId="1529" priority="1648" operator="equal">
      <formula>"Moderado"</formula>
    </cfRule>
    <cfRule type="cellIs" dxfId="1528" priority="1649" operator="equal">
      <formula>"Bajo"</formula>
    </cfRule>
  </conditionalFormatting>
  <conditionalFormatting sqref="O76:O77">
    <cfRule type="cellIs" dxfId="1527" priority="1642" operator="equal">
      <formula>"Extremo"</formula>
    </cfRule>
    <cfRule type="cellIs" dxfId="1526" priority="1643" operator="equal">
      <formula>"Alto"</formula>
    </cfRule>
    <cfRule type="cellIs" dxfId="1525" priority="1644" operator="equal">
      <formula>"Moderado"</formula>
    </cfRule>
    <cfRule type="cellIs" dxfId="1524" priority="1645" operator="equal">
      <formula>"Bajo"</formula>
    </cfRule>
  </conditionalFormatting>
  <conditionalFormatting sqref="AC76:AC81">
    <cfRule type="cellIs" dxfId="1523" priority="1637" operator="equal">
      <formula>"Muy Alta"</formula>
    </cfRule>
    <cfRule type="cellIs" dxfId="1522" priority="1638" operator="equal">
      <formula>"Alta"</formula>
    </cfRule>
    <cfRule type="cellIs" dxfId="1521" priority="1639" operator="equal">
      <formula>"Media"</formula>
    </cfRule>
    <cfRule type="cellIs" dxfId="1520" priority="1640" operator="equal">
      <formula>"Baja"</formula>
    </cfRule>
    <cfRule type="cellIs" dxfId="1519" priority="1641" operator="equal">
      <formula>"Muy Baja"</formula>
    </cfRule>
  </conditionalFormatting>
  <conditionalFormatting sqref="AE76:AE81">
    <cfRule type="cellIs" dxfId="1518" priority="1632" operator="equal">
      <formula>"Catastrófico"</formula>
    </cfRule>
    <cfRule type="cellIs" dxfId="1517" priority="1633" operator="equal">
      <formula>"Mayor"</formula>
    </cfRule>
    <cfRule type="cellIs" dxfId="1516" priority="1634" operator="equal">
      <formula>"Moderado"</formula>
    </cfRule>
    <cfRule type="cellIs" dxfId="1515" priority="1635" operator="equal">
      <formula>"Menor"</formula>
    </cfRule>
    <cfRule type="cellIs" dxfId="1514" priority="1636" operator="equal">
      <formula>"Leve"</formula>
    </cfRule>
  </conditionalFormatting>
  <conditionalFormatting sqref="AG76:AG81">
    <cfRule type="cellIs" dxfId="1513" priority="1628" operator="equal">
      <formula>"Extremo"</formula>
    </cfRule>
    <cfRule type="cellIs" dxfId="1512" priority="1629" operator="equal">
      <formula>"Alto"</formula>
    </cfRule>
    <cfRule type="cellIs" dxfId="1511" priority="1630" operator="equal">
      <formula>"Moderado"</formula>
    </cfRule>
    <cfRule type="cellIs" dxfId="1510" priority="1631" operator="equal">
      <formula>"Bajo"</formula>
    </cfRule>
  </conditionalFormatting>
  <conditionalFormatting sqref="I82">
    <cfRule type="cellIs" dxfId="1509" priority="1623" operator="equal">
      <formula>"Muy Alta"</formula>
    </cfRule>
    <cfRule type="cellIs" dxfId="1508" priority="1624" operator="equal">
      <formula>"Alta"</formula>
    </cfRule>
    <cfRule type="cellIs" dxfId="1507" priority="1625" operator="equal">
      <formula>"Media"</formula>
    </cfRule>
    <cfRule type="cellIs" dxfId="1506" priority="1626" operator="equal">
      <formula>"Baja"</formula>
    </cfRule>
    <cfRule type="cellIs" dxfId="1505" priority="1627" operator="equal">
      <formula>"Muy Baja"</formula>
    </cfRule>
  </conditionalFormatting>
  <conditionalFormatting sqref="O82">
    <cfRule type="cellIs" dxfId="1504" priority="1619" operator="equal">
      <formula>"Extremo"</formula>
    </cfRule>
    <cfRule type="cellIs" dxfId="1503" priority="1620" operator="equal">
      <formula>"Alto"</formula>
    </cfRule>
    <cfRule type="cellIs" dxfId="1502" priority="1621" operator="equal">
      <formula>"Moderado"</formula>
    </cfRule>
    <cfRule type="cellIs" dxfId="1501" priority="1622" operator="equal">
      <formula>"Bajo"</formula>
    </cfRule>
  </conditionalFormatting>
  <conditionalFormatting sqref="AC82:AC87">
    <cfRule type="cellIs" dxfId="1500" priority="1614" operator="equal">
      <formula>"Muy Alta"</formula>
    </cfRule>
    <cfRule type="cellIs" dxfId="1499" priority="1615" operator="equal">
      <formula>"Alta"</formula>
    </cfRule>
    <cfRule type="cellIs" dxfId="1498" priority="1616" operator="equal">
      <formula>"Media"</formula>
    </cfRule>
    <cfRule type="cellIs" dxfId="1497" priority="1617" operator="equal">
      <formula>"Baja"</formula>
    </cfRule>
    <cfRule type="cellIs" dxfId="1496" priority="1618" operator="equal">
      <formula>"Muy Baja"</formula>
    </cfRule>
  </conditionalFormatting>
  <conditionalFormatting sqref="AE82:AE87">
    <cfRule type="cellIs" dxfId="1495" priority="1609" operator="equal">
      <formula>"Catastrófico"</formula>
    </cfRule>
    <cfRule type="cellIs" dxfId="1494" priority="1610" operator="equal">
      <formula>"Mayor"</formula>
    </cfRule>
    <cfRule type="cellIs" dxfId="1493" priority="1611" operator="equal">
      <formula>"Moderado"</formula>
    </cfRule>
    <cfRule type="cellIs" dxfId="1492" priority="1612" operator="equal">
      <formula>"Menor"</formula>
    </cfRule>
    <cfRule type="cellIs" dxfId="1491" priority="1613" operator="equal">
      <formula>"Leve"</formula>
    </cfRule>
  </conditionalFormatting>
  <conditionalFormatting sqref="AG82:AG87">
    <cfRule type="cellIs" dxfId="1490" priority="1605" operator="equal">
      <formula>"Extremo"</formula>
    </cfRule>
    <cfRule type="cellIs" dxfId="1489" priority="1606" operator="equal">
      <formula>"Alto"</formula>
    </cfRule>
    <cfRule type="cellIs" dxfId="1488" priority="1607" operator="equal">
      <formula>"Moderado"</formula>
    </cfRule>
    <cfRule type="cellIs" dxfId="1487" priority="1608" operator="equal">
      <formula>"Bajo"</formula>
    </cfRule>
  </conditionalFormatting>
  <conditionalFormatting sqref="I88">
    <cfRule type="cellIs" dxfId="1486" priority="1600" operator="equal">
      <formula>"Muy Alta"</formula>
    </cfRule>
    <cfRule type="cellIs" dxfId="1485" priority="1601" operator="equal">
      <formula>"Alta"</formula>
    </cfRule>
    <cfRule type="cellIs" dxfId="1484" priority="1602" operator="equal">
      <formula>"Media"</formula>
    </cfRule>
    <cfRule type="cellIs" dxfId="1483" priority="1603" operator="equal">
      <formula>"Baja"</formula>
    </cfRule>
    <cfRule type="cellIs" dxfId="1482" priority="1604" operator="equal">
      <formula>"Muy Baja"</formula>
    </cfRule>
  </conditionalFormatting>
  <conditionalFormatting sqref="O88">
    <cfRule type="cellIs" dxfId="1481" priority="1596" operator="equal">
      <formula>"Extremo"</formula>
    </cfRule>
    <cfRule type="cellIs" dxfId="1480" priority="1597" operator="equal">
      <formula>"Alto"</formula>
    </cfRule>
    <cfRule type="cellIs" dxfId="1479" priority="1598" operator="equal">
      <formula>"Moderado"</formula>
    </cfRule>
    <cfRule type="cellIs" dxfId="1478" priority="1599" operator="equal">
      <formula>"Bajo"</formula>
    </cfRule>
  </conditionalFormatting>
  <conditionalFormatting sqref="AC88:AC93">
    <cfRule type="cellIs" dxfId="1477" priority="1591" operator="equal">
      <formula>"Muy Alta"</formula>
    </cfRule>
    <cfRule type="cellIs" dxfId="1476" priority="1592" operator="equal">
      <formula>"Alta"</formula>
    </cfRule>
    <cfRule type="cellIs" dxfId="1475" priority="1593" operator="equal">
      <formula>"Media"</formula>
    </cfRule>
    <cfRule type="cellIs" dxfId="1474" priority="1594" operator="equal">
      <formula>"Baja"</formula>
    </cfRule>
    <cfRule type="cellIs" dxfId="1473" priority="1595" operator="equal">
      <formula>"Muy Baja"</formula>
    </cfRule>
  </conditionalFormatting>
  <conditionalFormatting sqref="AE88:AE93">
    <cfRule type="cellIs" dxfId="1472" priority="1586" operator="equal">
      <formula>"Catastrófico"</formula>
    </cfRule>
    <cfRule type="cellIs" dxfId="1471" priority="1587" operator="equal">
      <formula>"Mayor"</formula>
    </cfRule>
    <cfRule type="cellIs" dxfId="1470" priority="1588" operator="equal">
      <formula>"Moderado"</formula>
    </cfRule>
    <cfRule type="cellIs" dxfId="1469" priority="1589" operator="equal">
      <formula>"Menor"</formula>
    </cfRule>
    <cfRule type="cellIs" dxfId="1468" priority="1590" operator="equal">
      <formula>"Leve"</formula>
    </cfRule>
  </conditionalFormatting>
  <conditionalFormatting sqref="AG88:AG93">
    <cfRule type="cellIs" dxfId="1467" priority="1582" operator="equal">
      <formula>"Extremo"</formula>
    </cfRule>
    <cfRule type="cellIs" dxfId="1466" priority="1583" operator="equal">
      <formula>"Alto"</formula>
    </cfRule>
    <cfRule type="cellIs" dxfId="1465" priority="1584" operator="equal">
      <formula>"Moderado"</formula>
    </cfRule>
    <cfRule type="cellIs" dxfId="1464" priority="1585" operator="equal">
      <formula>"Bajo"</formula>
    </cfRule>
  </conditionalFormatting>
  <conditionalFormatting sqref="L70:L93">
    <cfRule type="containsText" dxfId="1463" priority="1581" operator="containsText" text="❌">
      <formula>NOT(ISERROR(SEARCH("❌",L70)))</formula>
    </cfRule>
  </conditionalFormatting>
  <conditionalFormatting sqref="I94 I100">
    <cfRule type="cellIs" dxfId="1462" priority="1576" operator="equal">
      <formula>"Muy Alta"</formula>
    </cfRule>
    <cfRule type="cellIs" dxfId="1461" priority="1577" operator="equal">
      <formula>"Alta"</formula>
    </cfRule>
    <cfRule type="cellIs" dxfId="1460" priority="1578" operator="equal">
      <formula>"Media"</formula>
    </cfRule>
    <cfRule type="cellIs" dxfId="1459" priority="1579" operator="equal">
      <formula>"Baja"</formula>
    </cfRule>
    <cfRule type="cellIs" dxfId="1458" priority="1580" operator="equal">
      <formula>"Muy Baja"</formula>
    </cfRule>
  </conditionalFormatting>
  <conditionalFormatting sqref="M94 M100 M106">
    <cfRule type="cellIs" dxfId="1457" priority="1571" operator="equal">
      <formula>"Catastrófico"</formula>
    </cfRule>
    <cfRule type="cellIs" dxfId="1456" priority="1572" operator="equal">
      <formula>"Mayor"</formula>
    </cfRule>
    <cfRule type="cellIs" dxfId="1455" priority="1573" operator="equal">
      <formula>"Moderado"</formula>
    </cfRule>
    <cfRule type="cellIs" dxfId="1454" priority="1574" operator="equal">
      <formula>"Menor"</formula>
    </cfRule>
    <cfRule type="cellIs" dxfId="1453" priority="1575" operator="equal">
      <formula>"Leve"</formula>
    </cfRule>
  </conditionalFormatting>
  <conditionalFormatting sqref="O94">
    <cfRule type="cellIs" dxfId="1452" priority="1567" operator="equal">
      <formula>"Extremo"</formula>
    </cfRule>
    <cfRule type="cellIs" dxfId="1451" priority="1568" operator="equal">
      <formula>"Alto"</formula>
    </cfRule>
    <cfRule type="cellIs" dxfId="1450" priority="1569" operator="equal">
      <formula>"Moderado"</formula>
    </cfRule>
    <cfRule type="cellIs" dxfId="1449" priority="1570" operator="equal">
      <formula>"Bajo"</formula>
    </cfRule>
  </conditionalFormatting>
  <conditionalFormatting sqref="AC94:AC99">
    <cfRule type="cellIs" dxfId="1448" priority="1562" operator="equal">
      <formula>"Muy Alta"</formula>
    </cfRule>
    <cfRule type="cellIs" dxfId="1447" priority="1563" operator="equal">
      <formula>"Alta"</formula>
    </cfRule>
    <cfRule type="cellIs" dxfId="1446" priority="1564" operator="equal">
      <formula>"Media"</formula>
    </cfRule>
    <cfRule type="cellIs" dxfId="1445" priority="1565" operator="equal">
      <formula>"Baja"</formula>
    </cfRule>
    <cfRule type="cellIs" dxfId="1444" priority="1566" operator="equal">
      <formula>"Muy Baja"</formula>
    </cfRule>
  </conditionalFormatting>
  <conditionalFormatting sqref="AE94:AE99">
    <cfRule type="cellIs" dxfId="1443" priority="1557" operator="equal">
      <formula>"Catastrófico"</formula>
    </cfRule>
    <cfRule type="cellIs" dxfId="1442" priority="1558" operator="equal">
      <formula>"Mayor"</formula>
    </cfRule>
    <cfRule type="cellIs" dxfId="1441" priority="1559" operator="equal">
      <formula>"Moderado"</formula>
    </cfRule>
    <cfRule type="cellIs" dxfId="1440" priority="1560" operator="equal">
      <formula>"Menor"</formula>
    </cfRule>
    <cfRule type="cellIs" dxfId="1439" priority="1561" operator="equal">
      <formula>"Leve"</formula>
    </cfRule>
  </conditionalFormatting>
  <conditionalFormatting sqref="AG94:AG99">
    <cfRule type="cellIs" dxfId="1438" priority="1553" operator="equal">
      <formula>"Extremo"</formula>
    </cfRule>
    <cfRule type="cellIs" dxfId="1437" priority="1554" operator="equal">
      <formula>"Alto"</formula>
    </cfRule>
    <cfRule type="cellIs" dxfId="1436" priority="1555" operator="equal">
      <formula>"Moderado"</formula>
    </cfRule>
    <cfRule type="cellIs" dxfId="1435" priority="1556" operator="equal">
      <formula>"Bajo"</formula>
    </cfRule>
  </conditionalFormatting>
  <conditionalFormatting sqref="O100">
    <cfRule type="cellIs" dxfId="1434" priority="1549" operator="equal">
      <formula>"Extremo"</formula>
    </cfRule>
    <cfRule type="cellIs" dxfId="1433" priority="1550" operator="equal">
      <formula>"Alto"</formula>
    </cfRule>
    <cfRule type="cellIs" dxfId="1432" priority="1551" operator="equal">
      <formula>"Moderado"</formula>
    </cfRule>
    <cfRule type="cellIs" dxfId="1431" priority="1552" operator="equal">
      <formula>"Bajo"</formula>
    </cfRule>
  </conditionalFormatting>
  <conditionalFormatting sqref="AC100:AC105">
    <cfRule type="cellIs" dxfId="1430" priority="1544" operator="equal">
      <formula>"Muy Alta"</formula>
    </cfRule>
    <cfRule type="cellIs" dxfId="1429" priority="1545" operator="equal">
      <formula>"Alta"</formula>
    </cfRule>
    <cfRule type="cellIs" dxfId="1428" priority="1546" operator="equal">
      <formula>"Media"</formula>
    </cfRule>
    <cfRule type="cellIs" dxfId="1427" priority="1547" operator="equal">
      <formula>"Baja"</formula>
    </cfRule>
    <cfRule type="cellIs" dxfId="1426" priority="1548" operator="equal">
      <formula>"Muy Baja"</formula>
    </cfRule>
  </conditionalFormatting>
  <conditionalFormatting sqref="AE100:AE105">
    <cfRule type="cellIs" dxfId="1425" priority="1539" operator="equal">
      <formula>"Catastrófico"</formula>
    </cfRule>
    <cfRule type="cellIs" dxfId="1424" priority="1540" operator="equal">
      <formula>"Mayor"</formula>
    </cfRule>
    <cfRule type="cellIs" dxfId="1423" priority="1541" operator="equal">
      <formula>"Moderado"</formula>
    </cfRule>
    <cfRule type="cellIs" dxfId="1422" priority="1542" operator="equal">
      <formula>"Menor"</formula>
    </cfRule>
    <cfRule type="cellIs" dxfId="1421" priority="1543" operator="equal">
      <formula>"Leve"</formula>
    </cfRule>
  </conditionalFormatting>
  <conditionalFormatting sqref="AG100:AG105">
    <cfRule type="cellIs" dxfId="1420" priority="1535" operator="equal">
      <formula>"Extremo"</formula>
    </cfRule>
    <cfRule type="cellIs" dxfId="1419" priority="1536" operator="equal">
      <formula>"Alto"</formula>
    </cfRule>
    <cfRule type="cellIs" dxfId="1418" priority="1537" operator="equal">
      <formula>"Moderado"</formula>
    </cfRule>
    <cfRule type="cellIs" dxfId="1417" priority="1538" operator="equal">
      <formula>"Bajo"</formula>
    </cfRule>
  </conditionalFormatting>
  <conditionalFormatting sqref="I106">
    <cfRule type="cellIs" dxfId="1416" priority="1530" operator="equal">
      <formula>"Muy Alta"</formula>
    </cfRule>
    <cfRule type="cellIs" dxfId="1415" priority="1531" operator="equal">
      <formula>"Alta"</formula>
    </cfRule>
    <cfRule type="cellIs" dxfId="1414" priority="1532" operator="equal">
      <formula>"Media"</formula>
    </cfRule>
    <cfRule type="cellIs" dxfId="1413" priority="1533" operator="equal">
      <formula>"Baja"</formula>
    </cfRule>
    <cfRule type="cellIs" dxfId="1412" priority="1534" operator="equal">
      <formula>"Muy Baja"</formula>
    </cfRule>
  </conditionalFormatting>
  <conditionalFormatting sqref="O106">
    <cfRule type="cellIs" dxfId="1411" priority="1526" operator="equal">
      <formula>"Extremo"</formula>
    </cfRule>
    <cfRule type="cellIs" dxfId="1410" priority="1527" operator="equal">
      <formula>"Alto"</formula>
    </cfRule>
    <cfRule type="cellIs" dxfId="1409" priority="1528" operator="equal">
      <formula>"Moderado"</formula>
    </cfRule>
    <cfRule type="cellIs" dxfId="1408" priority="1529" operator="equal">
      <formula>"Bajo"</formula>
    </cfRule>
  </conditionalFormatting>
  <conditionalFormatting sqref="AC106:AC111">
    <cfRule type="cellIs" dxfId="1407" priority="1521" operator="equal">
      <formula>"Muy Alta"</formula>
    </cfRule>
    <cfRule type="cellIs" dxfId="1406" priority="1522" operator="equal">
      <formula>"Alta"</formula>
    </cfRule>
    <cfRule type="cellIs" dxfId="1405" priority="1523" operator="equal">
      <formula>"Media"</formula>
    </cfRule>
    <cfRule type="cellIs" dxfId="1404" priority="1524" operator="equal">
      <formula>"Baja"</formula>
    </cfRule>
    <cfRule type="cellIs" dxfId="1403" priority="1525" operator="equal">
      <formula>"Muy Baja"</formula>
    </cfRule>
  </conditionalFormatting>
  <conditionalFormatting sqref="AE106:AE111">
    <cfRule type="cellIs" dxfId="1402" priority="1516" operator="equal">
      <formula>"Catastrófico"</formula>
    </cfRule>
    <cfRule type="cellIs" dxfId="1401" priority="1517" operator="equal">
      <formula>"Mayor"</formula>
    </cfRule>
    <cfRule type="cellIs" dxfId="1400" priority="1518" operator="equal">
      <formula>"Moderado"</formula>
    </cfRule>
    <cfRule type="cellIs" dxfId="1399" priority="1519" operator="equal">
      <formula>"Menor"</formula>
    </cfRule>
    <cfRule type="cellIs" dxfId="1398" priority="1520" operator="equal">
      <formula>"Leve"</formula>
    </cfRule>
  </conditionalFormatting>
  <conditionalFormatting sqref="AG106:AG111">
    <cfRule type="cellIs" dxfId="1397" priority="1512" operator="equal">
      <formula>"Extremo"</formula>
    </cfRule>
    <cfRule type="cellIs" dxfId="1396" priority="1513" operator="equal">
      <formula>"Alto"</formula>
    </cfRule>
    <cfRule type="cellIs" dxfId="1395" priority="1514" operator="equal">
      <formula>"Moderado"</formula>
    </cfRule>
    <cfRule type="cellIs" dxfId="1394" priority="1515" operator="equal">
      <formula>"Bajo"</formula>
    </cfRule>
  </conditionalFormatting>
  <conditionalFormatting sqref="L94:L111">
    <cfRule type="containsText" dxfId="1393" priority="1511" operator="containsText" text="❌">
      <formula>NOT(ISERROR(SEARCH("❌",L94)))</formula>
    </cfRule>
  </conditionalFormatting>
  <conditionalFormatting sqref="I112 I118">
    <cfRule type="cellIs" dxfId="1392" priority="1506" operator="equal">
      <formula>"Muy Alta"</formula>
    </cfRule>
    <cfRule type="cellIs" dxfId="1391" priority="1507" operator="equal">
      <formula>"Alta"</formula>
    </cfRule>
    <cfRule type="cellIs" dxfId="1390" priority="1508" operator="equal">
      <formula>"Media"</formula>
    </cfRule>
    <cfRule type="cellIs" dxfId="1389" priority="1509" operator="equal">
      <formula>"Baja"</formula>
    </cfRule>
    <cfRule type="cellIs" dxfId="1388" priority="1510" operator="equal">
      <formula>"Muy Baja"</formula>
    </cfRule>
  </conditionalFormatting>
  <conditionalFormatting sqref="M112 M118 M124 M130 M136 M142 M148">
    <cfRule type="cellIs" dxfId="1387" priority="1501" operator="equal">
      <formula>"Catastrófico"</formula>
    </cfRule>
    <cfRule type="cellIs" dxfId="1386" priority="1502" operator="equal">
      <formula>"Mayor"</formula>
    </cfRule>
    <cfRule type="cellIs" dxfId="1385" priority="1503" operator="equal">
      <formula>"Moderado"</formula>
    </cfRule>
    <cfRule type="cellIs" dxfId="1384" priority="1504" operator="equal">
      <formula>"Menor"</formula>
    </cfRule>
    <cfRule type="cellIs" dxfId="1383" priority="1505" operator="equal">
      <formula>"Leve"</formula>
    </cfRule>
  </conditionalFormatting>
  <conditionalFormatting sqref="O112">
    <cfRule type="cellIs" dxfId="1382" priority="1497" operator="equal">
      <formula>"Extremo"</formula>
    </cfRule>
    <cfRule type="cellIs" dxfId="1381" priority="1498" operator="equal">
      <formula>"Alto"</formula>
    </cfRule>
    <cfRule type="cellIs" dxfId="1380" priority="1499" operator="equal">
      <formula>"Moderado"</formula>
    </cfRule>
    <cfRule type="cellIs" dxfId="1379" priority="1500" operator="equal">
      <formula>"Bajo"</formula>
    </cfRule>
  </conditionalFormatting>
  <conditionalFormatting sqref="AC112:AC117">
    <cfRule type="cellIs" dxfId="1378" priority="1492" operator="equal">
      <formula>"Muy Alta"</formula>
    </cfRule>
    <cfRule type="cellIs" dxfId="1377" priority="1493" operator="equal">
      <formula>"Alta"</formula>
    </cfRule>
    <cfRule type="cellIs" dxfId="1376" priority="1494" operator="equal">
      <formula>"Media"</formula>
    </cfRule>
    <cfRule type="cellIs" dxfId="1375" priority="1495" operator="equal">
      <formula>"Baja"</formula>
    </cfRule>
    <cfRule type="cellIs" dxfId="1374" priority="1496" operator="equal">
      <formula>"Muy Baja"</formula>
    </cfRule>
  </conditionalFormatting>
  <conditionalFormatting sqref="AE112:AE117">
    <cfRule type="cellIs" dxfId="1373" priority="1487" operator="equal">
      <formula>"Catastrófico"</formula>
    </cfRule>
    <cfRule type="cellIs" dxfId="1372" priority="1488" operator="equal">
      <formula>"Mayor"</formula>
    </cfRule>
    <cfRule type="cellIs" dxfId="1371" priority="1489" operator="equal">
      <formula>"Moderado"</formula>
    </cfRule>
    <cfRule type="cellIs" dxfId="1370" priority="1490" operator="equal">
      <formula>"Menor"</formula>
    </cfRule>
    <cfRule type="cellIs" dxfId="1369" priority="1491" operator="equal">
      <formula>"Leve"</formula>
    </cfRule>
  </conditionalFormatting>
  <conditionalFormatting sqref="AG112:AG117">
    <cfRule type="cellIs" dxfId="1368" priority="1483" operator="equal">
      <formula>"Extremo"</formula>
    </cfRule>
    <cfRule type="cellIs" dxfId="1367" priority="1484" operator="equal">
      <formula>"Alto"</formula>
    </cfRule>
    <cfRule type="cellIs" dxfId="1366" priority="1485" operator="equal">
      <formula>"Moderado"</formula>
    </cfRule>
    <cfRule type="cellIs" dxfId="1365" priority="1486" operator="equal">
      <formula>"Bajo"</formula>
    </cfRule>
  </conditionalFormatting>
  <conditionalFormatting sqref="O118:O119">
    <cfRule type="cellIs" dxfId="1364" priority="1479" operator="equal">
      <formula>"Extremo"</formula>
    </cfRule>
    <cfRule type="cellIs" dxfId="1363" priority="1480" operator="equal">
      <formula>"Alto"</formula>
    </cfRule>
    <cfRule type="cellIs" dxfId="1362" priority="1481" operator="equal">
      <formula>"Moderado"</formula>
    </cfRule>
    <cfRule type="cellIs" dxfId="1361" priority="1482" operator="equal">
      <formula>"Bajo"</formula>
    </cfRule>
  </conditionalFormatting>
  <conditionalFormatting sqref="AC118:AC123">
    <cfRule type="cellIs" dxfId="1360" priority="1474" operator="equal">
      <formula>"Muy Alta"</formula>
    </cfRule>
    <cfRule type="cellIs" dxfId="1359" priority="1475" operator="equal">
      <formula>"Alta"</formula>
    </cfRule>
    <cfRule type="cellIs" dxfId="1358" priority="1476" operator="equal">
      <formula>"Media"</formula>
    </cfRule>
    <cfRule type="cellIs" dxfId="1357" priority="1477" operator="equal">
      <formula>"Baja"</formula>
    </cfRule>
    <cfRule type="cellIs" dxfId="1356" priority="1478" operator="equal">
      <formula>"Muy Baja"</formula>
    </cfRule>
  </conditionalFormatting>
  <conditionalFormatting sqref="AE118:AE123">
    <cfRule type="cellIs" dxfId="1355" priority="1469" operator="equal">
      <formula>"Catastrófico"</formula>
    </cfRule>
    <cfRule type="cellIs" dxfId="1354" priority="1470" operator="equal">
      <formula>"Mayor"</formula>
    </cfRule>
    <cfRule type="cellIs" dxfId="1353" priority="1471" operator="equal">
      <formula>"Moderado"</formula>
    </cfRule>
    <cfRule type="cellIs" dxfId="1352" priority="1472" operator="equal">
      <formula>"Menor"</formula>
    </cfRule>
    <cfRule type="cellIs" dxfId="1351" priority="1473" operator="equal">
      <formula>"Leve"</formula>
    </cfRule>
  </conditionalFormatting>
  <conditionalFormatting sqref="AG118:AG123">
    <cfRule type="cellIs" dxfId="1350" priority="1465" operator="equal">
      <formula>"Extremo"</formula>
    </cfRule>
    <cfRule type="cellIs" dxfId="1349" priority="1466" operator="equal">
      <formula>"Alto"</formula>
    </cfRule>
    <cfRule type="cellIs" dxfId="1348" priority="1467" operator="equal">
      <formula>"Moderado"</formula>
    </cfRule>
    <cfRule type="cellIs" dxfId="1347" priority="1468" operator="equal">
      <formula>"Bajo"</formula>
    </cfRule>
  </conditionalFormatting>
  <conditionalFormatting sqref="I124">
    <cfRule type="cellIs" dxfId="1346" priority="1460" operator="equal">
      <formula>"Muy Alta"</formula>
    </cfRule>
    <cfRule type="cellIs" dxfId="1345" priority="1461" operator="equal">
      <formula>"Alta"</formula>
    </cfRule>
    <cfRule type="cellIs" dxfId="1344" priority="1462" operator="equal">
      <formula>"Media"</formula>
    </cfRule>
    <cfRule type="cellIs" dxfId="1343" priority="1463" operator="equal">
      <formula>"Baja"</formula>
    </cfRule>
    <cfRule type="cellIs" dxfId="1342" priority="1464" operator="equal">
      <formula>"Muy Baja"</formula>
    </cfRule>
  </conditionalFormatting>
  <conditionalFormatting sqref="O124">
    <cfRule type="cellIs" dxfId="1341" priority="1456" operator="equal">
      <formula>"Extremo"</formula>
    </cfRule>
    <cfRule type="cellIs" dxfId="1340" priority="1457" operator="equal">
      <formula>"Alto"</formula>
    </cfRule>
    <cfRule type="cellIs" dxfId="1339" priority="1458" operator="equal">
      <formula>"Moderado"</formula>
    </cfRule>
    <cfRule type="cellIs" dxfId="1338" priority="1459" operator="equal">
      <formula>"Bajo"</formula>
    </cfRule>
  </conditionalFormatting>
  <conditionalFormatting sqref="AC124:AC129">
    <cfRule type="cellIs" dxfId="1337" priority="1451" operator="equal">
      <formula>"Muy Alta"</formula>
    </cfRule>
    <cfRule type="cellIs" dxfId="1336" priority="1452" operator="equal">
      <formula>"Alta"</formula>
    </cfRule>
    <cfRule type="cellIs" dxfId="1335" priority="1453" operator="equal">
      <formula>"Media"</formula>
    </cfRule>
    <cfRule type="cellIs" dxfId="1334" priority="1454" operator="equal">
      <formula>"Baja"</formula>
    </cfRule>
    <cfRule type="cellIs" dxfId="1333" priority="1455" operator="equal">
      <formula>"Muy Baja"</formula>
    </cfRule>
  </conditionalFormatting>
  <conditionalFormatting sqref="AE124:AE129">
    <cfRule type="cellIs" dxfId="1332" priority="1446" operator="equal">
      <formula>"Catastrófico"</formula>
    </cfRule>
    <cfRule type="cellIs" dxfId="1331" priority="1447" operator="equal">
      <formula>"Mayor"</formula>
    </cfRule>
    <cfRule type="cellIs" dxfId="1330" priority="1448" operator="equal">
      <formula>"Moderado"</formula>
    </cfRule>
    <cfRule type="cellIs" dxfId="1329" priority="1449" operator="equal">
      <formula>"Menor"</formula>
    </cfRule>
    <cfRule type="cellIs" dxfId="1328" priority="1450" operator="equal">
      <formula>"Leve"</formula>
    </cfRule>
  </conditionalFormatting>
  <conditionalFormatting sqref="AG124:AG129">
    <cfRule type="cellIs" dxfId="1327" priority="1442" operator="equal">
      <formula>"Extremo"</formula>
    </cfRule>
    <cfRule type="cellIs" dxfId="1326" priority="1443" operator="equal">
      <formula>"Alto"</formula>
    </cfRule>
    <cfRule type="cellIs" dxfId="1325" priority="1444" operator="equal">
      <formula>"Moderado"</formula>
    </cfRule>
    <cfRule type="cellIs" dxfId="1324" priority="1445" operator="equal">
      <formula>"Bajo"</formula>
    </cfRule>
  </conditionalFormatting>
  <conditionalFormatting sqref="I130">
    <cfRule type="cellIs" dxfId="1323" priority="1437" operator="equal">
      <formula>"Muy Alta"</formula>
    </cfRule>
    <cfRule type="cellIs" dxfId="1322" priority="1438" operator="equal">
      <formula>"Alta"</formula>
    </cfRule>
    <cfRule type="cellIs" dxfId="1321" priority="1439" operator="equal">
      <formula>"Media"</formula>
    </cfRule>
    <cfRule type="cellIs" dxfId="1320" priority="1440" operator="equal">
      <formula>"Baja"</formula>
    </cfRule>
    <cfRule type="cellIs" dxfId="1319" priority="1441" operator="equal">
      <formula>"Muy Baja"</formula>
    </cfRule>
  </conditionalFormatting>
  <conditionalFormatting sqref="O130">
    <cfRule type="cellIs" dxfId="1318" priority="1433" operator="equal">
      <formula>"Extremo"</formula>
    </cfRule>
    <cfRule type="cellIs" dxfId="1317" priority="1434" operator="equal">
      <formula>"Alto"</formula>
    </cfRule>
    <cfRule type="cellIs" dxfId="1316" priority="1435" operator="equal">
      <formula>"Moderado"</formula>
    </cfRule>
    <cfRule type="cellIs" dxfId="1315" priority="1436" operator="equal">
      <formula>"Bajo"</formula>
    </cfRule>
  </conditionalFormatting>
  <conditionalFormatting sqref="AC130:AC135">
    <cfRule type="cellIs" dxfId="1314" priority="1428" operator="equal">
      <formula>"Muy Alta"</formula>
    </cfRule>
    <cfRule type="cellIs" dxfId="1313" priority="1429" operator="equal">
      <formula>"Alta"</formula>
    </cfRule>
    <cfRule type="cellIs" dxfId="1312" priority="1430" operator="equal">
      <formula>"Media"</formula>
    </cfRule>
    <cfRule type="cellIs" dxfId="1311" priority="1431" operator="equal">
      <formula>"Baja"</formula>
    </cfRule>
    <cfRule type="cellIs" dxfId="1310" priority="1432" operator="equal">
      <formula>"Muy Baja"</formula>
    </cfRule>
  </conditionalFormatting>
  <conditionalFormatting sqref="AE130:AE135">
    <cfRule type="cellIs" dxfId="1309" priority="1423" operator="equal">
      <formula>"Catastrófico"</formula>
    </cfRule>
    <cfRule type="cellIs" dxfId="1308" priority="1424" operator="equal">
      <formula>"Mayor"</formula>
    </cfRule>
    <cfRule type="cellIs" dxfId="1307" priority="1425" operator="equal">
      <formula>"Moderado"</formula>
    </cfRule>
    <cfRule type="cellIs" dxfId="1306" priority="1426" operator="equal">
      <formula>"Menor"</formula>
    </cfRule>
    <cfRule type="cellIs" dxfId="1305" priority="1427" operator="equal">
      <formula>"Leve"</formula>
    </cfRule>
  </conditionalFormatting>
  <conditionalFormatting sqref="AG130:AG135">
    <cfRule type="cellIs" dxfId="1304" priority="1419" operator="equal">
      <formula>"Extremo"</formula>
    </cfRule>
    <cfRule type="cellIs" dxfId="1303" priority="1420" operator="equal">
      <formula>"Alto"</formula>
    </cfRule>
    <cfRule type="cellIs" dxfId="1302" priority="1421" operator="equal">
      <formula>"Moderado"</formula>
    </cfRule>
    <cfRule type="cellIs" dxfId="1301" priority="1422" operator="equal">
      <formula>"Bajo"</formula>
    </cfRule>
  </conditionalFormatting>
  <conditionalFormatting sqref="I136">
    <cfRule type="cellIs" dxfId="1300" priority="1414" operator="equal">
      <formula>"Muy Alta"</formula>
    </cfRule>
    <cfRule type="cellIs" dxfId="1299" priority="1415" operator="equal">
      <formula>"Alta"</formula>
    </cfRule>
    <cfRule type="cellIs" dxfId="1298" priority="1416" operator="equal">
      <formula>"Media"</formula>
    </cfRule>
    <cfRule type="cellIs" dxfId="1297" priority="1417" operator="equal">
      <formula>"Baja"</formula>
    </cfRule>
    <cfRule type="cellIs" dxfId="1296" priority="1418" operator="equal">
      <formula>"Muy Baja"</formula>
    </cfRule>
  </conditionalFormatting>
  <conditionalFormatting sqref="O136">
    <cfRule type="cellIs" dxfId="1295" priority="1410" operator="equal">
      <formula>"Extremo"</formula>
    </cfRule>
    <cfRule type="cellIs" dxfId="1294" priority="1411" operator="equal">
      <formula>"Alto"</formula>
    </cfRule>
    <cfRule type="cellIs" dxfId="1293" priority="1412" operator="equal">
      <formula>"Moderado"</formula>
    </cfRule>
    <cfRule type="cellIs" dxfId="1292" priority="1413" operator="equal">
      <formula>"Bajo"</formula>
    </cfRule>
  </conditionalFormatting>
  <conditionalFormatting sqref="AC136:AC141">
    <cfRule type="cellIs" dxfId="1291" priority="1405" operator="equal">
      <formula>"Muy Alta"</formula>
    </cfRule>
    <cfRule type="cellIs" dxfId="1290" priority="1406" operator="equal">
      <formula>"Alta"</formula>
    </cfRule>
    <cfRule type="cellIs" dxfId="1289" priority="1407" operator="equal">
      <formula>"Media"</formula>
    </cfRule>
    <cfRule type="cellIs" dxfId="1288" priority="1408" operator="equal">
      <formula>"Baja"</formula>
    </cfRule>
    <cfRule type="cellIs" dxfId="1287" priority="1409" operator="equal">
      <formula>"Muy Baja"</formula>
    </cfRule>
  </conditionalFormatting>
  <conditionalFormatting sqref="AE136:AE141">
    <cfRule type="cellIs" dxfId="1286" priority="1400" operator="equal">
      <formula>"Catastrófico"</formula>
    </cfRule>
    <cfRule type="cellIs" dxfId="1285" priority="1401" operator="equal">
      <formula>"Mayor"</formula>
    </cfRule>
    <cfRule type="cellIs" dxfId="1284" priority="1402" operator="equal">
      <formula>"Moderado"</formula>
    </cfRule>
    <cfRule type="cellIs" dxfId="1283" priority="1403" operator="equal">
      <formula>"Menor"</formula>
    </cfRule>
    <cfRule type="cellIs" dxfId="1282" priority="1404" operator="equal">
      <formula>"Leve"</formula>
    </cfRule>
  </conditionalFormatting>
  <conditionalFormatting sqref="AG136:AG141">
    <cfRule type="cellIs" dxfId="1281" priority="1396" operator="equal">
      <formula>"Extremo"</formula>
    </cfRule>
    <cfRule type="cellIs" dxfId="1280" priority="1397" operator="equal">
      <formula>"Alto"</formula>
    </cfRule>
    <cfRule type="cellIs" dxfId="1279" priority="1398" operator="equal">
      <formula>"Moderado"</formula>
    </cfRule>
    <cfRule type="cellIs" dxfId="1278" priority="1399" operator="equal">
      <formula>"Bajo"</formula>
    </cfRule>
  </conditionalFormatting>
  <conditionalFormatting sqref="I142">
    <cfRule type="cellIs" dxfId="1277" priority="1391" operator="equal">
      <formula>"Muy Alta"</formula>
    </cfRule>
    <cfRule type="cellIs" dxfId="1276" priority="1392" operator="equal">
      <formula>"Alta"</formula>
    </cfRule>
    <cfRule type="cellIs" dxfId="1275" priority="1393" operator="equal">
      <formula>"Media"</formula>
    </cfRule>
    <cfRule type="cellIs" dxfId="1274" priority="1394" operator="equal">
      <formula>"Baja"</formula>
    </cfRule>
    <cfRule type="cellIs" dxfId="1273" priority="1395" operator="equal">
      <formula>"Muy Baja"</formula>
    </cfRule>
  </conditionalFormatting>
  <conditionalFormatting sqref="O142">
    <cfRule type="cellIs" dxfId="1272" priority="1387" operator="equal">
      <formula>"Extremo"</formula>
    </cfRule>
    <cfRule type="cellIs" dxfId="1271" priority="1388" operator="equal">
      <formula>"Alto"</formula>
    </cfRule>
    <cfRule type="cellIs" dxfId="1270" priority="1389" operator="equal">
      <formula>"Moderado"</formula>
    </cfRule>
    <cfRule type="cellIs" dxfId="1269" priority="1390" operator="equal">
      <formula>"Bajo"</formula>
    </cfRule>
  </conditionalFormatting>
  <conditionalFormatting sqref="AC142:AC147">
    <cfRule type="cellIs" dxfId="1268" priority="1382" operator="equal">
      <formula>"Muy Alta"</formula>
    </cfRule>
    <cfRule type="cellIs" dxfId="1267" priority="1383" operator="equal">
      <formula>"Alta"</formula>
    </cfRule>
    <cfRule type="cellIs" dxfId="1266" priority="1384" operator="equal">
      <formula>"Media"</formula>
    </cfRule>
    <cfRule type="cellIs" dxfId="1265" priority="1385" operator="equal">
      <formula>"Baja"</formula>
    </cfRule>
    <cfRule type="cellIs" dxfId="1264" priority="1386" operator="equal">
      <formula>"Muy Baja"</formula>
    </cfRule>
  </conditionalFormatting>
  <conditionalFormatting sqref="AE142:AE147">
    <cfRule type="cellIs" dxfId="1263" priority="1377" operator="equal">
      <formula>"Catastrófico"</formula>
    </cfRule>
    <cfRule type="cellIs" dxfId="1262" priority="1378" operator="equal">
      <formula>"Mayor"</formula>
    </cfRule>
    <cfRule type="cellIs" dxfId="1261" priority="1379" operator="equal">
      <formula>"Moderado"</formula>
    </cfRule>
    <cfRule type="cellIs" dxfId="1260" priority="1380" operator="equal">
      <formula>"Menor"</formula>
    </cfRule>
    <cfRule type="cellIs" dxfId="1259" priority="1381" operator="equal">
      <formula>"Leve"</formula>
    </cfRule>
  </conditionalFormatting>
  <conditionalFormatting sqref="AG142:AG147">
    <cfRule type="cellIs" dxfId="1258" priority="1373" operator="equal">
      <formula>"Extremo"</formula>
    </cfRule>
    <cfRule type="cellIs" dxfId="1257" priority="1374" operator="equal">
      <formula>"Alto"</formula>
    </cfRule>
    <cfRule type="cellIs" dxfId="1256" priority="1375" operator="equal">
      <formula>"Moderado"</formula>
    </cfRule>
    <cfRule type="cellIs" dxfId="1255" priority="1376" operator="equal">
      <formula>"Bajo"</formula>
    </cfRule>
  </conditionalFormatting>
  <conditionalFormatting sqref="I148">
    <cfRule type="cellIs" dxfId="1254" priority="1368" operator="equal">
      <formula>"Muy Alta"</formula>
    </cfRule>
    <cfRule type="cellIs" dxfId="1253" priority="1369" operator="equal">
      <formula>"Alta"</formula>
    </cfRule>
    <cfRule type="cellIs" dxfId="1252" priority="1370" operator="equal">
      <formula>"Media"</formula>
    </cfRule>
    <cfRule type="cellIs" dxfId="1251" priority="1371" operator="equal">
      <formula>"Baja"</formula>
    </cfRule>
    <cfRule type="cellIs" dxfId="1250" priority="1372" operator="equal">
      <formula>"Muy Baja"</formula>
    </cfRule>
  </conditionalFormatting>
  <conditionalFormatting sqref="O148">
    <cfRule type="cellIs" dxfId="1249" priority="1364" operator="equal">
      <formula>"Extremo"</formula>
    </cfRule>
    <cfRule type="cellIs" dxfId="1248" priority="1365" operator="equal">
      <formula>"Alto"</formula>
    </cfRule>
    <cfRule type="cellIs" dxfId="1247" priority="1366" operator="equal">
      <formula>"Moderado"</formula>
    </cfRule>
    <cfRule type="cellIs" dxfId="1246" priority="1367" operator="equal">
      <formula>"Bajo"</formula>
    </cfRule>
  </conditionalFormatting>
  <conditionalFormatting sqref="AC148:AC153">
    <cfRule type="cellIs" dxfId="1245" priority="1359" operator="equal">
      <formula>"Muy Alta"</formula>
    </cfRule>
    <cfRule type="cellIs" dxfId="1244" priority="1360" operator="equal">
      <formula>"Alta"</formula>
    </cfRule>
    <cfRule type="cellIs" dxfId="1243" priority="1361" operator="equal">
      <formula>"Media"</formula>
    </cfRule>
    <cfRule type="cellIs" dxfId="1242" priority="1362" operator="equal">
      <formula>"Baja"</formula>
    </cfRule>
    <cfRule type="cellIs" dxfId="1241" priority="1363" operator="equal">
      <formula>"Muy Baja"</formula>
    </cfRule>
  </conditionalFormatting>
  <conditionalFormatting sqref="AE148:AE153">
    <cfRule type="cellIs" dxfId="1240" priority="1354" operator="equal">
      <formula>"Catastrófico"</formula>
    </cfRule>
    <cfRule type="cellIs" dxfId="1239" priority="1355" operator="equal">
      <formula>"Mayor"</formula>
    </cfRule>
    <cfRule type="cellIs" dxfId="1238" priority="1356" operator="equal">
      <formula>"Moderado"</formula>
    </cfRule>
    <cfRule type="cellIs" dxfId="1237" priority="1357" operator="equal">
      <formula>"Menor"</formula>
    </cfRule>
    <cfRule type="cellIs" dxfId="1236" priority="1358" operator="equal">
      <formula>"Leve"</formula>
    </cfRule>
  </conditionalFormatting>
  <conditionalFormatting sqref="AG148:AG153">
    <cfRule type="cellIs" dxfId="1235" priority="1350" operator="equal">
      <formula>"Extremo"</formula>
    </cfRule>
    <cfRule type="cellIs" dxfId="1234" priority="1351" operator="equal">
      <formula>"Alto"</formula>
    </cfRule>
    <cfRule type="cellIs" dxfId="1233" priority="1352" operator="equal">
      <formula>"Moderado"</formula>
    </cfRule>
    <cfRule type="cellIs" dxfId="1232" priority="1353" operator="equal">
      <formula>"Bajo"</formula>
    </cfRule>
  </conditionalFormatting>
  <conditionalFormatting sqref="L112:L153">
    <cfRule type="containsText" dxfId="1231" priority="1349" operator="containsText" text="❌">
      <formula>NOT(ISERROR(SEARCH("❌",L112)))</formula>
    </cfRule>
  </conditionalFormatting>
  <conditionalFormatting sqref="I154 I160">
    <cfRule type="cellIs" dxfId="1230" priority="1344" operator="equal">
      <formula>"Muy Alta"</formula>
    </cfRule>
    <cfRule type="cellIs" dxfId="1229" priority="1345" operator="equal">
      <formula>"Alta"</formula>
    </cfRule>
    <cfRule type="cellIs" dxfId="1228" priority="1346" operator="equal">
      <formula>"Media"</formula>
    </cfRule>
    <cfRule type="cellIs" dxfId="1227" priority="1347" operator="equal">
      <formula>"Baja"</formula>
    </cfRule>
    <cfRule type="cellIs" dxfId="1226" priority="1348" operator="equal">
      <formula>"Muy Baja"</formula>
    </cfRule>
  </conditionalFormatting>
  <conditionalFormatting sqref="M154 M160 M166 M172 M178 M184 M190 M196">
    <cfRule type="cellIs" dxfId="1225" priority="1339" operator="equal">
      <formula>"Catastrófico"</formula>
    </cfRule>
    <cfRule type="cellIs" dxfId="1224" priority="1340" operator="equal">
      <formula>"Mayor"</formula>
    </cfRule>
    <cfRule type="cellIs" dxfId="1223" priority="1341" operator="equal">
      <formula>"Moderado"</formula>
    </cfRule>
    <cfRule type="cellIs" dxfId="1222" priority="1342" operator="equal">
      <formula>"Menor"</formula>
    </cfRule>
    <cfRule type="cellIs" dxfId="1221" priority="1343" operator="equal">
      <formula>"Leve"</formula>
    </cfRule>
  </conditionalFormatting>
  <conditionalFormatting sqref="O154">
    <cfRule type="cellIs" dxfId="1220" priority="1335" operator="equal">
      <formula>"Extremo"</formula>
    </cfRule>
    <cfRule type="cellIs" dxfId="1219" priority="1336" operator="equal">
      <formula>"Alto"</formula>
    </cfRule>
    <cfRule type="cellIs" dxfId="1218" priority="1337" operator="equal">
      <formula>"Moderado"</formula>
    </cfRule>
    <cfRule type="cellIs" dxfId="1217" priority="1338" operator="equal">
      <formula>"Bajo"</formula>
    </cfRule>
  </conditionalFormatting>
  <conditionalFormatting sqref="AC154:AC159">
    <cfRule type="cellIs" dxfId="1216" priority="1330" operator="equal">
      <formula>"Muy Alta"</formula>
    </cfRule>
    <cfRule type="cellIs" dxfId="1215" priority="1331" operator="equal">
      <formula>"Alta"</formula>
    </cfRule>
    <cfRule type="cellIs" dxfId="1214" priority="1332" operator="equal">
      <formula>"Media"</formula>
    </cfRule>
    <cfRule type="cellIs" dxfId="1213" priority="1333" operator="equal">
      <formula>"Baja"</formula>
    </cfRule>
    <cfRule type="cellIs" dxfId="1212" priority="1334" operator="equal">
      <formula>"Muy Baja"</formula>
    </cfRule>
  </conditionalFormatting>
  <conditionalFormatting sqref="AE154:AE159">
    <cfRule type="cellIs" dxfId="1211" priority="1325" operator="equal">
      <formula>"Catastrófico"</formula>
    </cfRule>
    <cfRule type="cellIs" dxfId="1210" priority="1326" operator="equal">
      <formula>"Mayor"</formula>
    </cfRule>
    <cfRule type="cellIs" dxfId="1209" priority="1327" operator="equal">
      <formula>"Moderado"</formula>
    </cfRule>
    <cfRule type="cellIs" dxfId="1208" priority="1328" operator="equal">
      <formula>"Menor"</formula>
    </cfRule>
    <cfRule type="cellIs" dxfId="1207" priority="1329" operator="equal">
      <formula>"Leve"</formula>
    </cfRule>
  </conditionalFormatting>
  <conditionalFormatting sqref="AG154:AG159">
    <cfRule type="cellIs" dxfId="1206" priority="1321" operator="equal">
      <formula>"Extremo"</formula>
    </cfRule>
    <cfRule type="cellIs" dxfId="1205" priority="1322" operator="equal">
      <formula>"Alto"</formula>
    </cfRule>
    <cfRule type="cellIs" dxfId="1204" priority="1323" operator="equal">
      <formula>"Moderado"</formula>
    </cfRule>
    <cfRule type="cellIs" dxfId="1203" priority="1324" operator="equal">
      <formula>"Bajo"</formula>
    </cfRule>
  </conditionalFormatting>
  <conditionalFormatting sqref="O160">
    <cfRule type="cellIs" dxfId="1202" priority="1317" operator="equal">
      <formula>"Extremo"</formula>
    </cfRule>
    <cfRule type="cellIs" dxfId="1201" priority="1318" operator="equal">
      <formula>"Alto"</formula>
    </cfRule>
    <cfRule type="cellIs" dxfId="1200" priority="1319" operator="equal">
      <formula>"Moderado"</formula>
    </cfRule>
    <cfRule type="cellIs" dxfId="1199" priority="1320" operator="equal">
      <formula>"Bajo"</formula>
    </cfRule>
  </conditionalFormatting>
  <conditionalFormatting sqref="AC160:AC165">
    <cfRule type="cellIs" dxfId="1198" priority="1312" operator="equal">
      <formula>"Muy Alta"</formula>
    </cfRule>
    <cfRule type="cellIs" dxfId="1197" priority="1313" operator="equal">
      <formula>"Alta"</formula>
    </cfRule>
    <cfRule type="cellIs" dxfId="1196" priority="1314" operator="equal">
      <formula>"Media"</formula>
    </cfRule>
    <cfRule type="cellIs" dxfId="1195" priority="1315" operator="equal">
      <formula>"Baja"</formula>
    </cfRule>
    <cfRule type="cellIs" dxfId="1194" priority="1316" operator="equal">
      <formula>"Muy Baja"</formula>
    </cfRule>
  </conditionalFormatting>
  <conditionalFormatting sqref="AE160:AE165">
    <cfRule type="cellIs" dxfId="1193" priority="1307" operator="equal">
      <formula>"Catastrófico"</formula>
    </cfRule>
    <cfRule type="cellIs" dxfId="1192" priority="1308" operator="equal">
      <formula>"Mayor"</formula>
    </cfRule>
    <cfRule type="cellIs" dxfId="1191" priority="1309" operator="equal">
      <formula>"Moderado"</formula>
    </cfRule>
    <cfRule type="cellIs" dxfId="1190" priority="1310" operator="equal">
      <formula>"Menor"</formula>
    </cfRule>
    <cfRule type="cellIs" dxfId="1189" priority="1311" operator="equal">
      <formula>"Leve"</formula>
    </cfRule>
  </conditionalFormatting>
  <conditionalFormatting sqref="AG160:AG165">
    <cfRule type="cellIs" dxfId="1188" priority="1303" operator="equal">
      <formula>"Extremo"</formula>
    </cfRule>
    <cfRule type="cellIs" dxfId="1187" priority="1304" operator="equal">
      <formula>"Alto"</formula>
    </cfRule>
    <cfRule type="cellIs" dxfId="1186" priority="1305" operator="equal">
      <formula>"Moderado"</formula>
    </cfRule>
    <cfRule type="cellIs" dxfId="1185" priority="1306" operator="equal">
      <formula>"Bajo"</formula>
    </cfRule>
  </conditionalFormatting>
  <conditionalFormatting sqref="I166">
    <cfRule type="cellIs" dxfId="1184" priority="1298" operator="equal">
      <formula>"Muy Alta"</formula>
    </cfRule>
    <cfRule type="cellIs" dxfId="1183" priority="1299" operator="equal">
      <formula>"Alta"</formula>
    </cfRule>
    <cfRule type="cellIs" dxfId="1182" priority="1300" operator="equal">
      <formula>"Media"</formula>
    </cfRule>
    <cfRule type="cellIs" dxfId="1181" priority="1301" operator="equal">
      <formula>"Baja"</formula>
    </cfRule>
    <cfRule type="cellIs" dxfId="1180" priority="1302" operator="equal">
      <formula>"Muy Baja"</formula>
    </cfRule>
  </conditionalFormatting>
  <conditionalFormatting sqref="O166">
    <cfRule type="cellIs" dxfId="1179" priority="1294" operator="equal">
      <formula>"Extremo"</formula>
    </cfRule>
    <cfRule type="cellIs" dxfId="1178" priority="1295" operator="equal">
      <formula>"Alto"</formula>
    </cfRule>
    <cfRule type="cellIs" dxfId="1177" priority="1296" operator="equal">
      <formula>"Moderado"</formula>
    </cfRule>
    <cfRule type="cellIs" dxfId="1176" priority="1297" operator="equal">
      <formula>"Bajo"</formula>
    </cfRule>
  </conditionalFormatting>
  <conditionalFormatting sqref="AC166:AC171">
    <cfRule type="cellIs" dxfId="1175" priority="1289" operator="equal">
      <formula>"Muy Alta"</formula>
    </cfRule>
    <cfRule type="cellIs" dxfId="1174" priority="1290" operator="equal">
      <formula>"Alta"</formula>
    </cfRule>
    <cfRule type="cellIs" dxfId="1173" priority="1291" operator="equal">
      <formula>"Media"</formula>
    </cfRule>
    <cfRule type="cellIs" dxfId="1172" priority="1292" operator="equal">
      <formula>"Baja"</formula>
    </cfRule>
    <cfRule type="cellIs" dxfId="1171" priority="1293" operator="equal">
      <formula>"Muy Baja"</formula>
    </cfRule>
  </conditionalFormatting>
  <conditionalFormatting sqref="AE166:AE171">
    <cfRule type="cellIs" dxfId="1170" priority="1284" operator="equal">
      <formula>"Catastrófico"</formula>
    </cfRule>
    <cfRule type="cellIs" dxfId="1169" priority="1285" operator="equal">
      <formula>"Mayor"</formula>
    </cfRule>
    <cfRule type="cellIs" dxfId="1168" priority="1286" operator="equal">
      <formula>"Moderado"</formula>
    </cfRule>
    <cfRule type="cellIs" dxfId="1167" priority="1287" operator="equal">
      <formula>"Menor"</formula>
    </cfRule>
    <cfRule type="cellIs" dxfId="1166" priority="1288" operator="equal">
      <formula>"Leve"</formula>
    </cfRule>
  </conditionalFormatting>
  <conditionalFormatting sqref="AG166:AG171">
    <cfRule type="cellIs" dxfId="1165" priority="1280" operator="equal">
      <formula>"Extremo"</formula>
    </cfRule>
    <cfRule type="cellIs" dxfId="1164" priority="1281" operator="equal">
      <formula>"Alto"</formula>
    </cfRule>
    <cfRule type="cellIs" dxfId="1163" priority="1282" operator="equal">
      <formula>"Moderado"</formula>
    </cfRule>
    <cfRule type="cellIs" dxfId="1162" priority="1283" operator="equal">
      <formula>"Bajo"</formula>
    </cfRule>
  </conditionalFormatting>
  <conditionalFormatting sqref="I172">
    <cfRule type="cellIs" dxfId="1161" priority="1275" operator="equal">
      <formula>"Muy Alta"</formula>
    </cfRule>
    <cfRule type="cellIs" dxfId="1160" priority="1276" operator="equal">
      <formula>"Alta"</formula>
    </cfRule>
    <cfRule type="cellIs" dxfId="1159" priority="1277" operator="equal">
      <formula>"Media"</formula>
    </cfRule>
    <cfRule type="cellIs" dxfId="1158" priority="1278" operator="equal">
      <formula>"Baja"</formula>
    </cfRule>
    <cfRule type="cellIs" dxfId="1157" priority="1279" operator="equal">
      <formula>"Muy Baja"</formula>
    </cfRule>
  </conditionalFormatting>
  <conditionalFormatting sqref="O172">
    <cfRule type="cellIs" dxfId="1156" priority="1271" operator="equal">
      <formula>"Extremo"</formula>
    </cfRule>
    <cfRule type="cellIs" dxfId="1155" priority="1272" operator="equal">
      <formula>"Alto"</formula>
    </cfRule>
    <cfRule type="cellIs" dxfId="1154" priority="1273" operator="equal">
      <formula>"Moderado"</formula>
    </cfRule>
    <cfRule type="cellIs" dxfId="1153" priority="1274" operator="equal">
      <formula>"Bajo"</formula>
    </cfRule>
  </conditionalFormatting>
  <conditionalFormatting sqref="AC172:AC177">
    <cfRule type="cellIs" dxfId="1152" priority="1266" operator="equal">
      <formula>"Muy Alta"</formula>
    </cfRule>
    <cfRule type="cellIs" dxfId="1151" priority="1267" operator="equal">
      <formula>"Alta"</formula>
    </cfRule>
    <cfRule type="cellIs" dxfId="1150" priority="1268" operator="equal">
      <formula>"Media"</formula>
    </cfRule>
    <cfRule type="cellIs" dxfId="1149" priority="1269" operator="equal">
      <formula>"Baja"</formula>
    </cfRule>
    <cfRule type="cellIs" dxfId="1148" priority="1270" operator="equal">
      <formula>"Muy Baja"</formula>
    </cfRule>
  </conditionalFormatting>
  <conditionalFormatting sqref="AE172:AE177">
    <cfRule type="cellIs" dxfId="1147" priority="1261" operator="equal">
      <formula>"Catastrófico"</formula>
    </cfRule>
    <cfRule type="cellIs" dxfId="1146" priority="1262" operator="equal">
      <formula>"Mayor"</formula>
    </cfRule>
    <cfRule type="cellIs" dxfId="1145" priority="1263" operator="equal">
      <formula>"Moderado"</formula>
    </cfRule>
    <cfRule type="cellIs" dxfId="1144" priority="1264" operator="equal">
      <formula>"Menor"</formula>
    </cfRule>
    <cfRule type="cellIs" dxfId="1143" priority="1265" operator="equal">
      <formula>"Leve"</formula>
    </cfRule>
  </conditionalFormatting>
  <conditionalFormatting sqref="AG172:AG177">
    <cfRule type="cellIs" dxfId="1142" priority="1257" operator="equal">
      <formula>"Extremo"</formula>
    </cfRule>
    <cfRule type="cellIs" dxfId="1141" priority="1258" operator="equal">
      <formula>"Alto"</formula>
    </cfRule>
    <cfRule type="cellIs" dxfId="1140" priority="1259" operator="equal">
      <formula>"Moderado"</formula>
    </cfRule>
    <cfRule type="cellIs" dxfId="1139" priority="1260" operator="equal">
      <formula>"Bajo"</formula>
    </cfRule>
  </conditionalFormatting>
  <conditionalFormatting sqref="I178">
    <cfRule type="cellIs" dxfId="1138" priority="1252" operator="equal">
      <formula>"Muy Alta"</formula>
    </cfRule>
    <cfRule type="cellIs" dxfId="1137" priority="1253" operator="equal">
      <formula>"Alta"</formula>
    </cfRule>
    <cfRule type="cellIs" dxfId="1136" priority="1254" operator="equal">
      <formula>"Media"</formula>
    </cfRule>
    <cfRule type="cellIs" dxfId="1135" priority="1255" operator="equal">
      <formula>"Baja"</formula>
    </cfRule>
    <cfRule type="cellIs" dxfId="1134" priority="1256" operator="equal">
      <formula>"Muy Baja"</formula>
    </cfRule>
  </conditionalFormatting>
  <conditionalFormatting sqref="O178">
    <cfRule type="cellIs" dxfId="1133" priority="1248" operator="equal">
      <formula>"Extremo"</formula>
    </cfRule>
    <cfRule type="cellIs" dxfId="1132" priority="1249" operator="equal">
      <formula>"Alto"</formula>
    </cfRule>
    <cfRule type="cellIs" dxfId="1131" priority="1250" operator="equal">
      <formula>"Moderado"</formula>
    </cfRule>
    <cfRule type="cellIs" dxfId="1130" priority="1251" operator="equal">
      <formula>"Bajo"</formula>
    </cfRule>
  </conditionalFormatting>
  <conditionalFormatting sqref="AC178:AC183">
    <cfRule type="cellIs" dxfId="1129" priority="1243" operator="equal">
      <formula>"Muy Alta"</formula>
    </cfRule>
    <cfRule type="cellIs" dxfId="1128" priority="1244" operator="equal">
      <formula>"Alta"</formula>
    </cfRule>
    <cfRule type="cellIs" dxfId="1127" priority="1245" operator="equal">
      <formula>"Media"</formula>
    </cfRule>
    <cfRule type="cellIs" dxfId="1126" priority="1246" operator="equal">
      <formula>"Baja"</formula>
    </cfRule>
    <cfRule type="cellIs" dxfId="1125" priority="1247" operator="equal">
      <formula>"Muy Baja"</formula>
    </cfRule>
  </conditionalFormatting>
  <conditionalFormatting sqref="AE178:AE183">
    <cfRule type="cellIs" dxfId="1124" priority="1238" operator="equal">
      <formula>"Catastrófico"</formula>
    </cfRule>
    <cfRule type="cellIs" dxfId="1123" priority="1239" operator="equal">
      <formula>"Mayor"</formula>
    </cfRule>
    <cfRule type="cellIs" dxfId="1122" priority="1240" operator="equal">
      <formula>"Moderado"</formula>
    </cfRule>
    <cfRule type="cellIs" dxfId="1121" priority="1241" operator="equal">
      <formula>"Menor"</formula>
    </cfRule>
    <cfRule type="cellIs" dxfId="1120" priority="1242" operator="equal">
      <formula>"Leve"</formula>
    </cfRule>
  </conditionalFormatting>
  <conditionalFormatting sqref="AG178:AG183">
    <cfRule type="cellIs" dxfId="1119" priority="1234" operator="equal">
      <formula>"Extremo"</formula>
    </cfRule>
    <cfRule type="cellIs" dxfId="1118" priority="1235" operator="equal">
      <formula>"Alto"</formula>
    </cfRule>
    <cfRule type="cellIs" dxfId="1117" priority="1236" operator="equal">
      <formula>"Moderado"</formula>
    </cfRule>
    <cfRule type="cellIs" dxfId="1116" priority="1237" operator="equal">
      <formula>"Bajo"</formula>
    </cfRule>
  </conditionalFormatting>
  <conditionalFormatting sqref="I184">
    <cfRule type="cellIs" dxfId="1115" priority="1229" operator="equal">
      <formula>"Muy Alta"</formula>
    </cfRule>
    <cfRule type="cellIs" dxfId="1114" priority="1230" operator="equal">
      <formula>"Alta"</formula>
    </cfRule>
    <cfRule type="cellIs" dxfId="1113" priority="1231" operator="equal">
      <formula>"Media"</formula>
    </cfRule>
    <cfRule type="cellIs" dxfId="1112" priority="1232" operator="equal">
      <formula>"Baja"</formula>
    </cfRule>
    <cfRule type="cellIs" dxfId="1111" priority="1233" operator="equal">
      <formula>"Muy Baja"</formula>
    </cfRule>
  </conditionalFormatting>
  <conditionalFormatting sqref="O184">
    <cfRule type="cellIs" dxfId="1110" priority="1225" operator="equal">
      <formula>"Extremo"</formula>
    </cfRule>
    <cfRule type="cellIs" dxfId="1109" priority="1226" operator="equal">
      <formula>"Alto"</formula>
    </cfRule>
    <cfRule type="cellIs" dxfId="1108" priority="1227" operator="equal">
      <formula>"Moderado"</formula>
    </cfRule>
    <cfRule type="cellIs" dxfId="1107" priority="1228" operator="equal">
      <formula>"Bajo"</formula>
    </cfRule>
  </conditionalFormatting>
  <conditionalFormatting sqref="AC184:AC189">
    <cfRule type="cellIs" dxfId="1106" priority="1220" operator="equal">
      <formula>"Muy Alta"</formula>
    </cfRule>
    <cfRule type="cellIs" dxfId="1105" priority="1221" operator="equal">
      <formula>"Alta"</formula>
    </cfRule>
    <cfRule type="cellIs" dxfId="1104" priority="1222" operator="equal">
      <formula>"Media"</formula>
    </cfRule>
    <cfRule type="cellIs" dxfId="1103" priority="1223" operator="equal">
      <formula>"Baja"</formula>
    </cfRule>
    <cfRule type="cellIs" dxfId="1102" priority="1224" operator="equal">
      <formula>"Muy Baja"</formula>
    </cfRule>
  </conditionalFormatting>
  <conditionalFormatting sqref="AE184:AE189">
    <cfRule type="cellIs" dxfId="1101" priority="1215" operator="equal">
      <formula>"Catastrófico"</formula>
    </cfRule>
    <cfRule type="cellIs" dxfId="1100" priority="1216" operator="equal">
      <formula>"Mayor"</formula>
    </cfRule>
    <cfRule type="cellIs" dxfId="1099" priority="1217" operator="equal">
      <formula>"Moderado"</formula>
    </cfRule>
    <cfRule type="cellIs" dxfId="1098" priority="1218" operator="equal">
      <formula>"Menor"</formula>
    </cfRule>
    <cfRule type="cellIs" dxfId="1097" priority="1219" operator="equal">
      <formula>"Leve"</formula>
    </cfRule>
  </conditionalFormatting>
  <conditionalFormatting sqref="AG184:AG189">
    <cfRule type="cellIs" dxfId="1096" priority="1211" operator="equal">
      <formula>"Extremo"</formula>
    </cfRule>
    <cfRule type="cellIs" dxfId="1095" priority="1212" operator="equal">
      <formula>"Alto"</formula>
    </cfRule>
    <cfRule type="cellIs" dxfId="1094" priority="1213" operator="equal">
      <formula>"Moderado"</formula>
    </cfRule>
    <cfRule type="cellIs" dxfId="1093" priority="1214" operator="equal">
      <formula>"Bajo"</formula>
    </cfRule>
  </conditionalFormatting>
  <conditionalFormatting sqref="I190">
    <cfRule type="cellIs" dxfId="1092" priority="1206" operator="equal">
      <formula>"Muy Alta"</formula>
    </cfRule>
    <cfRule type="cellIs" dxfId="1091" priority="1207" operator="equal">
      <formula>"Alta"</formula>
    </cfRule>
    <cfRule type="cellIs" dxfId="1090" priority="1208" operator="equal">
      <formula>"Media"</formula>
    </cfRule>
    <cfRule type="cellIs" dxfId="1089" priority="1209" operator="equal">
      <formula>"Baja"</formula>
    </cfRule>
    <cfRule type="cellIs" dxfId="1088" priority="1210" operator="equal">
      <formula>"Muy Baja"</formula>
    </cfRule>
  </conditionalFormatting>
  <conditionalFormatting sqref="O190">
    <cfRule type="cellIs" dxfId="1087" priority="1202" operator="equal">
      <formula>"Extremo"</formula>
    </cfRule>
    <cfRule type="cellIs" dxfId="1086" priority="1203" operator="equal">
      <formula>"Alto"</formula>
    </cfRule>
    <cfRule type="cellIs" dxfId="1085" priority="1204" operator="equal">
      <formula>"Moderado"</formula>
    </cfRule>
    <cfRule type="cellIs" dxfId="1084" priority="1205" operator="equal">
      <formula>"Bajo"</formula>
    </cfRule>
  </conditionalFormatting>
  <conditionalFormatting sqref="AC190:AC195">
    <cfRule type="cellIs" dxfId="1083" priority="1197" operator="equal">
      <formula>"Muy Alta"</formula>
    </cfRule>
    <cfRule type="cellIs" dxfId="1082" priority="1198" operator="equal">
      <formula>"Alta"</formula>
    </cfRule>
    <cfRule type="cellIs" dxfId="1081" priority="1199" operator="equal">
      <formula>"Media"</formula>
    </cfRule>
    <cfRule type="cellIs" dxfId="1080" priority="1200" operator="equal">
      <formula>"Baja"</formula>
    </cfRule>
    <cfRule type="cellIs" dxfId="1079" priority="1201" operator="equal">
      <formula>"Muy Baja"</formula>
    </cfRule>
  </conditionalFormatting>
  <conditionalFormatting sqref="AE190:AE195">
    <cfRule type="cellIs" dxfId="1078" priority="1192" operator="equal">
      <formula>"Catastrófico"</formula>
    </cfRule>
    <cfRule type="cellIs" dxfId="1077" priority="1193" operator="equal">
      <formula>"Mayor"</formula>
    </cfRule>
    <cfRule type="cellIs" dxfId="1076" priority="1194" operator="equal">
      <formula>"Moderado"</formula>
    </cfRule>
    <cfRule type="cellIs" dxfId="1075" priority="1195" operator="equal">
      <formula>"Menor"</formula>
    </cfRule>
    <cfRule type="cellIs" dxfId="1074" priority="1196" operator="equal">
      <formula>"Leve"</formula>
    </cfRule>
  </conditionalFormatting>
  <conditionalFormatting sqref="AG190:AG195">
    <cfRule type="cellIs" dxfId="1073" priority="1188" operator="equal">
      <formula>"Extremo"</formula>
    </cfRule>
    <cfRule type="cellIs" dxfId="1072" priority="1189" operator="equal">
      <formula>"Alto"</formula>
    </cfRule>
    <cfRule type="cellIs" dxfId="1071" priority="1190" operator="equal">
      <formula>"Moderado"</formula>
    </cfRule>
    <cfRule type="cellIs" dxfId="1070" priority="1191" operator="equal">
      <formula>"Bajo"</formula>
    </cfRule>
  </conditionalFormatting>
  <conditionalFormatting sqref="I196">
    <cfRule type="cellIs" dxfId="1069" priority="1183" operator="equal">
      <formula>"Muy Alta"</formula>
    </cfRule>
    <cfRule type="cellIs" dxfId="1068" priority="1184" operator="equal">
      <formula>"Alta"</formula>
    </cfRule>
    <cfRule type="cellIs" dxfId="1067" priority="1185" operator="equal">
      <formula>"Media"</formula>
    </cfRule>
    <cfRule type="cellIs" dxfId="1066" priority="1186" operator="equal">
      <formula>"Baja"</formula>
    </cfRule>
    <cfRule type="cellIs" dxfId="1065" priority="1187" operator="equal">
      <formula>"Muy Baja"</formula>
    </cfRule>
  </conditionalFormatting>
  <conditionalFormatting sqref="O196">
    <cfRule type="cellIs" dxfId="1064" priority="1179" operator="equal">
      <formula>"Extremo"</formula>
    </cfRule>
    <cfRule type="cellIs" dxfId="1063" priority="1180" operator="equal">
      <formula>"Alto"</formula>
    </cfRule>
    <cfRule type="cellIs" dxfId="1062" priority="1181" operator="equal">
      <formula>"Moderado"</formula>
    </cfRule>
    <cfRule type="cellIs" dxfId="1061" priority="1182" operator="equal">
      <formula>"Bajo"</formula>
    </cfRule>
  </conditionalFormatting>
  <conditionalFormatting sqref="AC196:AC201">
    <cfRule type="cellIs" dxfId="1060" priority="1174" operator="equal">
      <formula>"Muy Alta"</formula>
    </cfRule>
    <cfRule type="cellIs" dxfId="1059" priority="1175" operator="equal">
      <formula>"Alta"</formula>
    </cfRule>
    <cfRule type="cellIs" dxfId="1058" priority="1176" operator="equal">
      <formula>"Media"</formula>
    </cfRule>
    <cfRule type="cellIs" dxfId="1057" priority="1177" operator="equal">
      <formula>"Baja"</formula>
    </cfRule>
    <cfRule type="cellIs" dxfId="1056" priority="1178" operator="equal">
      <formula>"Muy Baja"</formula>
    </cfRule>
  </conditionalFormatting>
  <conditionalFormatting sqref="AE196:AE201">
    <cfRule type="cellIs" dxfId="1055" priority="1169" operator="equal">
      <formula>"Catastrófico"</formula>
    </cfRule>
    <cfRule type="cellIs" dxfId="1054" priority="1170" operator="equal">
      <formula>"Mayor"</formula>
    </cfRule>
    <cfRule type="cellIs" dxfId="1053" priority="1171" operator="equal">
      <formula>"Moderado"</formula>
    </cfRule>
    <cfRule type="cellIs" dxfId="1052" priority="1172" operator="equal">
      <formula>"Menor"</formula>
    </cfRule>
    <cfRule type="cellIs" dxfId="1051" priority="1173" operator="equal">
      <formula>"Leve"</formula>
    </cfRule>
  </conditionalFormatting>
  <conditionalFormatting sqref="AG196:AG201">
    <cfRule type="cellIs" dxfId="1050" priority="1165" operator="equal">
      <formula>"Extremo"</formula>
    </cfRule>
    <cfRule type="cellIs" dxfId="1049" priority="1166" operator="equal">
      <formula>"Alto"</formula>
    </cfRule>
    <cfRule type="cellIs" dxfId="1048" priority="1167" operator="equal">
      <formula>"Moderado"</formula>
    </cfRule>
    <cfRule type="cellIs" dxfId="1047" priority="1168" operator="equal">
      <formula>"Bajo"</formula>
    </cfRule>
  </conditionalFormatting>
  <conditionalFormatting sqref="L154:L201">
    <cfRule type="containsText" dxfId="1046" priority="1164" operator="containsText" text="❌">
      <formula>NOT(ISERROR(SEARCH("❌",L154)))</formula>
    </cfRule>
  </conditionalFormatting>
  <conditionalFormatting sqref="I202 I208">
    <cfRule type="cellIs" dxfId="1045" priority="1159" operator="equal">
      <formula>"Muy Alta"</formula>
    </cfRule>
    <cfRule type="cellIs" dxfId="1044" priority="1160" operator="equal">
      <formula>"Alta"</formula>
    </cfRule>
    <cfRule type="cellIs" dxfId="1043" priority="1161" operator="equal">
      <formula>"Media"</formula>
    </cfRule>
    <cfRule type="cellIs" dxfId="1042" priority="1162" operator="equal">
      <formula>"Baja"</formula>
    </cfRule>
    <cfRule type="cellIs" dxfId="1041" priority="1163" operator="equal">
      <formula>"Muy Baja"</formula>
    </cfRule>
  </conditionalFormatting>
  <conditionalFormatting sqref="M202 M208 M214 M220 M226">
    <cfRule type="cellIs" dxfId="1040" priority="1154" operator="equal">
      <formula>"Catastrófico"</formula>
    </cfRule>
    <cfRule type="cellIs" dxfId="1039" priority="1155" operator="equal">
      <formula>"Mayor"</formula>
    </cfRule>
    <cfRule type="cellIs" dxfId="1038" priority="1156" operator="equal">
      <formula>"Moderado"</formula>
    </cfRule>
    <cfRule type="cellIs" dxfId="1037" priority="1157" operator="equal">
      <formula>"Menor"</formula>
    </cfRule>
    <cfRule type="cellIs" dxfId="1036" priority="1158" operator="equal">
      <formula>"Leve"</formula>
    </cfRule>
  </conditionalFormatting>
  <conditionalFormatting sqref="O202:O207">
    <cfRule type="cellIs" dxfId="1035" priority="1150" operator="equal">
      <formula>"Extremo"</formula>
    </cfRule>
    <cfRule type="cellIs" dxfId="1034" priority="1151" operator="equal">
      <formula>"Alto"</formula>
    </cfRule>
    <cfRule type="cellIs" dxfId="1033" priority="1152" operator="equal">
      <formula>"Moderado"</formula>
    </cfRule>
    <cfRule type="cellIs" dxfId="1032" priority="1153" operator="equal">
      <formula>"Bajo"</formula>
    </cfRule>
  </conditionalFormatting>
  <conditionalFormatting sqref="AC202:AC207">
    <cfRule type="cellIs" dxfId="1031" priority="1145" operator="equal">
      <formula>"Muy Alta"</formula>
    </cfRule>
    <cfRule type="cellIs" dxfId="1030" priority="1146" operator="equal">
      <formula>"Alta"</formula>
    </cfRule>
    <cfRule type="cellIs" dxfId="1029" priority="1147" operator="equal">
      <formula>"Media"</formula>
    </cfRule>
    <cfRule type="cellIs" dxfId="1028" priority="1148" operator="equal">
      <formula>"Baja"</formula>
    </cfRule>
    <cfRule type="cellIs" dxfId="1027" priority="1149" operator="equal">
      <formula>"Muy Baja"</formula>
    </cfRule>
  </conditionalFormatting>
  <conditionalFormatting sqref="AE202:AE207">
    <cfRule type="cellIs" dxfId="1026" priority="1140" operator="equal">
      <formula>"Catastrófico"</formula>
    </cfRule>
    <cfRule type="cellIs" dxfId="1025" priority="1141" operator="equal">
      <formula>"Mayor"</formula>
    </cfRule>
    <cfRule type="cellIs" dxfId="1024" priority="1142" operator="equal">
      <formula>"Moderado"</formula>
    </cfRule>
    <cfRule type="cellIs" dxfId="1023" priority="1143" operator="equal">
      <formula>"Menor"</formula>
    </cfRule>
    <cfRule type="cellIs" dxfId="1022" priority="1144" operator="equal">
      <formula>"Leve"</formula>
    </cfRule>
  </conditionalFormatting>
  <conditionalFormatting sqref="AG202:AG207">
    <cfRule type="cellIs" dxfId="1021" priority="1136" operator="equal">
      <formula>"Extremo"</formula>
    </cfRule>
    <cfRule type="cellIs" dxfId="1020" priority="1137" operator="equal">
      <formula>"Alto"</formula>
    </cfRule>
    <cfRule type="cellIs" dxfId="1019" priority="1138" operator="equal">
      <formula>"Moderado"</formula>
    </cfRule>
    <cfRule type="cellIs" dxfId="1018" priority="1139" operator="equal">
      <formula>"Bajo"</formula>
    </cfRule>
  </conditionalFormatting>
  <conditionalFormatting sqref="O208:O212">
    <cfRule type="cellIs" dxfId="1017" priority="1132" operator="equal">
      <formula>"Extremo"</formula>
    </cfRule>
    <cfRule type="cellIs" dxfId="1016" priority="1133" operator="equal">
      <formula>"Alto"</formula>
    </cfRule>
    <cfRule type="cellIs" dxfId="1015" priority="1134" operator="equal">
      <formula>"Moderado"</formula>
    </cfRule>
    <cfRule type="cellIs" dxfId="1014" priority="1135" operator="equal">
      <formula>"Bajo"</formula>
    </cfRule>
  </conditionalFormatting>
  <conditionalFormatting sqref="AC208:AC213">
    <cfRule type="cellIs" dxfId="1013" priority="1127" operator="equal">
      <formula>"Muy Alta"</formula>
    </cfRule>
    <cfRule type="cellIs" dxfId="1012" priority="1128" operator="equal">
      <formula>"Alta"</formula>
    </cfRule>
    <cfRule type="cellIs" dxfId="1011" priority="1129" operator="equal">
      <formula>"Media"</formula>
    </cfRule>
    <cfRule type="cellIs" dxfId="1010" priority="1130" operator="equal">
      <formula>"Baja"</formula>
    </cfRule>
    <cfRule type="cellIs" dxfId="1009" priority="1131" operator="equal">
      <formula>"Muy Baja"</formula>
    </cfRule>
  </conditionalFormatting>
  <conditionalFormatting sqref="AE208:AE213">
    <cfRule type="cellIs" dxfId="1008" priority="1122" operator="equal">
      <formula>"Catastrófico"</formula>
    </cfRule>
    <cfRule type="cellIs" dxfId="1007" priority="1123" operator="equal">
      <formula>"Mayor"</formula>
    </cfRule>
    <cfRule type="cellIs" dxfId="1006" priority="1124" operator="equal">
      <formula>"Moderado"</formula>
    </cfRule>
    <cfRule type="cellIs" dxfId="1005" priority="1125" operator="equal">
      <formula>"Menor"</formula>
    </cfRule>
    <cfRule type="cellIs" dxfId="1004" priority="1126" operator="equal">
      <formula>"Leve"</formula>
    </cfRule>
  </conditionalFormatting>
  <conditionalFormatting sqref="AG208:AG213">
    <cfRule type="cellIs" dxfId="1003" priority="1118" operator="equal">
      <formula>"Extremo"</formula>
    </cfRule>
    <cfRule type="cellIs" dxfId="1002" priority="1119" operator="equal">
      <formula>"Alto"</formula>
    </cfRule>
    <cfRule type="cellIs" dxfId="1001" priority="1120" operator="equal">
      <formula>"Moderado"</formula>
    </cfRule>
    <cfRule type="cellIs" dxfId="1000" priority="1121" operator="equal">
      <formula>"Bajo"</formula>
    </cfRule>
  </conditionalFormatting>
  <conditionalFormatting sqref="I214">
    <cfRule type="cellIs" dxfId="999" priority="1113" operator="equal">
      <formula>"Muy Alta"</formula>
    </cfRule>
    <cfRule type="cellIs" dxfId="998" priority="1114" operator="equal">
      <formula>"Alta"</formula>
    </cfRule>
    <cfRule type="cellIs" dxfId="997" priority="1115" operator="equal">
      <formula>"Media"</formula>
    </cfRule>
    <cfRule type="cellIs" dxfId="996" priority="1116" operator="equal">
      <formula>"Baja"</formula>
    </cfRule>
    <cfRule type="cellIs" dxfId="995" priority="1117" operator="equal">
      <formula>"Muy Baja"</formula>
    </cfRule>
  </conditionalFormatting>
  <conditionalFormatting sqref="O214">
    <cfRule type="cellIs" dxfId="994" priority="1109" operator="equal">
      <formula>"Extremo"</formula>
    </cfRule>
    <cfRule type="cellIs" dxfId="993" priority="1110" operator="equal">
      <formula>"Alto"</formula>
    </cfRule>
    <cfRule type="cellIs" dxfId="992" priority="1111" operator="equal">
      <formula>"Moderado"</formula>
    </cfRule>
    <cfRule type="cellIs" dxfId="991" priority="1112" operator="equal">
      <formula>"Bajo"</formula>
    </cfRule>
  </conditionalFormatting>
  <conditionalFormatting sqref="AC214:AC219">
    <cfRule type="cellIs" dxfId="990" priority="1104" operator="equal">
      <formula>"Muy Alta"</formula>
    </cfRule>
    <cfRule type="cellIs" dxfId="989" priority="1105" operator="equal">
      <formula>"Alta"</formula>
    </cfRule>
    <cfRule type="cellIs" dxfId="988" priority="1106" operator="equal">
      <formula>"Media"</formula>
    </cfRule>
    <cfRule type="cellIs" dxfId="987" priority="1107" operator="equal">
      <formula>"Baja"</formula>
    </cfRule>
    <cfRule type="cellIs" dxfId="986" priority="1108" operator="equal">
      <formula>"Muy Baja"</formula>
    </cfRule>
  </conditionalFormatting>
  <conditionalFormatting sqref="AE214:AE219">
    <cfRule type="cellIs" dxfId="985" priority="1099" operator="equal">
      <formula>"Catastrófico"</formula>
    </cfRule>
    <cfRule type="cellIs" dxfId="984" priority="1100" operator="equal">
      <formula>"Mayor"</formula>
    </cfRule>
    <cfRule type="cellIs" dxfId="983" priority="1101" operator="equal">
      <formula>"Moderado"</formula>
    </cfRule>
    <cfRule type="cellIs" dxfId="982" priority="1102" operator="equal">
      <formula>"Menor"</formula>
    </cfRule>
    <cfRule type="cellIs" dxfId="981" priority="1103" operator="equal">
      <formula>"Leve"</formula>
    </cfRule>
  </conditionalFormatting>
  <conditionalFormatting sqref="AG214:AG219">
    <cfRule type="cellIs" dxfId="980" priority="1095" operator="equal">
      <formula>"Extremo"</formula>
    </cfRule>
    <cfRule type="cellIs" dxfId="979" priority="1096" operator="equal">
      <formula>"Alto"</formula>
    </cfRule>
    <cfRule type="cellIs" dxfId="978" priority="1097" operator="equal">
      <formula>"Moderado"</formula>
    </cfRule>
    <cfRule type="cellIs" dxfId="977" priority="1098" operator="equal">
      <formula>"Bajo"</formula>
    </cfRule>
  </conditionalFormatting>
  <conditionalFormatting sqref="I220">
    <cfRule type="cellIs" dxfId="976" priority="1090" operator="equal">
      <formula>"Muy Alta"</formula>
    </cfRule>
    <cfRule type="cellIs" dxfId="975" priority="1091" operator="equal">
      <formula>"Alta"</formula>
    </cfRule>
    <cfRule type="cellIs" dxfId="974" priority="1092" operator="equal">
      <formula>"Media"</formula>
    </cfRule>
    <cfRule type="cellIs" dxfId="973" priority="1093" operator="equal">
      <formula>"Baja"</formula>
    </cfRule>
    <cfRule type="cellIs" dxfId="972" priority="1094" operator="equal">
      <formula>"Muy Baja"</formula>
    </cfRule>
  </conditionalFormatting>
  <conditionalFormatting sqref="O220:O221">
    <cfRule type="cellIs" dxfId="971" priority="1086" operator="equal">
      <formula>"Extremo"</formula>
    </cfRule>
    <cfRule type="cellIs" dxfId="970" priority="1087" operator="equal">
      <formula>"Alto"</formula>
    </cfRule>
    <cfRule type="cellIs" dxfId="969" priority="1088" operator="equal">
      <formula>"Moderado"</formula>
    </cfRule>
    <cfRule type="cellIs" dxfId="968" priority="1089" operator="equal">
      <formula>"Bajo"</formula>
    </cfRule>
  </conditionalFormatting>
  <conditionalFormatting sqref="AC220:AC225">
    <cfRule type="cellIs" dxfId="967" priority="1081" operator="equal">
      <formula>"Muy Alta"</formula>
    </cfRule>
    <cfRule type="cellIs" dxfId="966" priority="1082" operator="equal">
      <formula>"Alta"</formula>
    </cfRule>
    <cfRule type="cellIs" dxfId="965" priority="1083" operator="equal">
      <formula>"Media"</formula>
    </cfRule>
    <cfRule type="cellIs" dxfId="964" priority="1084" operator="equal">
      <formula>"Baja"</formula>
    </cfRule>
    <cfRule type="cellIs" dxfId="963" priority="1085" operator="equal">
      <formula>"Muy Baja"</formula>
    </cfRule>
  </conditionalFormatting>
  <conditionalFormatting sqref="AE220:AE225">
    <cfRule type="cellIs" dxfId="962" priority="1076" operator="equal">
      <formula>"Catastrófico"</formula>
    </cfRule>
    <cfRule type="cellIs" dxfId="961" priority="1077" operator="equal">
      <formula>"Mayor"</formula>
    </cfRule>
    <cfRule type="cellIs" dxfId="960" priority="1078" operator="equal">
      <formula>"Moderado"</formula>
    </cfRule>
    <cfRule type="cellIs" dxfId="959" priority="1079" operator="equal">
      <formula>"Menor"</formula>
    </cfRule>
    <cfRule type="cellIs" dxfId="958" priority="1080" operator="equal">
      <formula>"Leve"</formula>
    </cfRule>
  </conditionalFormatting>
  <conditionalFormatting sqref="AG220:AG225">
    <cfRule type="cellIs" dxfId="957" priority="1072" operator="equal">
      <formula>"Extremo"</formula>
    </cfRule>
    <cfRule type="cellIs" dxfId="956" priority="1073" operator="equal">
      <formula>"Alto"</formula>
    </cfRule>
    <cfRule type="cellIs" dxfId="955" priority="1074" operator="equal">
      <formula>"Moderado"</formula>
    </cfRule>
    <cfRule type="cellIs" dxfId="954" priority="1075" operator="equal">
      <formula>"Bajo"</formula>
    </cfRule>
  </conditionalFormatting>
  <conditionalFormatting sqref="I226">
    <cfRule type="cellIs" dxfId="953" priority="1067" operator="equal">
      <formula>"Muy Alta"</formula>
    </cfRule>
    <cfRule type="cellIs" dxfId="952" priority="1068" operator="equal">
      <formula>"Alta"</formula>
    </cfRule>
    <cfRule type="cellIs" dxfId="951" priority="1069" operator="equal">
      <formula>"Media"</formula>
    </cfRule>
    <cfRule type="cellIs" dxfId="950" priority="1070" operator="equal">
      <formula>"Baja"</formula>
    </cfRule>
    <cfRule type="cellIs" dxfId="949" priority="1071" operator="equal">
      <formula>"Muy Baja"</formula>
    </cfRule>
  </conditionalFormatting>
  <conditionalFormatting sqref="O226:O230">
    <cfRule type="cellIs" dxfId="948" priority="1063" operator="equal">
      <formula>"Extremo"</formula>
    </cfRule>
    <cfRule type="cellIs" dxfId="947" priority="1064" operator="equal">
      <formula>"Alto"</formula>
    </cfRule>
    <cfRule type="cellIs" dxfId="946" priority="1065" operator="equal">
      <formula>"Moderado"</formula>
    </cfRule>
    <cfRule type="cellIs" dxfId="945" priority="1066" operator="equal">
      <formula>"Bajo"</formula>
    </cfRule>
  </conditionalFormatting>
  <conditionalFormatting sqref="AC226:AC231">
    <cfRule type="cellIs" dxfId="944" priority="1058" operator="equal">
      <formula>"Muy Alta"</formula>
    </cfRule>
    <cfRule type="cellIs" dxfId="943" priority="1059" operator="equal">
      <formula>"Alta"</formula>
    </cfRule>
    <cfRule type="cellIs" dxfId="942" priority="1060" operator="equal">
      <formula>"Media"</formula>
    </cfRule>
    <cfRule type="cellIs" dxfId="941" priority="1061" operator="equal">
      <formula>"Baja"</formula>
    </cfRule>
    <cfRule type="cellIs" dxfId="940" priority="1062" operator="equal">
      <formula>"Muy Baja"</formula>
    </cfRule>
  </conditionalFormatting>
  <conditionalFormatting sqref="AE226:AE231">
    <cfRule type="cellIs" dxfId="939" priority="1053" operator="equal">
      <formula>"Catastrófico"</formula>
    </cfRule>
    <cfRule type="cellIs" dxfId="938" priority="1054" operator="equal">
      <formula>"Mayor"</formula>
    </cfRule>
    <cfRule type="cellIs" dxfId="937" priority="1055" operator="equal">
      <formula>"Moderado"</formula>
    </cfRule>
    <cfRule type="cellIs" dxfId="936" priority="1056" operator="equal">
      <formula>"Menor"</formula>
    </cfRule>
    <cfRule type="cellIs" dxfId="935" priority="1057" operator="equal">
      <formula>"Leve"</formula>
    </cfRule>
  </conditionalFormatting>
  <conditionalFormatting sqref="AG226:AG231">
    <cfRule type="cellIs" dxfId="934" priority="1049" operator="equal">
      <formula>"Extremo"</formula>
    </cfRule>
    <cfRule type="cellIs" dxfId="933" priority="1050" operator="equal">
      <formula>"Alto"</formula>
    </cfRule>
    <cfRule type="cellIs" dxfId="932" priority="1051" operator="equal">
      <formula>"Moderado"</formula>
    </cfRule>
    <cfRule type="cellIs" dxfId="931" priority="1052" operator="equal">
      <formula>"Bajo"</formula>
    </cfRule>
  </conditionalFormatting>
  <conditionalFormatting sqref="L202:L231">
    <cfRule type="containsText" dxfId="930" priority="1048" operator="containsText" text="❌">
      <formula>NOT(ISERROR(SEARCH("❌",L202)))</formula>
    </cfRule>
  </conditionalFormatting>
  <conditionalFormatting sqref="I232 I238">
    <cfRule type="cellIs" dxfId="929" priority="1043" operator="equal">
      <formula>"Muy Alta"</formula>
    </cfRule>
    <cfRule type="cellIs" dxfId="928" priority="1044" operator="equal">
      <formula>"Alta"</formula>
    </cfRule>
    <cfRule type="cellIs" dxfId="927" priority="1045" operator="equal">
      <formula>"Media"</formula>
    </cfRule>
    <cfRule type="cellIs" dxfId="926" priority="1046" operator="equal">
      <formula>"Baja"</formula>
    </cfRule>
    <cfRule type="cellIs" dxfId="925" priority="1047" operator="equal">
      <formula>"Muy Baja"</formula>
    </cfRule>
  </conditionalFormatting>
  <conditionalFormatting sqref="M232 M238">
    <cfRule type="cellIs" dxfId="924" priority="1038" operator="equal">
      <formula>"Catastrófico"</formula>
    </cfRule>
    <cfRule type="cellIs" dxfId="923" priority="1039" operator="equal">
      <formula>"Mayor"</formula>
    </cfRule>
    <cfRule type="cellIs" dxfId="922" priority="1040" operator="equal">
      <formula>"Moderado"</formula>
    </cfRule>
    <cfRule type="cellIs" dxfId="921" priority="1041" operator="equal">
      <formula>"Menor"</formula>
    </cfRule>
    <cfRule type="cellIs" dxfId="920" priority="1042" operator="equal">
      <formula>"Leve"</formula>
    </cfRule>
  </conditionalFormatting>
  <conditionalFormatting sqref="O232:O235">
    <cfRule type="cellIs" dxfId="919" priority="1034" operator="equal">
      <formula>"Extremo"</formula>
    </cfRule>
    <cfRule type="cellIs" dxfId="918" priority="1035" operator="equal">
      <formula>"Alto"</formula>
    </cfRule>
    <cfRule type="cellIs" dxfId="917" priority="1036" operator="equal">
      <formula>"Moderado"</formula>
    </cfRule>
    <cfRule type="cellIs" dxfId="916" priority="1037" operator="equal">
      <formula>"Bajo"</formula>
    </cfRule>
  </conditionalFormatting>
  <conditionalFormatting sqref="AC232:AC237">
    <cfRule type="cellIs" dxfId="915" priority="1029" operator="equal">
      <formula>"Muy Alta"</formula>
    </cfRule>
    <cfRule type="cellIs" dxfId="914" priority="1030" operator="equal">
      <formula>"Alta"</formula>
    </cfRule>
    <cfRule type="cellIs" dxfId="913" priority="1031" operator="equal">
      <formula>"Media"</formula>
    </cfRule>
    <cfRule type="cellIs" dxfId="912" priority="1032" operator="equal">
      <formula>"Baja"</formula>
    </cfRule>
    <cfRule type="cellIs" dxfId="911" priority="1033" operator="equal">
      <formula>"Muy Baja"</formula>
    </cfRule>
  </conditionalFormatting>
  <conditionalFormatting sqref="AE232:AE237">
    <cfRule type="cellIs" dxfId="910" priority="1024" operator="equal">
      <formula>"Catastrófico"</formula>
    </cfRule>
    <cfRule type="cellIs" dxfId="909" priority="1025" operator="equal">
      <formula>"Mayor"</formula>
    </cfRule>
    <cfRule type="cellIs" dxfId="908" priority="1026" operator="equal">
      <formula>"Moderado"</formula>
    </cfRule>
    <cfRule type="cellIs" dxfId="907" priority="1027" operator="equal">
      <formula>"Menor"</formula>
    </cfRule>
    <cfRule type="cellIs" dxfId="906" priority="1028" operator="equal">
      <formula>"Leve"</formula>
    </cfRule>
  </conditionalFormatting>
  <conditionalFormatting sqref="AG232:AG237">
    <cfRule type="cellIs" dxfId="905" priority="1020" operator="equal">
      <formula>"Extremo"</formula>
    </cfRule>
    <cfRule type="cellIs" dxfId="904" priority="1021" operator="equal">
      <formula>"Alto"</formula>
    </cfRule>
    <cfRule type="cellIs" dxfId="903" priority="1022" operator="equal">
      <formula>"Moderado"</formula>
    </cfRule>
    <cfRule type="cellIs" dxfId="902" priority="1023" operator="equal">
      <formula>"Bajo"</formula>
    </cfRule>
  </conditionalFormatting>
  <conditionalFormatting sqref="O238:O242">
    <cfRule type="cellIs" dxfId="901" priority="1016" operator="equal">
      <formula>"Extremo"</formula>
    </cfRule>
    <cfRule type="cellIs" dxfId="900" priority="1017" operator="equal">
      <formula>"Alto"</formula>
    </cfRule>
    <cfRule type="cellIs" dxfId="899" priority="1018" operator="equal">
      <formula>"Moderado"</formula>
    </cfRule>
    <cfRule type="cellIs" dxfId="898" priority="1019" operator="equal">
      <formula>"Bajo"</formula>
    </cfRule>
  </conditionalFormatting>
  <conditionalFormatting sqref="AC238:AC243">
    <cfRule type="cellIs" dxfId="897" priority="1011" operator="equal">
      <formula>"Muy Alta"</formula>
    </cfRule>
    <cfRule type="cellIs" dxfId="896" priority="1012" operator="equal">
      <formula>"Alta"</formula>
    </cfRule>
    <cfRule type="cellIs" dxfId="895" priority="1013" operator="equal">
      <formula>"Media"</formula>
    </cfRule>
    <cfRule type="cellIs" dxfId="894" priority="1014" operator="equal">
      <formula>"Baja"</formula>
    </cfRule>
    <cfRule type="cellIs" dxfId="893" priority="1015" operator="equal">
      <formula>"Muy Baja"</formula>
    </cfRule>
  </conditionalFormatting>
  <conditionalFormatting sqref="AE238:AE243">
    <cfRule type="cellIs" dxfId="892" priority="1006" operator="equal">
      <formula>"Catastrófico"</formula>
    </cfRule>
    <cfRule type="cellIs" dxfId="891" priority="1007" operator="equal">
      <formula>"Mayor"</formula>
    </cfRule>
    <cfRule type="cellIs" dxfId="890" priority="1008" operator="equal">
      <formula>"Moderado"</formula>
    </cfRule>
    <cfRule type="cellIs" dxfId="889" priority="1009" operator="equal">
      <formula>"Menor"</formula>
    </cfRule>
    <cfRule type="cellIs" dxfId="888" priority="1010" operator="equal">
      <formula>"Leve"</formula>
    </cfRule>
  </conditionalFormatting>
  <conditionalFormatting sqref="AG238:AG243">
    <cfRule type="cellIs" dxfId="887" priority="1002" operator="equal">
      <formula>"Extremo"</formula>
    </cfRule>
    <cfRule type="cellIs" dxfId="886" priority="1003" operator="equal">
      <formula>"Alto"</formula>
    </cfRule>
    <cfRule type="cellIs" dxfId="885" priority="1004" operator="equal">
      <formula>"Moderado"</formula>
    </cfRule>
    <cfRule type="cellIs" dxfId="884" priority="1005" operator="equal">
      <formula>"Bajo"</formula>
    </cfRule>
  </conditionalFormatting>
  <conditionalFormatting sqref="L232:L243">
    <cfRule type="containsText" dxfId="883" priority="1001" operator="containsText" text="❌">
      <formula>NOT(ISERROR(SEARCH("❌",L232)))</formula>
    </cfRule>
  </conditionalFormatting>
  <conditionalFormatting sqref="I244 I250">
    <cfRule type="cellIs" dxfId="882" priority="996" operator="equal">
      <formula>"Muy Alta"</formula>
    </cfRule>
    <cfRule type="cellIs" dxfId="881" priority="997" operator="equal">
      <formula>"Alta"</formula>
    </cfRule>
    <cfRule type="cellIs" dxfId="880" priority="998" operator="equal">
      <formula>"Media"</formula>
    </cfRule>
    <cfRule type="cellIs" dxfId="879" priority="999" operator="equal">
      <formula>"Baja"</formula>
    </cfRule>
    <cfRule type="cellIs" dxfId="878" priority="1000" operator="equal">
      <formula>"Muy Baja"</formula>
    </cfRule>
  </conditionalFormatting>
  <conditionalFormatting sqref="M244 M250 M256 M262">
    <cfRule type="cellIs" dxfId="877" priority="991" operator="equal">
      <formula>"Catastrófico"</formula>
    </cfRule>
    <cfRule type="cellIs" dxfId="876" priority="992" operator="equal">
      <formula>"Mayor"</formula>
    </cfRule>
    <cfRule type="cellIs" dxfId="875" priority="993" operator="equal">
      <formula>"Moderado"</formula>
    </cfRule>
    <cfRule type="cellIs" dxfId="874" priority="994" operator="equal">
      <formula>"Menor"</formula>
    </cfRule>
    <cfRule type="cellIs" dxfId="873" priority="995" operator="equal">
      <formula>"Leve"</formula>
    </cfRule>
  </conditionalFormatting>
  <conditionalFormatting sqref="O244">
    <cfRule type="cellIs" dxfId="872" priority="987" operator="equal">
      <formula>"Extremo"</formula>
    </cfRule>
    <cfRule type="cellIs" dxfId="871" priority="988" operator="equal">
      <formula>"Alto"</formula>
    </cfRule>
    <cfRule type="cellIs" dxfId="870" priority="989" operator="equal">
      <formula>"Moderado"</formula>
    </cfRule>
    <cfRule type="cellIs" dxfId="869" priority="990" operator="equal">
      <formula>"Bajo"</formula>
    </cfRule>
  </conditionalFormatting>
  <conditionalFormatting sqref="AC244:AC249">
    <cfRule type="cellIs" dxfId="868" priority="982" operator="equal">
      <formula>"Muy Alta"</formula>
    </cfRule>
    <cfRule type="cellIs" dxfId="867" priority="983" operator="equal">
      <formula>"Alta"</formula>
    </cfRule>
    <cfRule type="cellIs" dxfId="866" priority="984" operator="equal">
      <formula>"Media"</formula>
    </cfRule>
    <cfRule type="cellIs" dxfId="865" priority="985" operator="equal">
      <formula>"Baja"</formula>
    </cfRule>
    <cfRule type="cellIs" dxfId="864" priority="986" operator="equal">
      <formula>"Muy Baja"</formula>
    </cfRule>
  </conditionalFormatting>
  <conditionalFormatting sqref="AE244:AE249">
    <cfRule type="cellIs" dxfId="863" priority="977" operator="equal">
      <formula>"Catastrófico"</formula>
    </cfRule>
    <cfRule type="cellIs" dxfId="862" priority="978" operator="equal">
      <formula>"Mayor"</formula>
    </cfRule>
    <cfRule type="cellIs" dxfId="861" priority="979" operator="equal">
      <formula>"Moderado"</formula>
    </cfRule>
    <cfRule type="cellIs" dxfId="860" priority="980" operator="equal">
      <formula>"Menor"</formula>
    </cfRule>
    <cfRule type="cellIs" dxfId="859" priority="981" operator="equal">
      <formula>"Leve"</formula>
    </cfRule>
  </conditionalFormatting>
  <conditionalFormatting sqref="AG244:AG249">
    <cfRule type="cellIs" dxfId="858" priority="973" operator="equal">
      <formula>"Extremo"</formula>
    </cfRule>
    <cfRule type="cellIs" dxfId="857" priority="974" operator="equal">
      <formula>"Alto"</formula>
    </cfRule>
    <cfRule type="cellIs" dxfId="856" priority="975" operator="equal">
      <formula>"Moderado"</formula>
    </cfRule>
    <cfRule type="cellIs" dxfId="855" priority="976" operator="equal">
      <formula>"Bajo"</formula>
    </cfRule>
  </conditionalFormatting>
  <conditionalFormatting sqref="O250:O254">
    <cfRule type="cellIs" dxfId="854" priority="969" operator="equal">
      <formula>"Extremo"</formula>
    </cfRule>
    <cfRule type="cellIs" dxfId="853" priority="970" operator="equal">
      <formula>"Alto"</formula>
    </cfRule>
    <cfRule type="cellIs" dxfId="852" priority="971" operator="equal">
      <formula>"Moderado"</formula>
    </cfRule>
    <cfRule type="cellIs" dxfId="851" priority="972" operator="equal">
      <formula>"Bajo"</formula>
    </cfRule>
  </conditionalFormatting>
  <conditionalFormatting sqref="AC250:AC255">
    <cfRule type="cellIs" dxfId="850" priority="964" operator="equal">
      <formula>"Muy Alta"</formula>
    </cfRule>
    <cfRule type="cellIs" dxfId="849" priority="965" operator="equal">
      <formula>"Alta"</formula>
    </cfRule>
    <cfRule type="cellIs" dxfId="848" priority="966" operator="equal">
      <formula>"Media"</formula>
    </cfRule>
    <cfRule type="cellIs" dxfId="847" priority="967" operator="equal">
      <formula>"Baja"</formula>
    </cfRule>
    <cfRule type="cellIs" dxfId="846" priority="968" operator="equal">
      <formula>"Muy Baja"</formula>
    </cfRule>
  </conditionalFormatting>
  <conditionalFormatting sqref="AE250:AE255">
    <cfRule type="cellIs" dxfId="845" priority="959" operator="equal">
      <formula>"Catastrófico"</formula>
    </cfRule>
    <cfRule type="cellIs" dxfId="844" priority="960" operator="equal">
      <formula>"Mayor"</formula>
    </cfRule>
    <cfRule type="cellIs" dxfId="843" priority="961" operator="equal">
      <formula>"Moderado"</formula>
    </cfRule>
    <cfRule type="cellIs" dxfId="842" priority="962" operator="equal">
      <formula>"Menor"</formula>
    </cfRule>
    <cfRule type="cellIs" dxfId="841" priority="963" operator="equal">
      <formula>"Leve"</formula>
    </cfRule>
  </conditionalFormatting>
  <conditionalFormatting sqref="AG250:AG255">
    <cfRule type="cellIs" dxfId="840" priority="955" operator="equal">
      <formula>"Extremo"</formula>
    </cfRule>
    <cfRule type="cellIs" dxfId="839" priority="956" operator="equal">
      <formula>"Alto"</formula>
    </cfRule>
    <cfRule type="cellIs" dxfId="838" priority="957" operator="equal">
      <formula>"Moderado"</formula>
    </cfRule>
    <cfRule type="cellIs" dxfId="837" priority="958" operator="equal">
      <formula>"Bajo"</formula>
    </cfRule>
  </conditionalFormatting>
  <conditionalFormatting sqref="I256">
    <cfRule type="cellIs" dxfId="836" priority="950" operator="equal">
      <formula>"Muy Alta"</formula>
    </cfRule>
    <cfRule type="cellIs" dxfId="835" priority="951" operator="equal">
      <formula>"Alta"</formula>
    </cfRule>
    <cfRule type="cellIs" dxfId="834" priority="952" operator="equal">
      <formula>"Media"</formula>
    </cfRule>
    <cfRule type="cellIs" dxfId="833" priority="953" operator="equal">
      <formula>"Baja"</formula>
    </cfRule>
    <cfRule type="cellIs" dxfId="832" priority="954" operator="equal">
      <formula>"Muy Baja"</formula>
    </cfRule>
  </conditionalFormatting>
  <conditionalFormatting sqref="O256">
    <cfRule type="cellIs" dxfId="831" priority="946" operator="equal">
      <formula>"Extremo"</formula>
    </cfRule>
    <cfRule type="cellIs" dxfId="830" priority="947" operator="equal">
      <formula>"Alto"</formula>
    </cfRule>
    <cfRule type="cellIs" dxfId="829" priority="948" operator="equal">
      <formula>"Moderado"</formula>
    </cfRule>
    <cfRule type="cellIs" dxfId="828" priority="949" operator="equal">
      <formula>"Bajo"</formula>
    </cfRule>
  </conditionalFormatting>
  <conditionalFormatting sqref="AC256:AC261">
    <cfRule type="cellIs" dxfId="827" priority="941" operator="equal">
      <formula>"Muy Alta"</formula>
    </cfRule>
    <cfRule type="cellIs" dxfId="826" priority="942" operator="equal">
      <formula>"Alta"</formula>
    </cfRule>
    <cfRule type="cellIs" dxfId="825" priority="943" operator="equal">
      <formula>"Media"</formula>
    </cfRule>
    <cfRule type="cellIs" dxfId="824" priority="944" operator="equal">
      <formula>"Baja"</formula>
    </cfRule>
    <cfRule type="cellIs" dxfId="823" priority="945" operator="equal">
      <formula>"Muy Baja"</formula>
    </cfRule>
  </conditionalFormatting>
  <conditionalFormatting sqref="AE256:AE261">
    <cfRule type="cellIs" dxfId="822" priority="936" operator="equal">
      <formula>"Catastrófico"</formula>
    </cfRule>
    <cfRule type="cellIs" dxfId="821" priority="937" operator="equal">
      <formula>"Mayor"</formula>
    </cfRule>
    <cfRule type="cellIs" dxfId="820" priority="938" operator="equal">
      <formula>"Moderado"</formula>
    </cfRule>
    <cfRule type="cellIs" dxfId="819" priority="939" operator="equal">
      <formula>"Menor"</formula>
    </cfRule>
    <cfRule type="cellIs" dxfId="818" priority="940" operator="equal">
      <formula>"Leve"</formula>
    </cfRule>
  </conditionalFormatting>
  <conditionalFormatting sqref="AG256:AG261">
    <cfRule type="cellIs" dxfId="817" priority="932" operator="equal">
      <formula>"Extremo"</formula>
    </cfRule>
    <cfRule type="cellIs" dxfId="816" priority="933" operator="equal">
      <formula>"Alto"</formula>
    </cfRule>
    <cfRule type="cellIs" dxfId="815" priority="934" operator="equal">
      <formula>"Moderado"</formula>
    </cfRule>
    <cfRule type="cellIs" dxfId="814" priority="935" operator="equal">
      <formula>"Bajo"</formula>
    </cfRule>
  </conditionalFormatting>
  <conditionalFormatting sqref="I262">
    <cfRule type="cellIs" dxfId="813" priority="927" operator="equal">
      <formula>"Muy Alta"</formula>
    </cfRule>
    <cfRule type="cellIs" dxfId="812" priority="928" operator="equal">
      <formula>"Alta"</formula>
    </cfRule>
    <cfRule type="cellIs" dxfId="811" priority="929" operator="equal">
      <formula>"Media"</formula>
    </cfRule>
    <cfRule type="cellIs" dxfId="810" priority="930" operator="equal">
      <formula>"Baja"</formula>
    </cfRule>
    <cfRule type="cellIs" dxfId="809" priority="931" operator="equal">
      <formula>"Muy Baja"</formula>
    </cfRule>
  </conditionalFormatting>
  <conditionalFormatting sqref="O262">
    <cfRule type="cellIs" dxfId="808" priority="923" operator="equal">
      <formula>"Extremo"</formula>
    </cfRule>
    <cfRule type="cellIs" dxfId="807" priority="924" operator="equal">
      <formula>"Alto"</formula>
    </cfRule>
    <cfRule type="cellIs" dxfId="806" priority="925" operator="equal">
      <formula>"Moderado"</formula>
    </cfRule>
    <cfRule type="cellIs" dxfId="805" priority="926" operator="equal">
      <formula>"Bajo"</formula>
    </cfRule>
  </conditionalFormatting>
  <conditionalFormatting sqref="AC262:AC269">
    <cfRule type="cellIs" dxfId="804" priority="918" operator="equal">
      <formula>"Muy Alta"</formula>
    </cfRule>
    <cfRule type="cellIs" dxfId="803" priority="919" operator="equal">
      <formula>"Alta"</formula>
    </cfRule>
    <cfRule type="cellIs" dxfId="802" priority="920" operator="equal">
      <formula>"Media"</formula>
    </cfRule>
    <cfRule type="cellIs" dxfId="801" priority="921" operator="equal">
      <formula>"Baja"</formula>
    </cfRule>
    <cfRule type="cellIs" dxfId="800" priority="922" operator="equal">
      <formula>"Muy Baja"</formula>
    </cfRule>
  </conditionalFormatting>
  <conditionalFormatting sqref="AE262:AE269">
    <cfRule type="cellIs" dxfId="799" priority="913" operator="equal">
      <formula>"Catastrófico"</formula>
    </cfRule>
    <cfRule type="cellIs" dxfId="798" priority="914" operator="equal">
      <formula>"Mayor"</formula>
    </cfRule>
    <cfRule type="cellIs" dxfId="797" priority="915" operator="equal">
      <formula>"Moderado"</formula>
    </cfRule>
    <cfRule type="cellIs" dxfId="796" priority="916" operator="equal">
      <formula>"Menor"</formula>
    </cfRule>
    <cfRule type="cellIs" dxfId="795" priority="917" operator="equal">
      <formula>"Leve"</formula>
    </cfRule>
  </conditionalFormatting>
  <conditionalFormatting sqref="AG262:AG269">
    <cfRule type="cellIs" dxfId="794" priority="909" operator="equal">
      <formula>"Extremo"</formula>
    </cfRule>
    <cfRule type="cellIs" dxfId="793" priority="910" operator="equal">
      <formula>"Alto"</formula>
    </cfRule>
    <cfRule type="cellIs" dxfId="792" priority="911" operator="equal">
      <formula>"Moderado"</formula>
    </cfRule>
    <cfRule type="cellIs" dxfId="791" priority="912" operator="equal">
      <formula>"Bajo"</formula>
    </cfRule>
  </conditionalFormatting>
  <conditionalFormatting sqref="L244:L267">
    <cfRule type="containsText" dxfId="790" priority="908" operator="containsText" text="❌">
      <formula>NOT(ISERROR(SEARCH("❌",L244)))</formula>
    </cfRule>
  </conditionalFormatting>
  <conditionalFormatting sqref="I270 I276">
    <cfRule type="cellIs" dxfId="789" priority="903" operator="equal">
      <formula>"Muy Alta"</formula>
    </cfRule>
    <cfRule type="cellIs" dxfId="788" priority="904" operator="equal">
      <formula>"Alta"</formula>
    </cfRule>
    <cfRule type="cellIs" dxfId="787" priority="905" operator="equal">
      <formula>"Media"</formula>
    </cfRule>
    <cfRule type="cellIs" dxfId="786" priority="906" operator="equal">
      <formula>"Baja"</formula>
    </cfRule>
    <cfRule type="cellIs" dxfId="785" priority="907" operator="equal">
      <formula>"Muy Baja"</formula>
    </cfRule>
  </conditionalFormatting>
  <conditionalFormatting sqref="M270 M276 M282 M288 M294 M300 M306 M312">
    <cfRule type="cellIs" dxfId="784" priority="898" operator="equal">
      <formula>"Catastrófico"</formula>
    </cfRule>
    <cfRule type="cellIs" dxfId="783" priority="899" operator="equal">
      <formula>"Mayor"</formula>
    </cfRule>
    <cfRule type="cellIs" dxfId="782" priority="900" operator="equal">
      <formula>"Moderado"</formula>
    </cfRule>
    <cfRule type="cellIs" dxfId="781" priority="901" operator="equal">
      <formula>"Menor"</formula>
    </cfRule>
    <cfRule type="cellIs" dxfId="780" priority="902" operator="equal">
      <formula>"Leve"</formula>
    </cfRule>
  </conditionalFormatting>
  <conditionalFormatting sqref="O270">
    <cfRule type="cellIs" dxfId="779" priority="894" operator="equal">
      <formula>"Extremo"</formula>
    </cfRule>
    <cfRule type="cellIs" dxfId="778" priority="895" operator="equal">
      <formula>"Alto"</formula>
    </cfRule>
    <cfRule type="cellIs" dxfId="777" priority="896" operator="equal">
      <formula>"Moderado"</formula>
    </cfRule>
    <cfRule type="cellIs" dxfId="776" priority="897" operator="equal">
      <formula>"Bajo"</formula>
    </cfRule>
  </conditionalFormatting>
  <conditionalFormatting sqref="AC270:AC275">
    <cfRule type="cellIs" dxfId="775" priority="889" operator="equal">
      <formula>"Muy Alta"</formula>
    </cfRule>
    <cfRule type="cellIs" dxfId="774" priority="890" operator="equal">
      <formula>"Alta"</formula>
    </cfRule>
    <cfRule type="cellIs" dxfId="773" priority="891" operator="equal">
      <formula>"Media"</formula>
    </cfRule>
    <cfRule type="cellIs" dxfId="772" priority="892" operator="equal">
      <formula>"Baja"</formula>
    </cfRule>
    <cfRule type="cellIs" dxfId="771" priority="893" operator="equal">
      <formula>"Muy Baja"</formula>
    </cfRule>
  </conditionalFormatting>
  <conditionalFormatting sqref="AE270:AE275">
    <cfRule type="cellIs" dxfId="770" priority="884" operator="equal">
      <formula>"Catastrófico"</formula>
    </cfRule>
    <cfRule type="cellIs" dxfId="769" priority="885" operator="equal">
      <formula>"Mayor"</formula>
    </cfRule>
    <cfRule type="cellIs" dxfId="768" priority="886" operator="equal">
      <formula>"Moderado"</formula>
    </cfRule>
    <cfRule type="cellIs" dxfId="767" priority="887" operator="equal">
      <formula>"Menor"</formula>
    </cfRule>
    <cfRule type="cellIs" dxfId="766" priority="888" operator="equal">
      <formula>"Leve"</formula>
    </cfRule>
  </conditionalFormatting>
  <conditionalFormatting sqref="AG270:AG275">
    <cfRule type="cellIs" dxfId="765" priority="880" operator="equal">
      <formula>"Extremo"</formula>
    </cfRule>
    <cfRule type="cellIs" dxfId="764" priority="881" operator="equal">
      <formula>"Alto"</formula>
    </cfRule>
    <cfRule type="cellIs" dxfId="763" priority="882" operator="equal">
      <formula>"Moderado"</formula>
    </cfRule>
    <cfRule type="cellIs" dxfId="762" priority="883" operator="equal">
      <formula>"Bajo"</formula>
    </cfRule>
  </conditionalFormatting>
  <conditionalFormatting sqref="O276">
    <cfRule type="cellIs" dxfId="761" priority="876" operator="equal">
      <formula>"Extremo"</formula>
    </cfRule>
    <cfRule type="cellIs" dxfId="760" priority="877" operator="equal">
      <formula>"Alto"</formula>
    </cfRule>
    <cfRule type="cellIs" dxfId="759" priority="878" operator="equal">
      <formula>"Moderado"</formula>
    </cfRule>
    <cfRule type="cellIs" dxfId="758" priority="879" operator="equal">
      <formula>"Bajo"</formula>
    </cfRule>
  </conditionalFormatting>
  <conditionalFormatting sqref="AC276:AC281">
    <cfRule type="cellIs" dxfId="757" priority="871" operator="equal">
      <formula>"Muy Alta"</formula>
    </cfRule>
    <cfRule type="cellIs" dxfId="756" priority="872" operator="equal">
      <formula>"Alta"</formula>
    </cfRule>
    <cfRule type="cellIs" dxfId="755" priority="873" operator="equal">
      <formula>"Media"</formula>
    </cfRule>
    <cfRule type="cellIs" dxfId="754" priority="874" operator="equal">
      <formula>"Baja"</formula>
    </cfRule>
    <cfRule type="cellIs" dxfId="753" priority="875" operator="equal">
      <formula>"Muy Baja"</formula>
    </cfRule>
  </conditionalFormatting>
  <conditionalFormatting sqref="AE276:AE281">
    <cfRule type="cellIs" dxfId="752" priority="866" operator="equal">
      <formula>"Catastrófico"</formula>
    </cfRule>
    <cfRule type="cellIs" dxfId="751" priority="867" operator="equal">
      <formula>"Mayor"</formula>
    </cfRule>
    <cfRule type="cellIs" dxfId="750" priority="868" operator="equal">
      <formula>"Moderado"</formula>
    </cfRule>
    <cfRule type="cellIs" dxfId="749" priority="869" operator="equal">
      <formula>"Menor"</formula>
    </cfRule>
    <cfRule type="cellIs" dxfId="748" priority="870" operator="equal">
      <formula>"Leve"</formula>
    </cfRule>
  </conditionalFormatting>
  <conditionalFormatting sqref="AG276:AG281">
    <cfRule type="cellIs" dxfId="747" priority="862" operator="equal">
      <formula>"Extremo"</formula>
    </cfRule>
    <cfRule type="cellIs" dxfId="746" priority="863" operator="equal">
      <formula>"Alto"</formula>
    </cfRule>
    <cfRule type="cellIs" dxfId="745" priority="864" operator="equal">
      <formula>"Moderado"</formula>
    </cfRule>
    <cfRule type="cellIs" dxfId="744" priority="865" operator="equal">
      <formula>"Bajo"</formula>
    </cfRule>
  </conditionalFormatting>
  <conditionalFormatting sqref="I282">
    <cfRule type="cellIs" dxfId="743" priority="857" operator="equal">
      <formula>"Muy Alta"</formula>
    </cfRule>
    <cfRule type="cellIs" dxfId="742" priority="858" operator="equal">
      <formula>"Alta"</formula>
    </cfRule>
    <cfRule type="cellIs" dxfId="741" priority="859" operator="equal">
      <formula>"Media"</formula>
    </cfRule>
    <cfRule type="cellIs" dxfId="740" priority="860" operator="equal">
      <formula>"Baja"</formula>
    </cfRule>
    <cfRule type="cellIs" dxfId="739" priority="861" operator="equal">
      <formula>"Muy Baja"</formula>
    </cfRule>
  </conditionalFormatting>
  <conditionalFormatting sqref="O282">
    <cfRule type="cellIs" dxfId="738" priority="853" operator="equal">
      <formula>"Extremo"</formula>
    </cfRule>
    <cfRule type="cellIs" dxfId="737" priority="854" operator="equal">
      <formula>"Alto"</formula>
    </cfRule>
    <cfRule type="cellIs" dxfId="736" priority="855" operator="equal">
      <formula>"Moderado"</formula>
    </cfRule>
    <cfRule type="cellIs" dxfId="735" priority="856" operator="equal">
      <formula>"Bajo"</formula>
    </cfRule>
  </conditionalFormatting>
  <conditionalFormatting sqref="AC282:AC287">
    <cfRule type="cellIs" dxfId="734" priority="848" operator="equal">
      <formula>"Muy Alta"</formula>
    </cfRule>
    <cfRule type="cellIs" dxfId="733" priority="849" operator="equal">
      <formula>"Alta"</formula>
    </cfRule>
    <cfRule type="cellIs" dxfId="732" priority="850" operator="equal">
      <formula>"Media"</formula>
    </cfRule>
    <cfRule type="cellIs" dxfId="731" priority="851" operator="equal">
      <formula>"Baja"</formula>
    </cfRule>
    <cfRule type="cellIs" dxfId="730" priority="852" operator="equal">
      <formula>"Muy Baja"</formula>
    </cfRule>
  </conditionalFormatting>
  <conditionalFormatting sqref="AE282:AE287">
    <cfRule type="cellIs" dxfId="729" priority="843" operator="equal">
      <formula>"Catastrófico"</formula>
    </cfRule>
    <cfRule type="cellIs" dxfId="728" priority="844" operator="equal">
      <formula>"Mayor"</formula>
    </cfRule>
    <cfRule type="cellIs" dxfId="727" priority="845" operator="equal">
      <formula>"Moderado"</formula>
    </cfRule>
    <cfRule type="cellIs" dxfId="726" priority="846" operator="equal">
      <formula>"Menor"</formula>
    </cfRule>
    <cfRule type="cellIs" dxfId="725" priority="847" operator="equal">
      <formula>"Leve"</formula>
    </cfRule>
  </conditionalFormatting>
  <conditionalFormatting sqref="AG282:AG287">
    <cfRule type="cellIs" dxfId="724" priority="839" operator="equal">
      <formula>"Extremo"</formula>
    </cfRule>
    <cfRule type="cellIs" dxfId="723" priority="840" operator="equal">
      <formula>"Alto"</formula>
    </cfRule>
    <cfRule type="cellIs" dxfId="722" priority="841" operator="equal">
      <formula>"Moderado"</formula>
    </cfRule>
    <cfRule type="cellIs" dxfId="721" priority="842" operator="equal">
      <formula>"Bajo"</formula>
    </cfRule>
  </conditionalFormatting>
  <conditionalFormatting sqref="I288">
    <cfRule type="cellIs" dxfId="720" priority="834" operator="equal">
      <formula>"Muy Alta"</formula>
    </cfRule>
    <cfRule type="cellIs" dxfId="719" priority="835" operator="equal">
      <formula>"Alta"</formula>
    </cfRule>
    <cfRule type="cellIs" dxfId="718" priority="836" operator="equal">
      <formula>"Media"</formula>
    </cfRule>
    <cfRule type="cellIs" dxfId="717" priority="837" operator="equal">
      <formula>"Baja"</formula>
    </cfRule>
    <cfRule type="cellIs" dxfId="716" priority="838" operator="equal">
      <formula>"Muy Baja"</formula>
    </cfRule>
  </conditionalFormatting>
  <conditionalFormatting sqref="O288">
    <cfRule type="cellIs" dxfId="715" priority="830" operator="equal">
      <formula>"Extremo"</formula>
    </cfRule>
    <cfRule type="cellIs" dxfId="714" priority="831" operator="equal">
      <formula>"Alto"</formula>
    </cfRule>
    <cfRule type="cellIs" dxfId="713" priority="832" operator="equal">
      <formula>"Moderado"</formula>
    </cfRule>
    <cfRule type="cellIs" dxfId="712" priority="833" operator="equal">
      <formula>"Bajo"</formula>
    </cfRule>
  </conditionalFormatting>
  <conditionalFormatting sqref="AC288:AC293">
    <cfRule type="cellIs" dxfId="711" priority="825" operator="equal">
      <formula>"Muy Alta"</formula>
    </cfRule>
    <cfRule type="cellIs" dxfId="710" priority="826" operator="equal">
      <formula>"Alta"</formula>
    </cfRule>
    <cfRule type="cellIs" dxfId="709" priority="827" operator="equal">
      <formula>"Media"</formula>
    </cfRule>
    <cfRule type="cellIs" dxfId="708" priority="828" operator="equal">
      <formula>"Baja"</formula>
    </cfRule>
    <cfRule type="cellIs" dxfId="707" priority="829" operator="equal">
      <formula>"Muy Baja"</formula>
    </cfRule>
  </conditionalFormatting>
  <conditionalFormatting sqref="AE288:AE293">
    <cfRule type="cellIs" dxfId="706" priority="820" operator="equal">
      <formula>"Catastrófico"</formula>
    </cfRule>
    <cfRule type="cellIs" dxfId="705" priority="821" operator="equal">
      <formula>"Mayor"</formula>
    </cfRule>
    <cfRule type="cellIs" dxfId="704" priority="822" operator="equal">
      <formula>"Moderado"</formula>
    </cfRule>
    <cfRule type="cellIs" dxfId="703" priority="823" operator="equal">
      <formula>"Menor"</formula>
    </cfRule>
    <cfRule type="cellIs" dxfId="702" priority="824" operator="equal">
      <formula>"Leve"</formula>
    </cfRule>
  </conditionalFormatting>
  <conditionalFormatting sqref="AG288:AG293">
    <cfRule type="cellIs" dxfId="701" priority="816" operator="equal">
      <formula>"Extremo"</formula>
    </cfRule>
    <cfRule type="cellIs" dxfId="700" priority="817" operator="equal">
      <formula>"Alto"</formula>
    </cfRule>
    <cfRule type="cellIs" dxfId="699" priority="818" operator="equal">
      <formula>"Moderado"</formula>
    </cfRule>
    <cfRule type="cellIs" dxfId="698" priority="819" operator="equal">
      <formula>"Bajo"</formula>
    </cfRule>
  </conditionalFormatting>
  <conditionalFormatting sqref="I294">
    <cfRule type="cellIs" dxfId="697" priority="811" operator="equal">
      <formula>"Muy Alta"</formula>
    </cfRule>
    <cfRule type="cellIs" dxfId="696" priority="812" operator="equal">
      <formula>"Alta"</formula>
    </cfRule>
    <cfRule type="cellIs" dxfId="695" priority="813" operator="equal">
      <formula>"Media"</formula>
    </cfRule>
    <cfRule type="cellIs" dxfId="694" priority="814" operator="equal">
      <formula>"Baja"</formula>
    </cfRule>
    <cfRule type="cellIs" dxfId="693" priority="815" operator="equal">
      <formula>"Muy Baja"</formula>
    </cfRule>
  </conditionalFormatting>
  <conditionalFormatting sqref="O294:O298">
    <cfRule type="cellIs" dxfId="692" priority="807" operator="equal">
      <formula>"Extremo"</formula>
    </cfRule>
    <cfRule type="cellIs" dxfId="691" priority="808" operator="equal">
      <formula>"Alto"</formula>
    </cfRule>
    <cfRule type="cellIs" dxfId="690" priority="809" operator="equal">
      <formula>"Moderado"</formula>
    </cfRule>
    <cfRule type="cellIs" dxfId="689" priority="810" operator="equal">
      <formula>"Bajo"</formula>
    </cfRule>
  </conditionalFormatting>
  <conditionalFormatting sqref="AC294:AC299">
    <cfRule type="cellIs" dxfId="688" priority="802" operator="equal">
      <formula>"Muy Alta"</formula>
    </cfRule>
    <cfRule type="cellIs" dxfId="687" priority="803" operator="equal">
      <formula>"Alta"</formula>
    </cfRule>
    <cfRule type="cellIs" dxfId="686" priority="804" operator="equal">
      <formula>"Media"</formula>
    </cfRule>
    <cfRule type="cellIs" dxfId="685" priority="805" operator="equal">
      <formula>"Baja"</formula>
    </cfRule>
    <cfRule type="cellIs" dxfId="684" priority="806" operator="equal">
      <formula>"Muy Baja"</formula>
    </cfRule>
  </conditionalFormatting>
  <conditionalFormatting sqref="AE294:AE299">
    <cfRule type="cellIs" dxfId="683" priority="797" operator="equal">
      <formula>"Catastrófico"</formula>
    </cfRule>
    <cfRule type="cellIs" dxfId="682" priority="798" operator="equal">
      <formula>"Mayor"</formula>
    </cfRule>
    <cfRule type="cellIs" dxfId="681" priority="799" operator="equal">
      <formula>"Moderado"</formula>
    </cfRule>
    <cfRule type="cellIs" dxfId="680" priority="800" operator="equal">
      <formula>"Menor"</formula>
    </cfRule>
    <cfRule type="cellIs" dxfId="679" priority="801" operator="equal">
      <formula>"Leve"</formula>
    </cfRule>
  </conditionalFormatting>
  <conditionalFormatting sqref="AG294:AG299">
    <cfRule type="cellIs" dxfId="678" priority="793" operator="equal">
      <formula>"Extremo"</formula>
    </cfRule>
    <cfRule type="cellIs" dxfId="677" priority="794" operator="equal">
      <formula>"Alto"</formula>
    </cfRule>
    <cfRule type="cellIs" dxfId="676" priority="795" operator="equal">
      <formula>"Moderado"</formula>
    </cfRule>
    <cfRule type="cellIs" dxfId="675" priority="796" operator="equal">
      <formula>"Bajo"</formula>
    </cfRule>
  </conditionalFormatting>
  <conditionalFormatting sqref="I300">
    <cfRule type="cellIs" dxfId="674" priority="788" operator="equal">
      <formula>"Muy Alta"</formula>
    </cfRule>
    <cfRule type="cellIs" dxfId="673" priority="789" operator="equal">
      <formula>"Alta"</formula>
    </cfRule>
    <cfRule type="cellIs" dxfId="672" priority="790" operator="equal">
      <formula>"Media"</formula>
    </cfRule>
    <cfRule type="cellIs" dxfId="671" priority="791" operator="equal">
      <formula>"Baja"</formula>
    </cfRule>
    <cfRule type="cellIs" dxfId="670" priority="792" operator="equal">
      <formula>"Muy Baja"</formula>
    </cfRule>
  </conditionalFormatting>
  <conditionalFormatting sqref="O300">
    <cfRule type="cellIs" dxfId="669" priority="784" operator="equal">
      <formula>"Extremo"</formula>
    </cfRule>
    <cfRule type="cellIs" dxfId="668" priority="785" operator="equal">
      <formula>"Alto"</formula>
    </cfRule>
    <cfRule type="cellIs" dxfId="667" priority="786" operator="equal">
      <formula>"Moderado"</formula>
    </cfRule>
    <cfRule type="cellIs" dxfId="666" priority="787" operator="equal">
      <formula>"Bajo"</formula>
    </cfRule>
  </conditionalFormatting>
  <conditionalFormatting sqref="AC300:AC305">
    <cfRule type="cellIs" dxfId="665" priority="779" operator="equal">
      <formula>"Muy Alta"</formula>
    </cfRule>
    <cfRule type="cellIs" dxfId="664" priority="780" operator="equal">
      <formula>"Alta"</formula>
    </cfRule>
    <cfRule type="cellIs" dxfId="663" priority="781" operator="equal">
      <formula>"Media"</formula>
    </cfRule>
    <cfRule type="cellIs" dxfId="662" priority="782" operator="equal">
      <formula>"Baja"</formula>
    </cfRule>
    <cfRule type="cellIs" dxfId="661" priority="783" operator="equal">
      <formula>"Muy Baja"</formula>
    </cfRule>
  </conditionalFormatting>
  <conditionalFormatting sqref="AE300:AE305">
    <cfRule type="cellIs" dxfId="660" priority="774" operator="equal">
      <formula>"Catastrófico"</formula>
    </cfRule>
    <cfRule type="cellIs" dxfId="659" priority="775" operator="equal">
      <formula>"Mayor"</formula>
    </cfRule>
    <cfRule type="cellIs" dxfId="658" priority="776" operator="equal">
      <formula>"Moderado"</formula>
    </cfRule>
    <cfRule type="cellIs" dxfId="657" priority="777" operator="equal">
      <formula>"Menor"</formula>
    </cfRule>
    <cfRule type="cellIs" dxfId="656" priority="778" operator="equal">
      <formula>"Leve"</formula>
    </cfRule>
  </conditionalFormatting>
  <conditionalFormatting sqref="AG300:AG305">
    <cfRule type="cellIs" dxfId="655" priority="770" operator="equal">
      <formula>"Extremo"</formula>
    </cfRule>
    <cfRule type="cellIs" dxfId="654" priority="771" operator="equal">
      <formula>"Alto"</formula>
    </cfRule>
    <cfRule type="cellIs" dxfId="653" priority="772" operator="equal">
      <formula>"Moderado"</formula>
    </cfRule>
    <cfRule type="cellIs" dxfId="652" priority="773" operator="equal">
      <formula>"Bajo"</formula>
    </cfRule>
  </conditionalFormatting>
  <conditionalFormatting sqref="I306">
    <cfRule type="cellIs" dxfId="651" priority="765" operator="equal">
      <formula>"Muy Alta"</formula>
    </cfRule>
    <cfRule type="cellIs" dxfId="650" priority="766" operator="equal">
      <formula>"Alta"</formula>
    </cfRule>
    <cfRule type="cellIs" dxfId="649" priority="767" operator="equal">
      <formula>"Media"</formula>
    </cfRule>
    <cfRule type="cellIs" dxfId="648" priority="768" operator="equal">
      <formula>"Baja"</formula>
    </cfRule>
    <cfRule type="cellIs" dxfId="647" priority="769" operator="equal">
      <formula>"Muy Baja"</formula>
    </cfRule>
  </conditionalFormatting>
  <conditionalFormatting sqref="O306:O310">
    <cfRule type="cellIs" dxfId="646" priority="761" operator="equal">
      <formula>"Extremo"</formula>
    </cfRule>
    <cfRule type="cellIs" dxfId="645" priority="762" operator="equal">
      <formula>"Alto"</formula>
    </cfRule>
    <cfRule type="cellIs" dxfId="644" priority="763" operator="equal">
      <formula>"Moderado"</formula>
    </cfRule>
    <cfRule type="cellIs" dxfId="643" priority="764" operator="equal">
      <formula>"Bajo"</formula>
    </cfRule>
  </conditionalFormatting>
  <conditionalFormatting sqref="AC306:AC311">
    <cfRule type="cellIs" dxfId="642" priority="756" operator="equal">
      <formula>"Muy Alta"</formula>
    </cfRule>
    <cfRule type="cellIs" dxfId="641" priority="757" operator="equal">
      <formula>"Alta"</formula>
    </cfRule>
    <cfRule type="cellIs" dxfId="640" priority="758" operator="equal">
      <formula>"Media"</formula>
    </cfRule>
    <cfRule type="cellIs" dxfId="639" priority="759" operator="equal">
      <formula>"Baja"</formula>
    </cfRule>
    <cfRule type="cellIs" dxfId="638" priority="760" operator="equal">
      <formula>"Muy Baja"</formula>
    </cfRule>
  </conditionalFormatting>
  <conditionalFormatting sqref="AE306:AE311">
    <cfRule type="cellIs" dxfId="637" priority="751" operator="equal">
      <formula>"Catastrófico"</formula>
    </cfRule>
    <cfRule type="cellIs" dxfId="636" priority="752" operator="equal">
      <formula>"Mayor"</formula>
    </cfRule>
    <cfRule type="cellIs" dxfId="635" priority="753" operator="equal">
      <formula>"Moderado"</formula>
    </cfRule>
    <cfRule type="cellIs" dxfId="634" priority="754" operator="equal">
      <formula>"Menor"</formula>
    </cfRule>
    <cfRule type="cellIs" dxfId="633" priority="755" operator="equal">
      <formula>"Leve"</formula>
    </cfRule>
  </conditionalFormatting>
  <conditionalFormatting sqref="AG306:AG311">
    <cfRule type="cellIs" dxfId="632" priority="747" operator="equal">
      <formula>"Extremo"</formula>
    </cfRule>
    <cfRule type="cellIs" dxfId="631" priority="748" operator="equal">
      <formula>"Alto"</formula>
    </cfRule>
    <cfRule type="cellIs" dxfId="630" priority="749" operator="equal">
      <formula>"Moderado"</formula>
    </cfRule>
    <cfRule type="cellIs" dxfId="629" priority="750" operator="equal">
      <formula>"Bajo"</formula>
    </cfRule>
  </conditionalFormatting>
  <conditionalFormatting sqref="I312">
    <cfRule type="cellIs" dxfId="628" priority="742" operator="equal">
      <formula>"Muy Alta"</formula>
    </cfRule>
    <cfRule type="cellIs" dxfId="627" priority="743" operator="equal">
      <formula>"Alta"</formula>
    </cfRule>
    <cfRule type="cellIs" dxfId="626" priority="744" operator="equal">
      <formula>"Media"</formula>
    </cfRule>
    <cfRule type="cellIs" dxfId="625" priority="745" operator="equal">
      <formula>"Baja"</formula>
    </cfRule>
    <cfRule type="cellIs" dxfId="624" priority="746" operator="equal">
      <formula>"Muy Baja"</formula>
    </cfRule>
  </conditionalFormatting>
  <conditionalFormatting sqref="O312">
    <cfRule type="cellIs" dxfId="623" priority="738" operator="equal">
      <formula>"Extremo"</formula>
    </cfRule>
    <cfRule type="cellIs" dxfId="622" priority="739" operator="equal">
      <formula>"Alto"</formula>
    </cfRule>
    <cfRule type="cellIs" dxfId="621" priority="740" operator="equal">
      <formula>"Moderado"</formula>
    </cfRule>
    <cfRule type="cellIs" dxfId="620" priority="741" operator="equal">
      <formula>"Bajo"</formula>
    </cfRule>
  </conditionalFormatting>
  <conditionalFormatting sqref="AC312:AC326">
    <cfRule type="cellIs" dxfId="619" priority="733" operator="equal">
      <formula>"Muy Alta"</formula>
    </cfRule>
    <cfRule type="cellIs" dxfId="618" priority="734" operator="equal">
      <formula>"Alta"</formula>
    </cfRule>
    <cfRule type="cellIs" dxfId="617" priority="735" operator="equal">
      <formula>"Media"</formula>
    </cfRule>
    <cfRule type="cellIs" dxfId="616" priority="736" operator="equal">
      <formula>"Baja"</formula>
    </cfRule>
    <cfRule type="cellIs" dxfId="615" priority="737" operator="equal">
      <formula>"Muy Baja"</formula>
    </cfRule>
  </conditionalFormatting>
  <conditionalFormatting sqref="AE312:AE326">
    <cfRule type="cellIs" dxfId="614" priority="728" operator="equal">
      <formula>"Catastrófico"</formula>
    </cfRule>
    <cfRule type="cellIs" dxfId="613" priority="729" operator="equal">
      <formula>"Mayor"</formula>
    </cfRule>
    <cfRule type="cellIs" dxfId="612" priority="730" operator="equal">
      <formula>"Moderado"</formula>
    </cfRule>
    <cfRule type="cellIs" dxfId="611" priority="731" operator="equal">
      <formula>"Menor"</formula>
    </cfRule>
    <cfRule type="cellIs" dxfId="610" priority="732" operator="equal">
      <formula>"Leve"</formula>
    </cfRule>
  </conditionalFormatting>
  <conditionalFormatting sqref="AG312 AG318">
    <cfRule type="cellIs" dxfId="609" priority="724" operator="equal">
      <formula>"Extremo"</formula>
    </cfRule>
    <cfRule type="cellIs" dxfId="608" priority="725" operator="equal">
      <formula>"Alto"</formula>
    </cfRule>
    <cfRule type="cellIs" dxfId="607" priority="726" operator="equal">
      <formula>"Moderado"</formula>
    </cfRule>
    <cfRule type="cellIs" dxfId="606" priority="727" operator="equal">
      <formula>"Bajo"</formula>
    </cfRule>
  </conditionalFormatting>
  <conditionalFormatting sqref="L270:L318">
    <cfRule type="containsText" dxfId="605" priority="723" operator="containsText" text="❌">
      <formula>NOT(ISERROR(SEARCH("❌",L270)))</formula>
    </cfRule>
  </conditionalFormatting>
  <conditionalFormatting sqref="I327 I333">
    <cfRule type="cellIs" dxfId="604" priority="718" operator="equal">
      <formula>"Muy Alta"</formula>
    </cfRule>
    <cfRule type="cellIs" dxfId="603" priority="719" operator="equal">
      <formula>"Alta"</formula>
    </cfRule>
    <cfRule type="cellIs" dxfId="602" priority="720" operator="equal">
      <formula>"Media"</formula>
    </cfRule>
    <cfRule type="cellIs" dxfId="601" priority="721" operator="equal">
      <formula>"Baja"</formula>
    </cfRule>
    <cfRule type="cellIs" dxfId="600" priority="722" operator="equal">
      <formula>"Muy Baja"</formula>
    </cfRule>
  </conditionalFormatting>
  <conditionalFormatting sqref="M327 M333 M339 M345 M351">
    <cfRule type="cellIs" dxfId="599" priority="713" operator="equal">
      <formula>"Catastrófico"</formula>
    </cfRule>
    <cfRule type="cellIs" dxfId="598" priority="714" operator="equal">
      <formula>"Mayor"</formula>
    </cfRule>
    <cfRule type="cellIs" dxfId="597" priority="715" operator="equal">
      <formula>"Moderado"</formula>
    </cfRule>
    <cfRule type="cellIs" dxfId="596" priority="716" operator="equal">
      <formula>"Menor"</formula>
    </cfRule>
    <cfRule type="cellIs" dxfId="595" priority="717" operator="equal">
      <formula>"Leve"</formula>
    </cfRule>
  </conditionalFormatting>
  <conditionalFormatting sqref="O327:O328">
    <cfRule type="cellIs" dxfId="594" priority="709" operator="equal">
      <formula>"Extremo"</formula>
    </cfRule>
    <cfRule type="cellIs" dxfId="593" priority="710" operator="equal">
      <formula>"Alto"</formula>
    </cfRule>
    <cfRule type="cellIs" dxfId="592" priority="711" operator="equal">
      <formula>"Moderado"</formula>
    </cfRule>
    <cfRule type="cellIs" dxfId="591" priority="712" operator="equal">
      <formula>"Bajo"</formula>
    </cfRule>
  </conditionalFormatting>
  <conditionalFormatting sqref="AC327:AC332">
    <cfRule type="cellIs" dxfId="590" priority="704" operator="equal">
      <formula>"Muy Alta"</formula>
    </cfRule>
    <cfRule type="cellIs" dxfId="589" priority="705" operator="equal">
      <formula>"Alta"</formula>
    </cfRule>
    <cfRule type="cellIs" dxfId="588" priority="706" operator="equal">
      <formula>"Media"</formula>
    </cfRule>
    <cfRule type="cellIs" dxfId="587" priority="707" operator="equal">
      <formula>"Baja"</formula>
    </cfRule>
    <cfRule type="cellIs" dxfId="586" priority="708" operator="equal">
      <formula>"Muy Baja"</formula>
    </cfRule>
  </conditionalFormatting>
  <conditionalFormatting sqref="AE327:AE332">
    <cfRule type="cellIs" dxfId="585" priority="699" operator="equal">
      <formula>"Catastrófico"</formula>
    </cfRule>
    <cfRule type="cellIs" dxfId="584" priority="700" operator="equal">
      <formula>"Mayor"</formula>
    </cfRule>
    <cfRule type="cellIs" dxfId="583" priority="701" operator="equal">
      <formula>"Moderado"</formula>
    </cfRule>
    <cfRule type="cellIs" dxfId="582" priority="702" operator="equal">
      <formula>"Menor"</formula>
    </cfRule>
    <cfRule type="cellIs" dxfId="581" priority="703" operator="equal">
      <formula>"Leve"</formula>
    </cfRule>
  </conditionalFormatting>
  <conditionalFormatting sqref="AG327:AG332">
    <cfRule type="cellIs" dxfId="580" priority="695" operator="equal">
      <formula>"Extremo"</formula>
    </cfRule>
    <cfRule type="cellIs" dxfId="579" priority="696" operator="equal">
      <formula>"Alto"</formula>
    </cfRule>
    <cfRule type="cellIs" dxfId="578" priority="697" operator="equal">
      <formula>"Moderado"</formula>
    </cfRule>
    <cfRule type="cellIs" dxfId="577" priority="698" operator="equal">
      <formula>"Bajo"</formula>
    </cfRule>
  </conditionalFormatting>
  <conditionalFormatting sqref="O333:O335">
    <cfRule type="cellIs" dxfId="576" priority="691" operator="equal">
      <formula>"Extremo"</formula>
    </cfRule>
    <cfRule type="cellIs" dxfId="575" priority="692" operator="equal">
      <formula>"Alto"</formula>
    </cfRule>
    <cfRule type="cellIs" dxfId="574" priority="693" operator="equal">
      <formula>"Moderado"</formula>
    </cfRule>
    <cfRule type="cellIs" dxfId="573" priority="694" operator="equal">
      <formula>"Bajo"</formula>
    </cfRule>
  </conditionalFormatting>
  <conditionalFormatting sqref="AC333:AC338">
    <cfRule type="cellIs" dxfId="572" priority="686" operator="equal">
      <formula>"Muy Alta"</formula>
    </cfRule>
    <cfRule type="cellIs" dxfId="571" priority="687" operator="equal">
      <formula>"Alta"</formula>
    </cfRule>
    <cfRule type="cellIs" dxfId="570" priority="688" operator="equal">
      <formula>"Media"</formula>
    </cfRule>
    <cfRule type="cellIs" dxfId="569" priority="689" operator="equal">
      <formula>"Baja"</formula>
    </cfRule>
    <cfRule type="cellIs" dxfId="568" priority="690" operator="equal">
      <formula>"Muy Baja"</formula>
    </cfRule>
  </conditionalFormatting>
  <conditionalFormatting sqref="AE333:AE338">
    <cfRule type="cellIs" dxfId="567" priority="681" operator="equal">
      <formula>"Catastrófico"</formula>
    </cfRule>
    <cfRule type="cellIs" dxfId="566" priority="682" operator="equal">
      <formula>"Mayor"</formula>
    </cfRule>
    <cfRule type="cellIs" dxfId="565" priority="683" operator="equal">
      <formula>"Moderado"</formula>
    </cfRule>
    <cfRule type="cellIs" dxfId="564" priority="684" operator="equal">
      <formula>"Menor"</formula>
    </cfRule>
    <cfRule type="cellIs" dxfId="563" priority="685" operator="equal">
      <formula>"Leve"</formula>
    </cfRule>
  </conditionalFormatting>
  <conditionalFormatting sqref="AG333:AG338">
    <cfRule type="cellIs" dxfId="562" priority="677" operator="equal">
      <formula>"Extremo"</formula>
    </cfRule>
    <cfRule type="cellIs" dxfId="561" priority="678" operator="equal">
      <formula>"Alto"</formula>
    </cfRule>
    <cfRule type="cellIs" dxfId="560" priority="679" operator="equal">
      <formula>"Moderado"</formula>
    </cfRule>
    <cfRule type="cellIs" dxfId="559" priority="680" operator="equal">
      <formula>"Bajo"</formula>
    </cfRule>
  </conditionalFormatting>
  <conditionalFormatting sqref="I339">
    <cfRule type="cellIs" dxfId="558" priority="672" operator="equal">
      <formula>"Muy Alta"</formula>
    </cfRule>
    <cfRule type="cellIs" dxfId="557" priority="673" operator="equal">
      <formula>"Alta"</formula>
    </cfRule>
    <cfRule type="cellIs" dxfId="556" priority="674" operator="equal">
      <formula>"Media"</formula>
    </cfRule>
    <cfRule type="cellIs" dxfId="555" priority="675" operator="equal">
      <formula>"Baja"</formula>
    </cfRule>
    <cfRule type="cellIs" dxfId="554" priority="676" operator="equal">
      <formula>"Muy Baja"</formula>
    </cfRule>
  </conditionalFormatting>
  <conditionalFormatting sqref="O339">
    <cfRule type="cellIs" dxfId="553" priority="668" operator="equal">
      <formula>"Extremo"</formula>
    </cfRule>
    <cfRule type="cellIs" dxfId="552" priority="669" operator="equal">
      <formula>"Alto"</formula>
    </cfRule>
    <cfRule type="cellIs" dxfId="551" priority="670" operator="equal">
      <formula>"Moderado"</formula>
    </cfRule>
    <cfRule type="cellIs" dxfId="550" priority="671" operator="equal">
      <formula>"Bajo"</formula>
    </cfRule>
  </conditionalFormatting>
  <conditionalFormatting sqref="AC339:AC344">
    <cfRule type="cellIs" dxfId="549" priority="663" operator="equal">
      <formula>"Muy Alta"</formula>
    </cfRule>
    <cfRule type="cellIs" dxfId="548" priority="664" operator="equal">
      <formula>"Alta"</formula>
    </cfRule>
    <cfRule type="cellIs" dxfId="547" priority="665" operator="equal">
      <formula>"Media"</formula>
    </cfRule>
    <cfRule type="cellIs" dxfId="546" priority="666" operator="equal">
      <formula>"Baja"</formula>
    </cfRule>
    <cfRule type="cellIs" dxfId="545" priority="667" operator="equal">
      <formula>"Muy Baja"</formula>
    </cfRule>
  </conditionalFormatting>
  <conditionalFormatting sqref="AE339:AE344">
    <cfRule type="cellIs" dxfId="544" priority="658" operator="equal">
      <formula>"Catastrófico"</formula>
    </cfRule>
    <cfRule type="cellIs" dxfId="543" priority="659" operator="equal">
      <formula>"Mayor"</formula>
    </cfRule>
    <cfRule type="cellIs" dxfId="542" priority="660" operator="equal">
      <formula>"Moderado"</formula>
    </cfRule>
    <cfRule type="cellIs" dxfId="541" priority="661" operator="equal">
      <formula>"Menor"</formula>
    </cfRule>
    <cfRule type="cellIs" dxfId="540" priority="662" operator="equal">
      <formula>"Leve"</formula>
    </cfRule>
  </conditionalFormatting>
  <conditionalFormatting sqref="AG339:AG344">
    <cfRule type="cellIs" dxfId="539" priority="654" operator="equal">
      <formula>"Extremo"</formula>
    </cfRule>
    <cfRule type="cellIs" dxfId="538" priority="655" operator="equal">
      <formula>"Alto"</formula>
    </cfRule>
    <cfRule type="cellIs" dxfId="537" priority="656" operator="equal">
      <formula>"Moderado"</formula>
    </cfRule>
    <cfRule type="cellIs" dxfId="536" priority="657" operator="equal">
      <formula>"Bajo"</formula>
    </cfRule>
  </conditionalFormatting>
  <conditionalFormatting sqref="I345">
    <cfRule type="cellIs" dxfId="535" priority="649" operator="equal">
      <formula>"Muy Alta"</formula>
    </cfRule>
    <cfRule type="cellIs" dxfId="534" priority="650" operator="equal">
      <formula>"Alta"</formula>
    </cfRule>
    <cfRule type="cellIs" dxfId="533" priority="651" operator="equal">
      <formula>"Media"</formula>
    </cfRule>
    <cfRule type="cellIs" dxfId="532" priority="652" operator="equal">
      <formula>"Baja"</formula>
    </cfRule>
    <cfRule type="cellIs" dxfId="531" priority="653" operator="equal">
      <formula>"Muy Baja"</formula>
    </cfRule>
  </conditionalFormatting>
  <conditionalFormatting sqref="O345">
    <cfRule type="cellIs" dxfId="530" priority="645" operator="equal">
      <formula>"Extremo"</formula>
    </cfRule>
    <cfRule type="cellIs" dxfId="529" priority="646" operator="equal">
      <formula>"Alto"</formula>
    </cfRule>
    <cfRule type="cellIs" dxfId="528" priority="647" operator="equal">
      <formula>"Moderado"</formula>
    </cfRule>
    <cfRule type="cellIs" dxfId="527" priority="648" operator="equal">
      <formula>"Bajo"</formula>
    </cfRule>
  </conditionalFormatting>
  <conditionalFormatting sqref="AC345:AC350">
    <cfRule type="cellIs" dxfId="526" priority="640" operator="equal">
      <formula>"Muy Alta"</formula>
    </cfRule>
    <cfRule type="cellIs" dxfId="525" priority="641" operator="equal">
      <formula>"Alta"</formula>
    </cfRule>
    <cfRule type="cellIs" dxfId="524" priority="642" operator="equal">
      <formula>"Media"</formula>
    </cfRule>
    <cfRule type="cellIs" dxfId="523" priority="643" operator="equal">
      <formula>"Baja"</formula>
    </cfRule>
    <cfRule type="cellIs" dxfId="522" priority="644" operator="equal">
      <formula>"Muy Baja"</formula>
    </cfRule>
  </conditionalFormatting>
  <conditionalFormatting sqref="AE345:AE350">
    <cfRule type="cellIs" dxfId="521" priority="635" operator="equal">
      <formula>"Catastrófico"</formula>
    </cfRule>
    <cfRule type="cellIs" dxfId="520" priority="636" operator="equal">
      <formula>"Mayor"</formula>
    </cfRule>
    <cfRule type="cellIs" dxfId="519" priority="637" operator="equal">
      <formula>"Moderado"</formula>
    </cfRule>
    <cfRule type="cellIs" dxfId="518" priority="638" operator="equal">
      <formula>"Menor"</formula>
    </cfRule>
    <cfRule type="cellIs" dxfId="517" priority="639" operator="equal">
      <formula>"Leve"</formula>
    </cfRule>
  </conditionalFormatting>
  <conditionalFormatting sqref="AG345:AG350">
    <cfRule type="cellIs" dxfId="516" priority="631" operator="equal">
      <formula>"Extremo"</formula>
    </cfRule>
    <cfRule type="cellIs" dxfId="515" priority="632" operator="equal">
      <formula>"Alto"</formula>
    </cfRule>
    <cfRule type="cellIs" dxfId="514" priority="633" operator="equal">
      <formula>"Moderado"</formula>
    </cfRule>
    <cfRule type="cellIs" dxfId="513" priority="634" operator="equal">
      <formula>"Bajo"</formula>
    </cfRule>
  </conditionalFormatting>
  <conditionalFormatting sqref="I351">
    <cfRule type="cellIs" dxfId="512" priority="626" operator="equal">
      <formula>"Muy Alta"</formula>
    </cfRule>
    <cfRule type="cellIs" dxfId="511" priority="627" operator="equal">
      <formula>"Alta"</formula>
    </cfRule>
    <cfRule type="cellIs" dxfId="510" priority="628" operator="equal">
      <formula>"Media"</formula>
    </cfRule>
    <cfRule type="cellIs" dxfId="509" priority="629" operator="equal">
      <formula>"Baja"</formula>
    </cfRule>
    <cfRule type="cellIs" dxfId="508" priority="630" operator="equal">
      <formula>"Muy Baja"</formula>
    </cfRule>
  </conditionalFormatting>
  <conditionalFormatting sqref="O351">
    <cfRule type="cellIs" dxfId="507" priority="622" operator="equal">
      <formula>"Extremo"</formula>
    </cfRule>
    <cfRule type="cellIs" dxfId="506" priority="623" operator="equal">
      <formula>"Alto"</formula>
    </cfRule>
    <cfRule type="cellIs" dxfId="505" priority="624" operator="equal">
      <formula>"Moderado"</formula>
    </cfRule>
    <cfRule type="cellIs" dxfId="504" priority="625" operator="equal">
      <formula>"Bajo"</formula>
    </cfRule>
  </conditionalFormatting>
  <conditionalFormatting sqref="AC351:AC356">
    <cfRule type="cellIs" dxfId="503" priority="617" operator="equal">
      <formula>"Muy Alta"</formula>
    </cfRule>
    <cfRule type="cellIs" dxfId="502" priority="618" operator="equal">
      <formula>"Alta"</formula>
    </cfRule>
    <cfRule type="cellIs" dxfId="501" priority="619" operator="equal">
      <formula>"Media"</formula>
    </cfRule>
    <cfRule type="cellIs" dxfId="500" priority="620" operator="equal">
      <formula>"Baja"</formula>
    </cfRule>
    <cfRule type="cellIs" dxfId="499" priority="621" operator="equal">
      <formula>"Muy Baja"</formula>
    </cfRule>
  </conditionalFormatting>
  <conditionalFormatting sqref="AE351:AE356">
    <cfRule type="cellIs" dxfId="498" priority="612" operator="equal">
      <formula>"Catastrófico"</formula>
    </cfRule>
    <cfRule type="cellIs" dxfId="497" priority="613" operator="equal">
      <formula>"Mayor"</formula>
    </cfRule>
    <cfRule type="cellIs" dxfId="496" priority="614" operator="equal">
      <formula>"Moderado"</formula>
    </cfRule>
    <cfRule type="cellIs" dxfId="495" priority="615" operator="equal">
      <formula>"Menor"</formula>
    </cfRule>
    <cfRule type="cellIs" dxfId="494" priority="616" operator="equal">
      <formula>"Leve"</formula>
    </cfRule>
  </conditionalFormatting>
  <conditionalFormatting sqref="AG351:AG356">
    <cfRule type="cellIs" dxfId="493" priority="608" operator="equal">
      <formula>"Extremo"</formula>
    </cfRule>
    <cfRule type="cellIs" dxfId="492" priority="609" operator="equal">
      <formula>"Alto"</formula>
    </cfRule>
    <cfRule type="cellIs" dxfId="491" priority="610" operator="equal">
      <formula>"Moderado"</formula>
    </cfRule>
    <cfRule type="cellIs" dxfId="490" priority="611" operator="equal">
      <formula>"Bajo"</formula>
    </cfRule>
  </conditionalFormatting>
  <conditionalFormatting sqref="L327:L356">
    <cfRule type="containsText" dxfId="489" priority="607" operator="containsText" text="❌">
      <formula>NOT(ISERROR(SEARCH("❌",L327)))</formula>
    </cfRule>
  </conditionalFormatting>
  <conditionalFormatting sqref="I357 I363">
    <cfRule type="cellIs" dxfId="488" priority="602" operator="equal">
      <formula>"Muy Alta"</formula>
    </cfRule>
    <cfRule type="cellIs" dxfId="487" priority="603" operator="equal">
      <formula>"Alta"</formula>
    </cfRule>
    <cfRule type="cellIs" dxfId="486" priority="604" operator="equal">
      <formula>"Media"</formula>
    </cfRule>
    <cfRule type="cellIs" dxfId="485" priority="605" operator="equal">
      <formula>"Baja"</formula>
    </cfRule>
    <cfRule type="cellIs" dxfId="484" priority="606" operator="equal">
      <formula>"Muy Baja"</formula>
    </cfRule>
  </conditionalFormatting>
  <conditionalFormatting sqref="M357 M363 M369 M375 M381 M387">
    <cfRule type="cellIs" dxfId="483" priority="597" operator="equal">
      <formula>"Catastrófico"</formula>
    </cfRule>
    <cfRule type="cellIs" dxfId="482" priority="598" operator="equal">
      <formula>"Mayor"</formula>
    </cfRule>
    <cfRule type="cellIs" dxfId="481" priority="599" operator="equal">
      <formula>"Moderado"</formula>
    </cfRule>
    <cfRule type="cellIs" dxfId="480" priority="600" operator="equal">
      <formula>"Menor"</formula>
    </cfRule>
    <cfRule type="cellIs" dxfId="479" priority="601" operator="equal">
      <formula>"Leve"</formula>
    </cfRule>
  </conditionalFormatting>
  <conditionalFormatting sqref="O357:O360">
    <cfRule type="cellIs" dxfId="478" priority="593" operator="equal">
      <formula>"Extremo"</formula>
    </cfRule>
    <cfRule type="cellIs" dxfId="477" priority="594" operator="equal">
      <formula>"Alto"</formula>
    </cfRule>
    <cfRule type="cellIs" dxfId="476" priority="595" operator="equal">
      <formula>"Moderado"</formula>
    </cfRule>
    <cfRule type="cellIs" dxfId="475" priority="596" operator="equal">
      <formula>"Bajo"</formula>
    </cfRule>
  </conditionalFormatting>
  <conditionalFormatting sqref="AC357:AC362">
    <cfRule type="cellIs" dxfId="474" priority="588" operator="equal">
      <formula>"Muy Alta"</formula>
    </cfRule>
    <cfRule type="cellIs" dxfId="473" priority="589" operator="equal">
      <formula>"Alta"</formula>
    </cfRule>
    <cfRule type="cellIs" dxfId="472" priority="590" operator="equal">
      <formula>"Media"</formula>
    </cfRule>
    <cfRule type="cellIs" dxfId="471" priority="591" operator="equal">
      <formula>"Baja"</formula>
    </cfRule>
    <cfRule type="cellIs" dxfId="470" priority="592" operator="equal">
      <formula>"Muy Baja"</formula>
    </cfRule>
  </conditionalFormatting>
  <conditionalFormatting sqref="AE357:AE362">
    <cfRule type="cellIs" dxfId="469" priority="583" operator="equal">
      <formula>"Catastrófico"</formula>
    </cfRule>
    <cfRule type="cellIs" dxfId="468" priority="584" operator="equal">
      <formula>"Mayor"</formula>
    </cfRule>
    <cfRule type="cellIs" dxfId="467" priority="585" operator="equal">
      <formula>"Moderado"</formula>
    </cfRule>
    <cfRule type="cellIs" dxfId="466" priority="586" operator="equal">
      <formula>"Menor"</formula>
    </cfRule>
    <cfRule type="cellIs" dxfId="465" priority="587" operator="equal">
      <formula>"Leve"</formula>
    </cfRule>
  </conditionalFormatting>
  <conditionalFormatting sqref="AG357:AG362">
    <cfRule type="cellIs" dxfId="464" priority="579" operator="equal">
      <formula>"Extremo"</formula>
    </cfRule>
    <cfRule type="cellIs" dxfId="463" priority="580" operator="equal">
      <formula>"Alto"</formula>
    </cfRule>
    <cfRule type="cellIs" dxfId="462" priority="581" operator="equal">
      <formula>"Moderado"</formula>
    </cfRule>
    <cfRule type="cellIs" dxfId="461" priority="582" operator="equal">
      <formula>"Bajo"</formula>
    </cfRule>
  </conditionalFormatting>
  <conditionalFormatting sqref="O363">
    <cfRule type="cellIs" dxfId="460" priority="575" operator="equal">
      <formula>"Extremo"</formula>
    </cfRule>
    <cfRule type="cellIs" dxfId="459" priority="576" operator="equal">
      <formula>"Alto"</formula>
    </cfRule>
    <cfRule type="cellIs" dxfId="458" priority="577" operator="equal">
      <formula>"Moderado"</formula>
    </cfRule>
    <cfRule type="cellIs" dxfId="457" priority="578" operator="equal">
      <formula>"Bajo"</formula>
    </cfRule>
  </conditionalFormatting>
  <conditionalFormatting sqref="AC363:AC368">
    <cfRule type="cellIs" dxfId="456" priority="570" operator="equal">
      <formula>"Muy Alta"</formula>
    </cfRule>
    <cfRule type="cellIs" dxfId="455" priority="571" operator="equal">
      <formula>"Alta"</formula>
    </cfRule>
    <cfRule type="cellIs" dxfId="454" priority="572" operator="equal">
      <formula>"Media"</formula>
    </cfRule>
    <cfRule type="cellIs" dxfId="453" priority="573" operator="equal">
      <formula>"Baja"</formula>
    </cfRule>
    <cfRule type="cellIs" dxfId="452" priority="574" operator="equal">
      <formula>"Muy Baja"</formula>
    </cfRule>
  </conditionalFormatting>
  <conditionalFormatting sqref="AE363:AE368">
    <cfRule type="cellIs" dxfId="451" priority="565" operator="equal">
      <formula>"Catastrófico"</formula>
    </cfRule>
    <cfRule type="cellIs" dxfId="450" priority="566" operator="equal">
      <formula>"Mayor"</formula>
    </cfRule>
    <cfRule type="cellIs" dxfId="449" priority="567" operator="equal">
      <formula>"Moderado"</formula>
    </cfRule>
    <cfRule type="cellIs" dxfId="448" priority="568" operator="equal">
      <formula>"Menor"</formula>
    </cfRule>
    <cfRule type="cellIs" dxfId="447" priority="569" operator="equal">
      <formula>"Leve"</formula>
    </cfRule>
  </conditionalFormatting>
  <conditionalFormatting sqref="AG363:AG368">
    <cfRule type="cellIs" dxfId="446" priority="561" operator="equal">
      <formula>"Extremo"</formula>
    </cfRule>
    <cfRule type="cellIs" dxfId="445" priority="562" operator="equal">
      <formula>"Alto"</formula>
    </cfRule>
    <cfRule type="cellIs" dxfId="444" priority="563" operator="equal">
      <formula>"Moderado"</formula>
    </cfRule>
    <cfRule type="cellIs" dxfId="443" priority="564" operator="equal">
      <formula>"Bajo"</formula>
    </cfRule>
  </conditionalFormatting>
  <conditionalFormatting sqref="I369">
    <cfRule type="cellIs" dxfId="442" priority="556" operator="equal">
      <formula>"Muy Alta"</formula>
    </cfRule>
    <cfRule type="cellIs" dxfId="441" priority="557" operator="equal">
      <formula>"Alta"</formula>
    </cfRule>
    <cfRule type="cellIs" dxfId="440" priority="558" operator="equal">
      <formula>"Media"</formula>
    </cfRule>
    <cfRule type="cellIs" dxfId="439" priority="559" operator="equal">
      <formula>"Baja"</formula>
    </cfRule>
    <cfRule type="cellIs" dxfId="438" priority="560" operator="equal">
      <formula>"Muy Baja"</formula>
    </cfRule>
  </conditionalFormatting>
  <conditionalFormatting sqref="O369">
    <cfRule type="cellIs" dxfId="437" priority="552" operator="equal">
      <formula>"Extremo"</formula>
    </cfRule>
    <cfRule type="cellIs" dxfId="436" priority="553" operator="equal">
      <formula>"Alto"</formula>
    </cfRule>
    <cfRule type="cellIs" dxfId="435" priority="554" operator="equal">
      <formula>"Moderado"</formula>
    </cfRule>
    <cfRule type="cellIs" dxfId="434" priority="555" operator="equal">
      <formula>"Bajo"</formula>
    </cfRule>
  </conditionalFormatting>
  <conditionalFormatting sqref="AC369:AC374">
    <cfRule type="cellIs" dxfId="433" priority="547" operator="equal">
      <formula>"Muy Alta"</formula>
    </cfRule>
    <cfRule type="cellIs" dxfId="432" priority="548" operator="equal">
      <formula>"Alta"</formula>
    </cfRule>
    <cfRule type="cellIs" dxfId="431" priority="549" operator="equal">
      <formula>"Media"</formula>
    </cfRule>
    <cfRule type="cellIs" dxfId="430" priority="550" operator="equal">
      <formula>"Baja"</formula>
    </cfRule>
    <cfRule type="cellIs" dxfId="429" priority="551" operator="equal">
      <formula>"Muy Baja"</formula>
    </cfRule>
  </conditionalFormatting>
  <conditionalFormatting sqref="AE369:AE374">
    <cfRule type="cellIs" dxfId="428" priority="542" operator="equal">
      <formula>"Catastrófico"</formula>
    </cfRule>
    <cfRule type="cellIs" dxfId="427" priority="543" operator="equal">
      <formula>"Mayor"</formula>
    </cfRule>
    <cfRule type="cellIs" dxfId="426" priority="544" operator="equal">
      <formula>"Moderado"</formula>
    </cfRule>
    <cfRule type="cellIs" dxfId="425" priority="545" operator="equal">
      <formula>"Menor"</formula>
    </cfRule>
    <cfRule type="cellIs" dxfId="424" priority="546" operator="equal">
      <formula>"Leve"</formula>
    </cfRule>
  </conditionalFormatting>
  <conditionalFormatting sqref="AG369:AG374">
    <cfRule type="cellIs" dxfId="423" priority="538" operator="equal">
      <formula>"Extremo"</formula>
    </cfRule>
    <cfRule type="cellIs" dxfId="422" priority="539" operator="equal">
      <formula>"Alto"</formula>
    </cfRule>
    <cfRule type="cellIs" dxfId="421" priority="540" operator="equal">
      <formula>"Moderado"</formula>
    </cfRule>
    <cfRule type="cellIs" dxfId="420" priority="541" operator="equal">
      <formula>"Bajo"</formula>
    </cfRule>
  </conditionalFormatting>
  <conditionalFormatting sqref="I375">
    <cfRule type="cellIs" dxfId="419" priority="533" operator="equal">
      <formula>"Muy Alta"</formula>
    </cfRule>
    <cfRule type="cellIs" dxfId="418" priority="534" operator="equal">
      <formula>"Alta"</formula>
    </cfRule>
    <cfRule type="cellIs" dxfId="417" priority="535" operator="equal">
      <formula>"Media"</formula>
    </cfRule>
    <cfRule type="cellIs" dxfId="416" priority="536" operator="equal">
      <formula>"Baja"</formula>
    </cfRule>
    <cfRule type="cellIs" dxfId="415" priority="537" operator="equal">
      <formula>"Muy Baja"</formula>
    </cfRule>
  </conditionalFormatting>
  <conditionalFormatting sqref="O375:O376">
    <cfRule type="cellIs" dxfId="414" priority="529" operator="equal">
      <formula>"Extremo"</formula>
    </cfRule>
    <cfRule type="cellIs" dxfId="413" priority="530" operator="equal">
      <formula>"Alto"</formula>
    </cfRule>
    <cfRule type="cellIs" dxfId="412" priority="531" operator="equal">
      <formula>"Moderado"</formula>
    </cfRule>
    <cfRule type="cellIs" dxfId="411" priority="532" operator="equal">
      <formula>"Bajo"</formula>
    </cfRule>
  </conditionalFormatting>
  <conditionalFormatting sqref="AC375:AC380">
    <cfRule type="cellIs" dxfId="410" priority="524" operator="equal">
      <formula>"Muy Alta"</formula>
    </cfRule>
    <cfRule type="cellIs" dxfId="409" priority="525" operator="equal">
      <formula>"Alta"</formula>
    </cfRule>
    <cfRule type="cellIs" dxfId="408" priority="526" operator="equal">
      <formula>"Media"</formula>
    </cfRule>
    <cfRule type="cellIs" dxfId="407" priority="527" operator="equal">
      <formula>"Baja"</formula>
    </cfRule>
    <cfRule type="cellIs" dxfId="406" priority="528" operator="equal">
      <formula>"Muy Baja"</formula>
    </cfRule>
  </conditionalFormatting>
  <conditionalFormatting sqref="AE375:AE380">
    <cfRule type="cellIs" dxfId="405" priority="519" operator="equal">
      <formula>"Catastrófico"</formula>
    </cfRule>
    <cfRule type="cellIs" dxfId="404" priority="520" operator="equal">
      <formula>"Mayor"</formula>
    </cfRule>
    <cfRule type="cellIs" dxfId="403" priority="521" operator="equal">
      <formula>"Moderado"</formula>
    </cfRule>
    <cfRule type="cellIs" dxfId="402" priority="522" operator="equal">
      <formula>"Menor"</formula>
    </cfRule>
    <cfRule type="cellIs" dxfId="401" priority="523" operator="equal">
      <formula>"Leve"</formula>
    </cfRule>
  </conditionalFormatting>
  <conditionalFormatting sqref="AG375:AG380">
    <cfRule type="cellIs" dxfId="400" priority="515" operator="equal">
      <formula>"Extremo"</formula>
    </cfRule>
    <cfRule type="cellIs" dxfId="399" priority="516" operator="equal">
      <formula>"Alto"</formula>
    </cfRule>
    <cfRule type="cellIs" dxfId="398" priority="517" operator="equal">
      <formula>"Moderado"</formula>
    </cfRule>
    <cfRule type="cellIs" dxfId="397" priority="518" operator="equal">
      <formula>"Bajo"</formula>
    </cfRule>
  </conditionalFormatting>
  <conditionalFormatting sqref="I381">
    <cfRule type="cellIs" dxfId="396" priority="510" operator="equal">
      <formula>"Muy Alta"</formula>
    </cfRule>
    <cfRule type="cellIs" dxfId="395" priority="511" operator="equal">
      <formula>"Alta"</formula>
    </cfRule>
    <cfRule type="cellIs" dxfId="394" priority="512" operator="equal">
      <formula>"Media"</formula>
    </cfRule>
    <cfRule type="cellIs" dxfId="393" priority="513" operator="equal">
      <formula>"Baja"</formula>
    </cfRule>
    <cfRule type="cellIs" dxfId="392" priority="514" operator="equal">
      <formula>"Muy Baja"</formula>
    </cfRule>
  </conditionalFormatting>
  <conditionalFormatting sqref="O381">
    <cfRule type="cellIs" dxfId="391" priority="506" operator="equal">
      <formula>"Extremo"</formula>
    </cfRule>
    <cfRule type="cellIs" dxfId="390" priority="507" operator="equal">
      <formula>"Alto"</formula>
    </cfRule>
    <cfRule type="cellIs" dxfId="389" priority="508" operator="equal">
      <formula>"Moderado"</formula>
    </cfRule>
    <cfRule type="cellIs" dxfId="388" priority="509" operator="equal">
      <formula>"Bajo"</formula>
    </cfRule>
  </conditionalFormatting>
  <conditionalFormatting sqref="AC381:AC386">
    <cfRule type="cellIs" dxfId="387" priority="501" operator="equal">
      <formula>"Muy Alta"</formula>
    </cfRule>
    <cfRule type="cellIs" dxfId="386" priority="502" operator="equal">
      <formula>"Alta"</formula>
    </cfRule>
    <cfRule type="cellIs" dxfId="385" priority="503" operator="equal">
      <formula>"Media"</formula>
    </cfRule>
    <cfRule type="cellIs" dxfId="384" priority="504" operator="equal">
      <formula>"Baja"</formula>
    </cfRule>
    <cfRule type="cellIs" dxfId="383" priority="505" operator="equal">
      <formula>"Muy Baja"</formula>
    </cfRule>
  </conditionalFormatting>
  <conditionalFormatting sqref="AE381:AE386">
    <cfRule type="cellIs" dxfId="382" priority="496" operator="equal">
      <formula>"Catastrófico"</formula>
    </cfRule>
    <cfRule type="cellIs" dxfId="381" priority="497" operator="equal">
      <formula>"Mayor"</formula>
    </cfRule>
    <cfRule type="cellIs" dxfId="380" priority="498" operator="equal">
      <formula>"Moderado"</formula>
    </cfRule>
    <cfRule type="cellIs" dxfId="379" priority="499" operator="equal">
      <formula>"Menor"</formula>
    </cfRule>
    <cfRule type="cellIs" dxfId="378" priority="500" operator="equal">
      <formula>"Leve"</formula>
    </cfRule>
  </conditionalFormatting>
  <conditionalFormatting sqref="AG381:AG386">
    <cfRule type="cellIs" dxfId="377" priority="492" operator="equal">
      <formula>"Extremo"</formula>
    </cfRule>
    <cfRule type="cellIs" dxfId="376" priority="493" operator="equal">
      <formula>"Alto"</formula>
    </cfRule>
    <cfRule type="cellIs" dxfId="375" priority="494" operator="equal">
      <formula>"Moderado"</formula>
    </cfRule>
    <cfRule type="cellIs" dxfId="374" priority="495" operator="equal">
      <formula>"Bajo"</formula>
    </cfRule>
  </conditionalFormatting>
  <conditionalFormatting sqref="I387">
    <cfRule type="cellIs" dxfId="373" priority="487" operator="equal">
      <formula>"Muy Alta"</formula>
    </cfRule>
    <cfRule type="cellIs" dxfId="372" priority="488" operator="equal">
      <formula>"Alta"</formula>
    </cfRule>
    <cfRule type="cellIs" dxfId="371" priority="489" operator="equal">
      <formula>"Media"</formula>
    </cfRule>
    <cfRule type="cellIs" dxfId="370" priority="490" operator="equal">
      <formula>"Baja"</formula>
    </cfRule>
    <cfRule type="cellIs" dxfId="369" priority="491" operator="equal">
      <formula>"Muy Baja"</formula>
    </cfRule>
  </conditionalFormatting>
  <conditionalFormatting sqref="O387:O391">
    <cfRule type="cellIs" dxfId="368" priority="483" operator="equal">
      <formula>"Extremo"</formula>
    </cfRule>
    <cfRule type="cellIs" dxfId="367" priority="484" operator="equal">
      <formula>"Alto"</formula>
    </cfRule>
    <cfRule type="cellIs" dxfId="366" priority="485" operator="equal">
      <formula>"Moderado"</formula>
    </cfRule>
    <cfRule type="cellIs" dxfId="365" priority="486" operator="equal">
      <formula>"Bajo"</formula>
    </cfRule>
  </conditionalFormatting>
  <conditionalFormatting sqref="AC387:AC392">
    <cfRule type="cellIs" dxfId="364" priority="478" operator="equal">
      <formula>"Muy Alta"</formula>
    </cfRule>
    <cfRule type="cellIs" dxfId="363" priority="479" operator="equal">
      <formula>"Alta"</formula>
    </cfRule>
    <cfRule type="cellIs" dxfId="362" priority="480" operator="equal">
      <formula>"Media"</formula>
    </cfRule>
    <cfRule type="cellIs" dxfId="361" priority="481" operator="equal">
      <formula>"Baja"</formula>
    </cfRule>
    <cfRule type="cellIs" dxfId="360" priority="482" operator="equal">
      <formula>"Muy Baja"</formula>
    </cfRule>
  </conditionalFormatting>
  <conditionalFormatting sqref="AE387:AE392">
    <cfRule type="cellIs" dxfId="359" priority="473" operator="equal">
      <formula>"Catastrófico"</formula>
    </cfRule>
    <cfRule type="cellIs" dxfId="358" priority="474" operator="equal">
      <formula>"Mayor"</formula>
    </cfRule>
    <cfRule type="cellIs" dxfId="357" priority="475" operator="equal">
      <formula>"Moderado"</formula>
    </cfRule>
    <cfRule type="cellIs" dxfId="356" priority="476" operator="equal">
      <formula>"Menor"</formula>
    </cfRule>
    <cfRule type="cellIs" dxfId="355" priority="477" operator="equal">
      <formula>"Leve"</formula>
    </cfRule>
  </conditionalFormatting>
  <conditionalFormatting sqref="AG387:AG392">
    <cfRule type="cellIs" dxfId="354" priority="469" operator="equal">
      <formula>"Extremo"</formula>
    </cfRule>
    <cfRule type="cellIs" dxfId="353" priority="470" operator="equal">
      <formula>"Alto"</formula>
    </cfRule>
    <cfRule type="cellIs" dxfId="352" priority="471" operator="equal">
      <formula>"Moderado"</formula>
    </cfRule>
    <cfRule type="cellIs" dxfId="351" priority="472" operator="equal">
      <formula>"Bajo"</formula>
    </cfRule>
  </conditionalFormatting>
  <conditionalFormatting sqref="L357:L392">
    <cfRule type="containsText" dxfId="350" priority="468" operator="containsText" text="❌">
      <formula>NOT(ISERROR(SEARCH("❌",L357)))</formula>
    </cfRule>
  </conditionalFormatting>
  <conditionalFormatting sqref="I393 I399">
    <cfRule type="cellIs" dxfId="349" priority="463" operator="equal">
      <formula>"Muy Alta"</formula>
    </cfRule>
    <cfRule type="cellIs" dxfId="348" priority="464" operator="equal">
      <formula>"Alta"</formula>
    </cfRule>
    <cfRule type="cellIs" dxfId="347" priority="465" operator="equal">
      <formula>"Media"</formula>
    </cfRule>
    <cfRule type="cellIs" dxfId="346" priority="466" operator="equal">
      <formula>"Baja"</formula>
    </cfRule>
    <cfRule type="cellIs" dxfId="345" priority="467" operator="equal">
      <formula>"Muy Baja"</formula>
    </cfRule>
  </conditionalFormatting>
  <conditionalFormatting sqref="M393 M399 M405 M411 M417 M423 M429">
    <cfRule type="cellIs" dxfId="344" priority="458" operator="equal">
      <formula>"Catastrófico"</formula>
    </cfRule>
    <cfRule type="cellIs" dxfId="343" priority="459" operator="equal">
      <formula>"Mayor"</formula>
    </cfRule>
    <cfRule type="cellIs" dxfId="342" priority="460" operator="equal">
      <formula>"Moderado"</formula>
    </cfRule>
    <cfRule type="cellIs" dxfId="341" priority="461" operator="equal">
      <formula>"Menor"</formula>
    </cfRule>
    <cfRule type="cellIs" dxfId="340" priority="462" operator="equal">
      <formula>"Leve"</formula>
    </cfRule>
  </conditionalFormatting>
  <conditionalFormatting sqref="O393:O395">
    <cfRule type="cellIs" dxfId="339" priority="454" operator="equal">
      <formula>"Extremo"</formula>
    </cfRule>
    <cfRule type="cellIs" dxfId="338" priority="455" operator="equal">
      <formula>"Alto"</formula>
    </cfRule>
    <cfRule type="cellIs" dxfId="337" priority="456" operator="equal">
      <formula>"Moderado"</formula>
    </cfRule>
    <cfRule type="cellIs" dxfId="336" priority="457" operator="equal">
      <formula>"Bajo"</formula>
    </cfRule>
  </conditionalFormatting>
  <conditionalFormatting sqref="AC393:AC398">
    <cfRule type="cellIs" dxfId="335" priority="449" operator="equal">
      <formula>"Muy Alta"</formula>
    </cfRule>
    <cfRule type="cellIs" dxfId="334" priority="450" operator="equal">
      <formula>"Alta"</formula>
    </cfRule>
    <cfRule type="cellIs" dxfId="333" priority="451" operator="equal">
      <formula>"Media"</formula>
    </cfRule>
    <cfRule type="cellIs" dxfId="332" priority="452" operator="equal">
      <formula>"Baja"</formula>
    </cfRule>
    <cfRule type="cellIs" dxfId="331" priority="453" operator="equal">
      <formula>"Muy Baja"</formula>
    </cfRule>
  </conditionalFormatting>
  <conditionalFormatting sqref="AE393:AE398">
    <cfRule type="cellIs" dxfId="330" priority="444" operator="equal">
      <formula>"Catastrófico"</formula>
    </cfRule>
    <cfRule type="cellIs" dxfId="329" priority="445" operator="equal">
      <formula>"Mayor"</formula>
    </cfRule>
    <cfRule type="cellIs" dxfId="328" priority="446" operator="equal">
      <formula>"Moderado"</formula>
    </cfRule>
    <cfRule type="cellIs" dxfId="327" priority="447" operator="equal">
      <formula>"Menor"</formula>
    </cfRule>
    <cfRule type="cellIs" dxfId="326" priority="448" operator="equal">
      <formula>"Leve"</formula>
    </cfRule>
  </conditionalFormatting>
  <conditionalFormatting sqref="AG393:AG398">
    <cfRule type="cellIs" dxfId="325" priority="440" operator="equal">
      <formula>"Extremo"</formula>
    </cfRule>
    <cfRule type="cellIs" dxfId="324" priority="441" operator="equal">
      <formula>"Alto"</formula>
    </cfRule>
    <cfRule type="cellIs" dxfId="323" priority="442" operator="equal">
      <formula>"Moderado"</formula>
    </cfRule>
    <cfRule type="cellIs" dxfId="322" priority="443" operator="equal">
      <formula>"Bajo"</formula>
    </cfRule>
  </conditionalFormatting>
  <conditionalFormatting sqref="O399:O401">
    <cfRule type="cellIs" dxfId="321" priority="436" operator="equal">
      <formula>"Extremo"</formula>
    </cfRule>
    <cfRule type="cellIs" dxfId="320" priority="437" operator="equal">
      <formula>"Alto"</formula>
    </cfRule>
    <cfRule type="cellIs" dxfId="319" priority="438" operator="equal">
      <formula>"Moderado"</formula>
    </cfRule>
    <cfRule type="cellIs" dxfId="318" priority="439" operator="equal">
      <formula>"Bajo"</formula>
    </cfRule>
  </conditionalFormatting>
  <conditionalFormatting sqref="AC399:AC404">
    <cfRule type="cellIs" dxfId="317" priority="431" operator="equal">
      <formula>"Muy Alta"</formula>
    </cfRule>
    <cfRule type="cellIs" dxfId="316" priority="432" operator="equal">
      <formula>"Alta"</formula>
    </cfRule>
    <cfRule type="cellIs" dxfId="315" priority="433" operator="equal">
      <formula>"Media"</formula>
    </cfRule>
    <cfRule type="cellIs" dxfId="314" priority="434" operator="equal">
      <formula>"Baja"</formula>
    </cfRule>
    <cfRule type="cellIs" dxfId="313" priority="435" operator="equal">
      <formula>"Muy Baja"</formula>
    </cfRule>
  </conditionalFormatting>
  <conditionalFormatting sqref="AE399:AE404">
    <cfRule type="cellIs" dxfId="312" priority="426" operator="equal">
      <formula>"Catastrófico"</formula>
    </cfRule>
    <cfRule type="cellIs" dxfId="311" priority="427" operator="equal">
      <formula>"Mayor"</formula>
    </cfRule>
    <cfRule type="cellIs" dxfId="310" priority="428" operator="equal">
      <formula>"Moderado"</formula>
    </cfRule>
    <cfRule type="cellIs" dxfId="309" priority="429" operator="equal">
      <formula>"Menor"</formula>
    </cfRule>
    <cfRule type="cellIs" dxfId="308" priority="430" operator="equal">
      <formula>"Leve"</formula>
    </cfRule>
  </conditionalFormatting>
  <conditionalFormatting sqref="AG399:AG404">
    <cfRule type="cellIs" dxfId="307" priority="422" operator="equal">
      <formula>"Extremo"</formula>
    </cfRule>
    <cfRule type="cellIs" dxfId="306" priority="423" operator="equal">
      <formula>"Alto"</formula>
    </cfRule>
    <cfRule type="cellIs" dxfId="305" priority="424" operator="equal">
      <formula>"Moderado"</formula>
    </cfRule>
    <cfRule type="cellIs" dxfId="304" priority="425" operator="equal">
      <formula>"Bajo"</formula>
    </cfRule>
  </conditionalFormatting>
  <conditionalFormatting sqref="I405">
    <cfRule type="cellIs" dxfId="303" priority="417" operator="equal">
      <formula>"Muy Alta"</formula>
    </cfRule>
    <cfRule type="cellIs" dxfId="302" priority="418" operator="equal">
      <formula>"Alta"</formula>
    </cfRule>
    <cfRule type="cellIs" dxfId="301" priority="419" operator="equal">
      <formula>"Media"</formula>
    </cfRule>
    <cfRule type="cellIs" dxfId="300" priority="420" operator="equal">
      <formula>"Baja"</formula>
    </cfRule>
    <cfRule type="cellIs" dxfId="299" priority="421" operator="equal">
      <formula>"Muy Baja"</formula>
    </cfRule>
  </conditionalFormatting>
  <conditionalFormatting sqref="O405:O406">
    <cfRule type="cellIs" dxfId="298" priority="413" operator="equal">
      <formula>"Extremo"</formula>
    </cfRule>
    <cfRule type="cellIs" dxfId="297" priority="414" operator="equal">
      <formula>"Alto"</formula>
    </cfRule>
    <cfRule type="cellIs" dxfId="296" priority="415" operator="equal">
      <formula>"Moderado"</formula>
    </cfRule>
    <cfRule type="cellIs" dxfId="295" priority="416" operator="equal">
      <formula>"Bajo"</formula>
    </cfRule>
  </conditionalFormatting>
  <conditionalFormatting sqref="AC405:AC410">
    <cfRule type="cellIs" dxfId="294" priority="408" operator="equal">
      <formula>"Muy Alta"</formula>
    </cfRule>
    <cfRule type="cellIs" dxfId="293" priority="409" operator="equal">
      <formula>"Alta"</formula>
    </cfRule>
    <cfRule type="cellIs" dxfId="292" priority="410" operator="equal">
      <formula>"Media"</formula>
    </cfRule>
    <cfRule type="cellIs" dxfId="291" priority="411" operator="equal">
      <formula>"Baja"</formula>
    </cfRule>
    <cfRule type="cellIs" dxfId="290" priority="412" operator="equal">
      <formula>"Muy Baja"</formula>
    </cfRule>
  </conditionalFormatting>
  <conditionalFormatting sqref="AE405:AE410">
    <cfRule type="cellIs" dxfId="289" priority="403" operator="equal">
      <formula>"Catastrófico"</formula>
    </cfRule>
    <cfRule type="cellIs" dxfId="288" priority="404" operator="equal">
      <formula>"Mayor"</formula>
    </cfRule>
    <cfRule type="cellIs" dxfId="287" priority="405" operator="equal">
      <formula>"Moderado"</formula>
    </cfRule>
    <cfRule type="cellIs" dxfId="286" priority="406" operator="equal">
      <formula>"Menor"</formula>
    </cfRule>
    <cfRule type="cellIs" dxfId="285" priority="407" operator="equal">
      <formula>"Leve"</formula>
    </cfRule>
  </conditionalFormatting>
  <conditionalFormatting sqref="AG405:AG410">
    <cfRule type="cellIs" dxfId="284" priority="399" operator="equal">
      <formula>"Extremo"</formula>
    </cfRule>
    <cfRule type="cellIs" dxfId="283" priority="400" operator="equal">
      <formula>"Alto"</formula>
    </cfRule>
    <cfRule type="cellIs" dxfId="282" priority="401" operator="equal">
      <formula>"Moderado"</formula>
    </cfRule>
    <cfRule type="cellIs" dxfId="281" priority="402" operator="equal">
      <formula>"Bajo"</formula>
    </cfRule>
  </conditionalFormatting>
  <conditionalFormatting sqref="I411">
    <cfRule type="cellIs" dxfId="280" priority="394" operator="equal">
      <formula>"Muy Alta"</formula>
    </cfRule>
    <cfRule type="cellIs" dxfId="279" priority="395" operator="equal">
      <formula>"Alta"</formula>
    </cfRule>
    <cfRule type="cellIs" dxfId="278" priority="396" operator="equal">
      <formula>"Media"</formula>
    </cfRule>
    <cfRule type="cellIs" dxfId="277" priority="397" operator="equal">
      <formula>"Baja"</formula>
    </cfRule>
    <cfRule type="cellIs" dxfId="276" priority="398" operator="equal">
      <formula>"Muy Baja"</formula>
    </cfRule>
  </conditionalFormatting>
  <conditionalFormatting sqref="O411:O412">
    <cfRule type="cellIs" dxfId="275" priority="390" operator="equal">
      <formula>"Extremo"</formula>
    </cfRule>
    <cfRule type="cellIs" dxfId="274" priority="391" operator="equal">
      <formula>"Alto"</formula>
    </cfRule>
    <cfRule type="cellIs" dxfId="273" priority="392" operator="equal">
      <formula>"Moderado"</formula>
    </cfRule>
    <cfRule type="cellIs" dxfId="272" priority="393" operator="equal">
      <formula>"Bajo"</formula>
    </cfRule>
  </conditionalFormatting>
  <conditionalFormatting sqref="AC411:AC416">
    <cfRule type="cellIs" dxfId="271" priority="385" operator="equal">
      <formula>"Muy Alta"</formula>
    </cfRule>
    <cfRule type="cellIs" dxfId="270" priority="386" operator="equal">
      <formula>"Alta"</formula>
    </cfRule>
    <cfRule type="cellIs" dxfId="269" priority="387" operator="equal">
      <formula>"Media"</formula>
    </cfRule>
    <cfRule type="cellIs" dxfId="268" priority="388" operator="equal">
      <formula>"Baja"</formula>
    </cfRule>
    <cfRule type="cellIs" dxfId="267" priority="389" operator="equal">
      <formula>"Muy Baja"</formula>
    </cfRule>
  </conditionalFormatting>
  <conditionalFormatting sqref="AE411:AE416">
    <cfRule type="cellIs" dxfId="266" priority="380" operator="equal">
      <formula>"Catastrófico"</formula>
    </cfRule>
    <cfRule type="cellIs" dxfId="265" priority="381" operator="equal">
      <formula>"Mayor"</formula>
    </cfRule>
    <cfRule type="cellIs" dxfId="264" priority="382" operator="equal">
      <formula>"Moderado"</formula>
    </cfRule>
    <cfRule type="cellIs" dxfId="263" priority="383" operator="equal">
      <formula>"Menor"</formula>
    </cfRule>
    <cfRule type="cellIs" dxfId="262" priority="384" operator="equal">
      <formula>"Leve"</formula>
    </cfRule>
  </conditionalFormatting>
  <conditionalFormatting sqref="AG411:AG416">
    <cfRule type="cellIs" dxfId="261" priority="376" operator="equal">
      <formula>"Extremo"</formula>
    </cfRule>
    <cfRule type="cellIs" dxfId="260" priority="377" operator="equal">
      <formula>"Alto"</formula>
    </cfRule>
    <cfRule type="cellIs" dxfId="259" priority="378" operator="equal">
      <formula>"Moderado"</formula>
    </cfRule>
    <cfRule type="cellIs" dxfId="258" priority="379" operator="equal">
      <formula>"Bajo"</formula>
    </cfRule>
  </conditionalFormatting>
  <conditionalFormatting sqref="I417">
    <cfRule type="cellIs" dxfId="257" priority="371" operator="equal">
      <formula>"Muy Alta"</formula>
    </cfRule>
    <cfRule type="cellIs" dxfId="256" priority="372" operator="equal">
      <formula>"Alta"</formula>
    </cfRule>
    <cfRule type="cellIs" dxfId="255" priority="373" operator="equal">
      <formula>"Media"</formula>
    </cfRule>
    <cfRule type="cellIs" dxfId="254" priority="374" operator="equal">
      <formula>"Baja"</formula>
    </cfRule>
    <cfRule type="cellIs" dxfId="253" priority="375" operator="equal">
      <formula>"Muy Baja"</formula>
    </cfRule>
  </conditionalFormatting>
  <conditionalFormatting sqref="O417:O418">
    <cfRule type="cellIs" dxfId="252" priority="367" operator="equal">
      <formula>"Extremo"</formula>
    </cfRule>
    <cfRule type="cellIs" dxfId="251" priority="368" operator="equal">
      <formula>"Alto"</formula>
    </cfRule>
    <cfRule type="cellIs" dxfId="250" priority="369" operator="equal">
      <formula>"Moderado"</formula>
    </cfRule>
    <cfRule type="cellIs" dxfId="249" priority="370" operator="equal">
      <formula>"Bajo"</formula>
    </cfRule>
  </conditionalFormatting>
  <conditionalFormatting sqref="AC417:AC422">
    <cfRule type="cellIs" dxfId="248" priority="362" operator="equal">
      <formula>"Muy Alta"</formula>
    </cfRule>
    <cfRule type="cellIs" dxfId="247" priority="363" operator="equal">
      <formula>"Alta"</formula>
    </cfRule>
    <cfRule type="cellIs" dxfId="246" priority="364" operator="equal">
      <formula>"Media"</formula>
    </cfRule>
    <cfRule type="cellIs" dxfId="245" priority="365" operator="equal">
      <formula>"Baja"</formula>
    </cfRule>
    <cfRule type="cellIs" dxfId="244" priority="366" operator="equal">
      <formula>"Muy Baja"</formula>
    </cfRule>
  </conditionalFormatting>
  <conditionalFormatting sqref="AE417:AE422">
    <cfRule type="cellIs" dxfId="243" priority="357" operator="equal">
      <formula>"Catastrófico"</formula>
    </cfRule>
    <cfRule type="cellIs" dxfId="242" priority="358" operator="equal">
      <formula>"Mayor"</formula>
    </cfRule>
    <cfRule type="cellIs" dxfId="241" priority="359" operator="equal">
      <formula>"Moderado"</formula>
    </cfRule>
    <cfRule type="cellIs" dxfId="240" priority="360" operator="equal">
      <formula>"Menor"</formula>
    </cfRule>
    <cfRule type="cellIs" dxfId="239" priority="361" operator="equal">
      <formula>"Leve"</formula>
    </cfRule>
  </conditionalFormatting>
  <conditionalFormatting sqref="AG417:AG422">
    <cfRule type="cellIs" dxfId="238" priority="353" operator="equal">
      <formula>"Extremo"</formula>
    </cfRule>
    <cfRule type="cellIs" dxfId="237" priority="354" operator="equal">
      <formula>"Alto"</formula>
    </cfRule>
    <cfRule type="cellIs" dxfId="236" priority="355" operator="equal">
      <formula>"Moderado"</formula>
    </cfRule>
    <cfRule type="cellIs" dxfId="235" priority="356" operator="equal">
      <formula>"Bajo"</formula>
    </cfRule>
  </conditionalFormatting>
  <conditionalFormatting sqref="I423">
    <cfRule type="cellIs" dxfId="234" priority="348" operator="equal">
      <formula>"Muy Alta"</formula>
    </cfRule>
    <cfRule type="cellIs" dxfId="233" priority="349" operator="equal">
      <formula>"Alta"</formula>
    </cfRule>
    <cfRule type="cellIs" dxfId="232" priority="350" operator="equal">
      <formula>"Media"</formula>
    </cfRule>
    <cfRule type="cellIs" dxfId="231" priority="351" operator="equal">
      <formula>"Baja"</formula>
    </cfRule>
    <cfRule type="cellIs" dxfId="230" priority="352" operator="equal">
      <formula>"Muy Baja"</formula>
    </cfRule>
  </conditionalFormatting>
  <conditionalFormatting sqref="O423">
    <cfRule type="cellIs" dxfId="229" priority="344" operator="equal">
      <formula>"Extremo"</formula>
    </cfRule>
    <cfRule type="cellIs" dxfId="228" priority="345" operator="equal">
      <formula>"Alto"</formula>
    </cfRule>
    <cfRule type="cellIs" dxfId="227" priority="346" operator="equal">
      <formula>"Moderado"</formula>
    </cfRule>
    <cfRule type="cellIs" dxfId="226" priority="347" operator="equal">
      <formula>"Bajo"</formula>
    </cfRule>
  </conditionalFormatting>
  <conditionalFormatting sqref="AC423:AC428">
    <cfRule type="cellIs" dxfId="225" priority="339" operator="equal">
      <formula>"Muy Alta"</formula>
    </cfRule>
    <cfRule type="cellIs" dxfId="224" priority="340" operator="equal">
      <formula>"Alta"</formula>
    </cfRule>
    <cfRule type="cellIs" dxfId="223" priority="341" operator="equal">
      <formula>"Media"</formula>
    </cfRule>
    <cfRule type="cellIs" dxfId="222" priority="342" operator="equal">
      <formula>"Baja"</formula>
    </cfRule>
    <cfRule type="cellIs" dxfId="221" priority="343" operator="equal">
      <formula>"Muy Baja"</formula>
    </cfRule>
  </conditionalFormatting>
  <conditionalFormatting sqref="AE423:AE428">
    <cfRule type="cellIs" dxfId="220" priority="334" operator="equal">
      <formula>"Catastrófico"</formula>
    </cfRule>
    <cfRule type="cellIs" dxfId="219" priority="335" operator="equal">
      <formula>"Mayor"</formula>
    </cfRule>
    <cfRule type="cellIs" dxfId="218" priority="336" operator="equal">
      <formula>"Moderado"</formula>
    </cfRule>
    <cfRule type="cellIs" dxfId="217" priority="337" operator="equal">
      <formula>"Menor"</formula>
    </cfRule>
    <cfRule type="cellIs" dxfId="216" priority="338" operator="equal">
      <formula>"Leve"</formula>
    </cfRule>
  </conditionalFormatting>
  <conditionalFormatting sqref="AG423:AG428">
    <cfRule type="cellIs" dxfId="215" priority="330" operator="equal">
      <formula>"Extremo"</formula>
    </cfRule>
    <cfRule type="cellIs" dxfId="214" priority="331" operator="equal">
      <formula>"Alto"</formula>
    </cfRule>
    <cfRule type="cellIs" dxfId="213" priority="332" operator="equal">
      <formula>"Moderado"</formula>
    </cfRule>
    <cfRule type="cellIs" dxfId="212" priority="333" operator="equal">
      <formula>"Bajo"</formula>
    </cfRule>
  </conditionalFormatting>
  <conditionalFormatting sqref="I429">
    <cfRule type="cellIs" dxfId="211" priority="325" operator="equal">
      <formula>"Muy Alta"</formula>
    </cfRule>
    <cfRule type="cellIs" dxfId="210" priority="326" operator="equal">
      <formula>"Alta"</formula>
    </cfRule>
    <cfRule type="cellIs" dxfId="209" priority="327" operator="equal">
      <formula>"Media"</formula>
    </cfRule>
    <cfRule type="cellIs" dxfId="208" priority="328" operator="equal">
      <formula>"Baja"</formula>
    </cfRule>
    <cfRule type="cellIs" dxfId="207" priority="329" operator="equal">
      <formula>"Muy Baja"</formula>
    </cfRule>
  </conditionalFormatting>
  <conditionalFormatting sqref="O429">
    <cfRule type="cellIs" dxfId="206" priority="321" operator="equal">
      <formula>"Extremo"</formula>
    </cfRule>
    <cfRule type="cellIs" dxfId="205" priority="322" operator="equal">
      <formula>"Alto"</formula>
    </cfRule>
    <cfRule type="cellIs" dxfId="204" priority="323" operator="equal">
      <formula>"Moderado"</formula>
    </cfRule>
    <cfRule type="cellIs" dxfId="203" priority="324" operator="equal">
      <formula>"Bajo"</formula>
    </cfRule>
  </conditionalFormatting>
  <conditionalFormatting sqref="AC429:AC434">
    <cfRule type="cellIs" dxfId="202" priority="316" operator="equal">
      <formula>"Muy Alta"</formula>
    </cfRule>
    <cfRule type="cellIs" dxfId="201" priority="317" operator="equal">
      <formula>"Alta"</formula>
    </cfRule>
    <cfRule type="cellIs" dxfId="200" priority="318" operator="equal">
      <formula>"Media"</formula>
    </cfRule>
    <cfRule type="cellIs" dxfId="199" priority="319" operator="equal">
      <formula>"Baja"</formula>
    </cfRule>
    <cfRule type="cellIs" dxfId="198" priority="320" operator="equal">
      <formula>"Muy Baja"</formula>
    </cfRule>
  </conditionalFormatting>
  <conditionalFormatting sqref="AE429:AE434">
    <cfRule type="cellIs" dxfId="197" priority="311" operator="equal">
      <formula>"Catastrófico"</formula>
    </cfRule>
    <cfRule type="cellIs" dxfId="196" priority="312" operator="equal">
      <formula>"Mayor"</formula>
    </cfRule>
    <cfRule type="cellIs" dxfId="195" priority="313" operator="equal">
      <formula>"Moderado"</formula>
    </cfRule>
    <cfRule type="cellIs" dxfId="194" priority="314" operator="equal">
      <formula>"Menor"</formula>
    </cfRule>
    <cfRule type="cellIs" dxfId="193" priority="315" operator="equal">
      <formula>"Leve"</formula>
    </cfRule>
  </conditionalFormatting>
  <conditionalFormatting sqref="AG429:AG434">
    <cfRule type="cellIs" dxfId="192" priority="307" operator="equal">
      <formula>"Extremo"</formula>
    </cfRule>
    <cfRule type="cellIs" dxfId="191" priority="308" operator="equal">
      <formula>"Alto"</formula>
    </cfRule>
    <cfRule type="cellIs" dxfId="190" priority="309" operator="equal">
      <formula>"Moderado"</formula>
    </cfRule>
    <cfRule type="cellIs" dxfId="189" priority="310" operator="equal">
      <formula>"Bajo"</formula>
    </cfRule>
  </conditionalFormatting>
  <conditionalFormatting sqref="L393:L434">
    <cfRule type="containsText" dxfId="188" priority="306" operator="containsText" text="❌">
      <formula>NOT(ISERROR(SEARCH("❌",L393)))</formula>
    </cfRule>
  </conditionalFormatting>
  <conditionalFormatting sqref="I435">
    <cfRule type="cellIs" dxfId="187" priority="301" operator="equal">
      <formula>"Muy Alta"</formula>
    </cfRule>
    <cfRule type="cellIs" dxfId="186" priority="302" operator="equal">
      <formula>"Alta"</formula>
    </cfRule>
    <cfRule type="cellIs" dxfId="185" priority="303" operator="equal">
      <formula>"Media"</formula>
    </cfRule>
    <cfRule type="cellIs" dxfId="184" priority="304" operator="equal">
      <formula>"Baja"</formula>
    </cfRule>
    <cfRule type="cellIs" dxfId="183" priority="305" operator="equal">
      <formula>"Muy Baja"</formula>
    </cfRule>
  </conditionalFormatting>
  <conditionalFormatting sqref="M435">
    <cfRule type="cellIs" dxfId="182" priority="296" operator="equal">
      <formula>"Catastrófico"</formula>
    </cfRule>
    <cfRule type="cellIs" dxfId="181" priority="297" operator="equal">
      <formula>"Mayor"</formula>
    </cfRule>
    <cfRule type="cellIs" dxfId="180" priority="298" operator="equal">
      <formula>"Moderado"</formula>
    </cfRule>
    <cfRule type="cellIs" dxfId="179" priority="299" operator="equal">
      <formula>"Menor"</formula>
    </cfRule>
    <cfRule type="cellIs" dxfId="178" priority="300" operator="equal">
      <formula>"Leve"</formula>
    </cfRule>
  </conditionalFormatting>
  <conditionalFormatting sqref="O435">
    <cfRule type="cellIs" dxfId="177" priority="292" operator="equal">
      <formula>"Extremo"</formula>
    </cfRule>
    <cfRule type="cellIs" dxfId="176" priority="293" operator="equal">
      <formula>"Alto"</formula>
    </cfRule>
    <cfRule type="cellIs" dxfId="175" priority="294" operator="equal">
      <formula>"Moderado"</formula>
    </cfRule>
    <cfRule type="cellIs" dxfId="174" priority="295" operator="equal">
      <formula>"Bajo"</formula>
    </cfRule>
  </conditionalFormatting>
  <conditionalFormatting sqref="AC435:AC440">
    <cfRule type="cellIs" dxfId="173" priority="287" operator="equal">
      <formula>"Muy Alta"</formula>
    </cfRule>
    <cfRule type="cellIs" dxfId="172" priority="288" operator="equal">
      <formula>"Alta"</formula>
    </cfRule>
    <cfRule type="cellIs" dxfId="171" priority="289" operator="equal">
      <formula>"Media"</formula>
    </cfRule>
    <cfRule type="cellIs" dxfId="170" priority="290" operator="equal">
      <formula>"Baja"</formula>
    </cfRule>
    <cfRule type="cellIs" dxfId="169" priority="291" operator="equal">
      <formula>"Muy Baja"</formula>
    </cfRule>
  </conditionalFormatting>
  <conditionalFormatting sqref="AE435:AE440">
    <cfRule type="cellIs" dxfId="168" priority="282" operator="equal">
      <formula>"Catastrófico"</formula>
    </cfRule>
    <cfRule type="cellIs" dxfId="167" priority="283" operator="equal">
      <formula>"Mayor"</formula>
    </cfRule>
    <cfRule type="cellIs" dxfId="166" priority="284" operator="equal">
      <formula>"Moderado"</formula>
    </cfRule>
    <cfRule type="cellIs" dxfId="165" priority="285" operator="equal">
      <formula>"Menor"</formula>
    </cfRule>
    <cfRule type="cellIs" dxfId="164" priority="286" operator="equal">
      <formula>"Leve"</formula>
    </cfRule>
  </conditionalFormatting>
  <conditionalFormatting sqref="AG435:AG440">
    <cfRule type="cellIs" dxfId="163" priority="278" operator="equal">
      <formula>"Extremo"</formula>
    </cfRule>
    <cfRule type="cellIs" dxfId="162" priority="279" operator="equal">
      <formula>"Alto"</formula>
    </cfRule>
    <cfRule type="cellIs" dxfId="161" priority="280" operator="equal">
      <formula>"Moderado"</formula>
    </cfRule>
    <cfRule type="cellIs" dxfId="160" priority="281" operator="equal">
      <formula>"Bajo"</formula>
    </cfRule>
  </conditionalFormatting>
  <conditionalFormatting sqref="L435:L440">
    <cfRule type="containsText" dxfId="159" priority="277" operator="containsText" text="❌">
      <formula>NOT(ISERROR(SEARCH("❌",L435)))</formula>
    </cfRule>
  </conditionalFormatting>
  <conditionalFormatting sqref="I441">
    <cfRule type="cellIs" dxfId="158" priority="248" operator="equal">
      <formula>"Muy Alta"</formula>
    </cfRule>
  </conditionalFormatting>
  <conditionalFormatting sqref="I441">
    <cfRule type="cellIs" dxfId="157" priority="249" operator="equal">
      <formula>"Alta"</formula>
    </cfRule>
  </conditionalFormatting>
  <conditionalFormatting sqref="I441">
    <cfRule type="cellIs" dxfId="156" priority="250" operator="equal">
      <formula>"Media"</formula>
    </cfRule>
  </conditionalFormatting>
  <conditionalFormatting sqref="I441">
    <cfRule type="cellIs" dxfId="155" priority="251" operator="equal">
      <formula>"Baja"</formula>
    </cfRule>
  </conditionalFormatting>
  <conditionalFormatting sqref="I441">
    <cfRule type="cellIs" dxfId="154" priority="252" operator="equal">
      <formula>"Muy Baja"</formula>
    </cfRule>
  </conditionalFormatting>
  <conditionalFormatting sqref="M441">
    <cfRule type="cellIs" dxfId="153" priority="253" operator="equal">
      <formula>"Catastrófico"</formula>
    </cfRule>
  </conditionalFormatting>
  <conditionalFormatting sqref="M441">
    <cfRule type="cellIs" dxfId="152" priority="254" operator="equal">
      <formula>"Mayor"</formula>
    </cfRule>
  </conditionalFormatting>
  <conditionalFormatting sqref="M441">
    <cfRule type="cellIs" dxfId="151" priority="255" operator="equal">
      <formula>"Moderado"</formula>
    </cfRule>
  </conditionalFormatting>
  <conditionalFormatting sqref="M441">
    <cfRule type="cellIs" dxfId="150" priority="256" operator="equal">
      <formula>"Menor"</formula>
    </cfRule>
  </conditionalFormatting>
  <conditionalFormatting sqref="M441">
    <cfRule type="cellIs" dxfId="149" priority="257" operator="equal">
      <formula>"Leve"</formula>
    </cfRule>
  </conditionalFormatting>
  <conditionalFormatting sqref="O441">
    <cfRule type="cellIs" dxfId="148" priority="258" operator="equal">
      <formula>"Extremo"</formula>
    </cfRule>
  </conditionalFormatting>
  <conditionalFormatting sqref="O441">
    <cfRule type="cellIs" dxfId="147" priority="259" operator="equal">
      <formula>"Alto"</formula>
    </cfRule>
  </conditionalFormatting>
  <conditionalFormatting sqref="O441">
    <cfRule type="cellIs" dxfId="146" priority="260" operator="equal">
      <formula>"Moderado"</formula>
    </cfRule>
  </conditionalFormatting>
  <conditionalFormatting sqref="O441">
    <cfRule type="cellIs" dxfId="145" priority="261" operator="equal">
      <formula>"Bajo"</formula>
    </cfRule>
  </conditionalFormatting>
  <conditionalFormatting sqref="AC441:AC446">
    <cfRule type="cellIs" dxfId="144" priority="262" operator="equal">
      <formula>"Muy Alta"</formula>
    </cfRule>
  </conditionalFormatting>
  <conditionalFormatting sqref="AC441:AC446">
    <cfRule type="cellIs" dxfId="143" priority="263" operator="equal">
      <formula>"Alta"</formula>
    </cfRule>
  </conditionalFormatting>
  <conditionalFormatting sqref="AC441:AC446">
    <cfRule type="cellIs" dxfId="142" priority="264" operator="equal">
      <formula>"Media"</formula>
    </cfRule>
  </conditionalFormatting>
  <conditionalFormatting sqref="AC441:AC446">
    <cfRule type="cellIs" dxfId="141" priority="265" operator="equal">
      <formula>"Baja"</formula>
    </cfRule>
  </conditionalFormatting>
  <conditionalFormatting sqref="AC441:AC446">
    <cfRule type="cellIs" dxfId="140" priority="266" operator="equal">
      <formula>"Muy Baja"</formula>
    </cfRule>
  </conditionalFormatting>
  <conditionalFormatting sqref="AE441:AE446">
    <cfRule type="cellIs" dxfId="139" priority="267" operator="equal">
      <formula>"Catastrófico"</formula>
    </cfRule>
  </conditionalFormatting>
  <conditionalFormatting sqref="AE441:AE446">
    <cfRule type="cellIs" dxfId="138" priority="268" operator="equal">
      <formula>"Mayor"</formula>
    </cfRule>
  </conditionalFormatting>
  <conditionalFormatting sqref="AE441:AE446">
    <cfRule type="cellIs" dxfId="137" priority="269" operator="equal">
      <formula>"Moderado"</formula>
    </cfRule>
  </conditionalFormatting>
  <conditionalFormatting sqref="AE441:AE446">
    <cfRule type="cellIs" dxfId="136" priority="270" operator="equal">
      <formula>"Menor"</formula>
    </cfRule>
  </conditionalFormatting>
  <conditionalFormatting sqref="AE441:AE446">
    <cfRule type="cellIs" dxfId="135" priority="271" operator="equal">
      <formula>"Leve"</formula>
    </cfRule>
  </conditionalFormatting>
  <conditionalFormatting sqref="AG441:AG446">
    <cfRule type="cellIs" dxfId="134" priority="272" operator="equal">
      <formula>"Extremo"</formula>
    </cfRule>
  </conditionalFormatting>
  <conditionalFormatting sqref="AG441:AG446">
    <cfRule type="cellIs" dxfId="133" priority="273" operator="equal">
      <formula>"Alto"</formula>
    </cfRule>
  </conditionalFormatting>
  <conditionalFormatting sqref="AG441:AG446">
    <cfRule type="cellIs" dxfId="132" priority="274" operator="equal">
      <formula>"Moderado"</formula>
    </cfRule>
  </conditionalFormatting>
  <conditionalFormatting sqref="AG441:AG446">
    <cfRule type="cellIs" dxfId="131" priority="275" operator="equal">
      <formula>"Bajo"</formula>
    </cfRule>
  </conditionalFormatting>
  <conditionalFormatting sqref="L441:L446">
    <cfRule type="containsText" dxfId="130" priority="276" operator="containsText" text="❌">
      <formula>NOT(ISERROR(SEARCH(("❌"),(L441))))</formula>
    </cfRule>
  </conditionalFormatting>
  <conditionalFormatting sqref="AA46">
    <cfRule type="cellIs" dxfId="129" priority="140" operator="equal">
      <formula>"Extremo"</formula>
    </cfRule>
  </conditionalFormatting>
  <conditionalFormatting sqref="AA46">
    <cfRule type="cellIs" dxfId="128" priority="141" operator="equal">
      <formula>"Alto"</formula>
    </cfRule>
  </conditionalFormatting>
  <conditionalFormatting sqref="AA46">
    <cfRule type="cellIs" dxfId="127" priority="142" operator="equal">
      <formula>"Moderado"</formula>
    </cfRule>
  </conditionalFormatting>
  <conditionalFormatting sqref="AA46">
    <cfRule type="cellIs" dxfId="126" priority="143" operator="equal">
      <formula>"Bajo"</formula>
    </cfRule>
  </conditionalFormatting>
  <conditionalFormatting sqref="AL40">
    <cfRule type="cellIs" dxfId="125" priority="144" operator="equal">
      <formula>"Extremo"</formula>
    </cfRule>
  </conditionalFormatting>
  <conditionalFormatting sqref="AL40">
    <cfRule type="cellIs" dxfId="124" priority="145" operator="equal">
      <formula>"Alto"</formula>
    </cfRule>
  </conditionalFormatting>
  <conditionalFormatting sqref="AL40">
    <cfRule type="cellIs" dxfId="123" priority="146" operator="equal">
      <formula>"Moderado"</formula>
    </cfRule>
  </conditionalFormatting>
  <conditionalFormatting sqref="AL40">
    <cfRule type="cellIs" dxfId="122" priority="147" operator="equal">
      <formula>"Bajo"</formula>
    </cfRule>
  </conditionalFormatting>
  <conditionalFormatting sqref="AA47">
    <cfRule type="cellIs" dxfId="121" priority="132" operator="equal">
      <formula>"Extremo"</formula>
    </cfRule>
  </conditionalFormatting>
  <conditionalFormatting sqref="AA47">
    <cfRule type="cellIs" dxfId="120" priority="133" operator="equal">
      <formula>"Alto"</formula>
    </cfRule>
  </conditionalFormatting>
  <conditionalFormatting sqref="AA47">
    <cfRule type="cellIs" dxfId="119" priority="134" operator="equal">
      <formula>"Moderado"</formula>
    </cfRule>
  </conditionalFormatting>
  <conditionalFormatting sqref="AA47">
    <cfRule type="cellIs" dxfId="118" priority="135" operator="equal">
      <formula>"Bajo"</formula>
    </cfRule>
  </conditionalFormatting>
  <conditionalFormatting sqref="AA46">
    <cfRule type="cellIs" dxfId="117" priority="136" operator="equal">
      <formula>"Extremo"</formula>
    </cfRule>
  </conditionalFormatting>
  <conditionalFormatting sqref="AA46">
    <cfRule type="cellIs" dxfId="116" priority="137" operator="equal">
      <formula>"Alto"</formula>
    </cfRule>
  </conditionalFormatting>
  <conditionalFormatting sqref="AA46">
    <cfRule type="cellIs" dxfId="115" priority="138" operator="equal">
      <formula>"Moderado"</formula>
    </cfRule>
  </conditionalFormatting>
  <conditionalFormatting sqref="AA46">
    <cfRule type="cellIs" dxfId="114" priority="139" operator="equal">
      <formula>"Bajo"</formula>
    </cfRule>
  </conditionalFormatting>
  <conditionalFormatting sqref="AL40">
    <cfRule type="cellIs" dxfId="113" priority="148" operator="equal">
      <formula>"Extremo"</formula>
    </cfRule>
  </conditionalFormatting>
  <conditionalFormatting sqref="AL40">
    <cfRule type="cellIs" dxfId="112" priority="149" operator="equal">
      <formula>"Alto"</formula>
    </cfRule>
  </conditionalFormatting>
  <conditionalFormatting sqref="AL40">
    <cfRule type="cellIs" dxfId="111" priority="150" operator="equal">
      <formula>"Moderado"</formula>
    </cfRule>
  </conditionalFormatting>
  <conditionalFormatting sqref="AL40">
    <cfRule type="cellIs" dxfId="110" priority="151" operator="equal">
      <formula>"Bajo"</formula>
    </cfRule>
  </conditionalFormatting>
  <conditionalFormatting sqref="AA62:AA63 AA72:AA75 AA66:AA69">
    <cfRule type="cellIs" dxfId="109" priority="200" operator="equal">
      <formula>"Extremo"</formula>
    </cfRule>
  </conditionalFormatting>
  <conditionalFormatting sqref="AA62:AA63 AA72:AA75 AA66:AA69">
    <cfRule type="cellIs" dxfId="108" priority="201" operator="equal">
      <formula>"Alto"</formula>
    </cfRule>
  </conditionalFormatting>
  <conditionalFormatting sqref="AA62:AA63 AA72:AA75 AA66:AA69">
    <cfRule type="cellIs" dxfId="107" priority="202" operator="equal">
      <formula>"Moderado"</formula>
    </cfRule>
  </conditionalFormatting>
  <conditionalFormatting sqref="AA62:AA63 AA72:AA75 AA66:AA69">
    <cfRule type="cellIs" dxfId="106" priority="203" operator="equal">
      <formula>"Bajo"</formula>
    </cfRule>
  </conditionalFormatting>
  <conditionalFormatting sqref="AA62:AA63 AA72:AA75 AA66:AA69">
    <cfRule type="cellIs" dxfId="105" priority="204" operator="equal">
      <formula>"Extremo"</formula>
    </cfRule>
  </conditionalFormatting>
  <conditionalFormatting sqref="AA62:AA63 AA72:AA75 AA66:AA69">
    <cfRule type="cellIs" dxfId="104" priority="205" operator="equal">
      <formula>"Alto"</formula>
    </cfRule>
  </conditionalFormatting>
  <conditionalFormatting sqref="AA62:AA63 AA72:AA75 AA66:AA69">
    <cfRule type="cellIs" dxfId="103" priority="206" operator="equal">
      <formula>"Moderado"</formula>
    </cfRule>
  </conditionalFormatting>
  <conditionalFormatting sqref="AA62:AA63 AA72:AA75 AA66:AA69">
    <cfRule type="cellIs" dxfId="102" priority="207" operator="equal">
      <formula>"Bajo"</formula>
    </cfRule>
  </conditionalFormatting>
  <conditionalFormatting sqref="AM53">
    <cfRule type="cellIs" dxfId="101" priority="184" operator="equal">
      <formula>"Extremo"</formula>
    </cfRule>
  </conditionalFormatting>
  <conditionalFormatting sqref="AM53">
    <cfRule type="cellIs" dxfId="100" priority="185" operator="equal">
      <formula>"Alto"</formula>
    </cfRule>
  </conditionalFormatting>
  <conditionalFormatting sqref="AM53">
    <cfRule type="cellIs" dxfId="99" priority="186" operator="equal">
      <formula>"Moderado"</formula>
    </cfRule>
  </conditionalFormatting>
  <conditionalFormatting sqref="AM53">
    <cfRule type="cellIs" dxfId="98" priority="187" operator="equal">
      <formula>"Bajo"</formula>
    </cfRule>
  </conditionalFormatting>
  <conditionalFormatting sqref="AM53">
    <cfRule type="cellIs" dxfId="97" priority="188" operator="equal">
      <formula>"Extremo"</formula>
    </cfRule>
  </conditionalFormatting>
  <conditionalFormatting sqref="AM53">
    <cfRule type="cellIs" dxfId="96" priority="189" operator="equal">
      <formula>"Alto"</formula>
    </cfRule>
  </conditionalFormatting>
  <conditionalFormatting sqref="AM53">
    <cfRule type="cellIs" dxfId="95" priority="190" operator="equal">
      <formula>"Moderado"</formula>
    </cfRule>
  </conditionalFormatting>
  <conditionalFormatting sqref="AM53">
    <cfRule type="cellIs" dxfId="94" priority="191" operator="equal">
      <formula>"Bajo"</formula>
    </cfRule>
  </conditionalFormatting>
  <conditionalFormatting sqref="AL4">
    <cfRule type="cellIs" dxfId="93" priority="160" operator="equal">
      <formula>"Extremo"</formula>
    </cfRule>
    <cfRule type="cellIs" dxfId="92" priority="161" operator="equal">
      <formula>"Alto"</formula>
    </cfRule>
    <cfRule type="cellIs" dxfId="91" priority="162" operator="equal">
      <formula>"Moderado"</formula>
    </cfRule>
    <cfRule type="cellIs" dxfId="90" priority="163" operator="equal">
      <formula>"Bajo"</formula>
    </cfRule>
  </conditionalFormatting>
  <conditionalFormatting sqref="Z4:Z8">
    <cfRule type="cellIs" dxfId="89" priority="156" operator="equal">
      <formula>"Extremo"</formula>
    </cfRule>
    <cfRule type="cellIs" dxfId="88" priority="157" operator="equal">
      <formula>"Alto"</formula>
    </cfRule>
    <cfRule type="cellIs" dxfId="87" priority="158" operator="equal">
      <formula>"Moderado"</formula>
    </cfRule>
    <cfRule type="cellIs" dxfId="86" priority="159" operator="equal">
      <formula>"Bajo"</formula>
    </cfRule>
  </conditionalFormatting>
  <conditionalFormatting sqref="Z9">
    <cfRule type="cellIs" dxfId="85" priority="152" operator="equal">
      <formula>"Extremo"</formula>
    </cfRule>
    <cfRule type="cellIs" dxfId="84" priority="153" operator="equal">
      <formula>"Alto"</formula>
    </cfRule>
    <cfRule type="cellIs" dxfId="83" priority="154" operator="equal">
      <formula>"Moderado"</formula>
    </cfRule>
    <cfRule type="cellIs" dxfId="82" priority="155" operator="equal">
      <formula>"Bajo"</formula>
    </cfRule>
  </conditionalFormatting>
  <conditionalFormatting sqref="AA47">
    <cfRule type="cellIs" dxfId="81" priority="128" operator="equal">
      <formula>"Extremo"</formula>
    </cfRule>
  </conditionalFormatting>
  <conditionalFormatting sqref="AA47">
    <cfRule type="cellIs" dxfId="80" priority="129" operator="equal">
      <formula>"Alto"</formula>
    </cfRule>
  </conditionalFormatting>
  <conditionalFormatting sqref="AA47">
    <cfRule type="cellIs" dxfId="79" priority="130" operator="equal">
      <formula>"Moderado"</formula>
    </cfRule>
  </conditionalFormatting>
  <conditionalFormatting sqref="AA47">
    <cfRule type="cellIs" dxfId="78" priority="131" operator="equal">
      <formula>"Bajo"</formula>
    </cfRule>
  </conditionalFormatting>
  <conditionalFormatting sqref="AL46">
    <cfRule type="cellIs" dxfId="77" priority="120" operator="equal">
      <formula>"Extremo"</formula>
    </cfRule>
  </conditionalFormatting>
  <conditionalFormatting sqref="AL46">
    <cfRule type="cellIs" dxfId="76" priority="121" operator="equal">
      <formula>"Alto"</formula>
    </cfRule>
  </conditionalFormatting>
  <conditionalFormatting sqref="AL46">
    <cfRule type="cellIs" dxfId="75" priority="122" operator="equal">
      <formula>"Moderado"</formula>
    </cfRule>
  </conditionalFormatting>
  <conditionalFormatting sqref="AL46">
    <cfRule type="cellIs" dxfId="74" priority="123" operator="equal">
      <formula>"Bajo"</formula>
    </cfRule>
  </conditionalFormatting>
  <conditionalFormatting sqref="AL46">
    <cfRule type="cellIs" dxfId="73" priority="124" operator="equal">
      <formula>"Extremo"</formula>
    </cfRule>
  </conditionalFormatting>
  <conditionalFormatting sqref="AL46">
    <cfRule type="cellIs" dxfId="72" priority="125" operator="equal">
      <formula>"Alto"</formula>
    </cfRule>
  </conditionalFormatting>
  <conditionalFormatting sqref="AL46">
    <cfRule type="cellIs" dxfId="71" priority="126" operator="equal">
      <formula>"Moderado"</formula>
    </cfRule>
  </conditionalFormatting>
  <conditionalFormatting sqref="AL46">
    <cfRule type="cellIs" dxfId="70" priority="127" operator="equal">
      <formula>"Bajo"</formula>
    </cfRule>
  </conditionalFormatting>
  <conditionalFormatting sqref="AA52">
    <cfRule type="cellIs" dxfId="69" priority="112" operator="equal">
      <formula>"Extremo"</formula>
    </cfRule>
  </conditionalFormatting>
  <conditionalFormatting sqref="AA52">
    <cfRule type="cellIs" dxfId="68" priority="113" operator="equal">
      <formula>"Alto"</formula>
    </cfRule>
  </conditionalFormatting>
  <conditionalFormatting sqref="AA52">
    <cfRule type="cellIs" dxfId="67" priority="114" operator="equal">
      <formula>"Moderado"</formula>
    </cfRule>
  </conditionalFormatting>
  <conditionalFormatting sqref="AA52">
    <cfRule type="cellIs" dxfId="66" priority="115" operator="equal">
      <formula>"Bajo"</formula>
    </cfRule>
  </conditionalFormatting>
  <conditionalFormatting sqref="AA52">
    <cfRule type="cellIs" dxfId="65" priority="116" operator="equal">
      <formula>"Extremo"</formula>
    </cfRule>
  </conditionalFormatting>
  <conditionalFormatting sqref="AA52">
    <cfRule type="cellIs" dxfId="64" priority="117" operator="equal">
      <formula>"Alto"</formula>
    </cfRule>
  </conditionalFormatting>
  <conditionalFormatting sqref="AA52">
    <cfRule type="cellIs" dxfId="63" priority="118" operator="equal">
      <formula>"Moderado"</formula>
    </cfRule>
  </conditionalFormatting>
  <conditionalFormatting sqref="AA52">
    <cfRule type="cellIs" dxfId="62" priority="119" operator="equal">
      <formula>"Bajo"</formula>
    </cfRule>
  </conditionalFormatting>
  <conditionalFormatting sqref="AA53">
    <cfRule type="cellIs" dxfId="61" priority="104" operator="equal">
      <formula>"Extremo"</formula>
    </cfRule>
  </conditionalFormatting>
  <conditionalFormatting sqref="AA53">
    <cfRule type="cellIs" dxfId="60" priority="105" operator="equal">
      <formula>"Alto"</formula>
    </cfRule>
  </conditionalFormatting>
  <conditionalFormatting sqref="AA53">
    <cfRule type="cellIs" dxfId="59" priority="106" operator="equal">
      <formula>"Moderado"</formula>
    </cfRule>
  </conditionalFormatting>
  <conditionalFormatting sqref="AA53">
    <cfRule type="cellIs" dxfId="58" priority="107" operator="equal">
      <formula>"Bajo"</formula>
    </cfRule>
  </conditionalFormatting>
  <conditionalFormatting sqref="AA53">
    <cfRule type="cellIs" dxfId="57" priority="108" operator="equal">
      <formula>"Extremo"</formula>
    </cfRule>
  </conditionalFormatting>
  <conditionalFormatting sqref="AA53">
    <cfRule type="cellIs" dxfId="56" priority="109" operator="equal">
      <formula>"Alto"</formula>
    </cfRule>
  </conditionalFormatting>
  <conditionalFormatting sqref="AA53">
    <cfRule type="cellIs" dxfId="55" priority="110" operator="equal">
      <formula>"Moderado"</formula>
    </cfRule>
  </conditionalFormatting>
  <conditionalFormatting sqref="AA53">
    <cfRule type="cellIs" dxfId="54" priority="111" operator="equal">
      <formula>"Bajo"</formula>
    </cfRule>
  </conditionalFormatting>
  <conditionalFormatting sqref="AL52">
    <cfRule type="cellIs" dxfId="53" priority="96" operator="equal">
      <formula>"Extremo"</formula>
    </cfRule>
  </conditionalFormatting>
  <conditionalFormatting sqref="AL52">
    <cfRule type="cellIs" dxfId="52" priority="97" operator="equal">
      <formula>"Alto"</formula>
    </cfRule>
  </conditionalFormatting>
  <conditionalFormatting sqref="AL52">
    <cfRule type="cellIs" dxfId="51" priority="98" operator="equal">
      <formula>"Moderado"</formula>
    </cfRule>
  </conditionalFormatting>
  <conditionalFormatting sqref="AL52">
    <cfRule type="cellIs" dxfId="50" priority="99" operator="equal">
      <formula>"Bajo"</formula>
    </cfRule>
  </conditionalFormatting>
  <conditionalFormatting sqref="AL52">
    <cfRule type="cellIs" dxfId="49" priority="100" operator="equal">
      <formula>"Extremo"</formula>
    </cfRule>
  </conditionalFormatting>
  <conditionalFormatting sqref="AL52">
    <cfRule type="cellIs" dxfId="48" priority="101" operator="equal">
      <formula>"Alto"</formula>
    </cfRule>
  </conditionalFormatting>
  <conditionalFormatting sqref="AL52">
    <cfRule type="cellIs" dxfId="47" priority="102" operator="equal">
      <formula>"Moderado"</formula>
    </cfRule>
  </conditionalFormatting>
  <conditionalFormatting sqref="AL52">
    <cfRule type="cellIs" dxfId="46" priority="103" operator="equal">
      <formula>"Bajo"</formula>
    </cfRule>
  </conditionalFormatting>
  <conditionalFormatting sqref="AA58:AA61">
    <cfRule type="cellIs" dxfId="45" priority="88" operator="equal">
      <formula>"Extremo"</formula>
    </cfRule>
  </conditionalFormatting>
  <conditionalFormatting sqref="AA58:AA61">
    <cfRule type="cellIs" dxfId="44" priority="89" operator="equal">
      <formula>"Alto"</formula>
    </cfRule>
  </conditionalFormatting>
  <conditionalFormatting sqref="AA58:AA61">
    <cfRule type="cellIs" dxfId="43" priority="90" operator="equal">
      <formula>"Moderado"</formula>
    </cfRule>
  </conditionalFormatting>
  <conditionalFormatting sqref="AA58:AA61">
    <cfRule type="cellIs" dxfId="42" priority="91" operator="equal">
      <formula>"Bajo"</formula>
    </cfRule>
  </conditionalFormatting>
  <conditionalFormatting sqref="AA58:AA61">
    <cfRule type="cellIs" dxfId="41" priority="92" operator="equal">
      <formula>"Extremo"</formula>
    </cfRule>
  </conditionalFormatting>
  <conditionalFormatting sqref="AA58:AA61">
    <cfRule type="cellIs" dxfId="40" priority="93" operator="equal">
      <formula>"Alto"</formula>
    </cfRule>
  </conditionalFormatting>
  <conditionalFormatting sqref="AA58:AA61">
    <cfRule type="cellIs" dxfId="39" priority="94" operator="equal">
      <formula>"Moderado"</formula>
    </cfRule>
  </conditionalFormatting>
  <conditionalFormatting sqref="AA58:AA61">
    <cfRule type="cellIs" dxfId="38" priority="95" operator="equal">
      <formula>"Bajo"</formula>
    </cfRule>
  </conditionalFormatting>
  <conditionalFormatting sqref="AM58:AM59">
    <cfRule type="cellIs" dxfId="37" priority="80" operator="equal">
      <formula>"Extremo"</formula>
    </cfRule>
  </conditionalFormatting>
  <conditionalFormatting sqref="AM58:AM59">
    <cfRule type="cellIs" dxfId="36" priority="81" operator="equal">
      <formula>"Alto"</formula>
    </cfRule>
  </conditionalFormatting>
  <conditionalFormatting sqref="AM58:AM59">
    <cfRule type="cellIs" dxfId="35" priority="82" operator="equal">
      <formula>"Moderado"</formula>
    </cfRule>
  </conditionalFormatting>
  <conditionalFormatting sqref="AM58:AM59">
    <cfRule type="cellIs" dxfId="34" priority="83" operator="equal">
      <formula>"Bajo"</formula>
    </cfRule>
  </conditionalFormatting>
  <conditionalFormatting sqref="AM58:AM59">
    <cfRule type="cellIs" dxfId="33" priority="84" operator="equal">
      <formula>"Extremo"</formula>
    </cfRule>
  </conditionalFormatting>
  <conditionalFormatting sqref="AM58:AM59">
    <cfRule type="cellIs" dxfId="32" priority="85" operator="equal">
      <formula>"Alto"</formula>
    </cfRule>
  </conditionalFormatting>
  <conditionalFormatting sqref="AM58:AM59">
    <cfRule type="cellIs" dxfId="31" priority="86" operator="equal">
      <formula>"Moderado"</formula>
    </cfRule>
  </conditionalFormatting>
  <conditionalFormatting sqref="AM58:AM59">
    <cfRule type="cellIs" dxfId="30" priority="87" operator="equal">
      <formula>"Bajo"</formula>
    </cfRule>
  </conditionalFormatting>
  <conditionalFormatting sqref="AA64:AA65">
    <cfRule type="cellIs" dxfId="29" priority="72" operator="equal">
      <formula>"Extremo"</formula>
    </cfRule>
  </conditionalFormatting>
  <conditionalFormatting sqref="AA64:AA65">
    <cfRule type="cellIs" dxfId="28" priority="73" operator="equal">
      <formula>"Alto"</formula>
    </cfRule>
  </conditionalFormatting>
  <conditionalFormatting sqref="AA64:AA65">
    <cfRule type="cellIs" dxfId="27" priority="74" operator="equal">
      <formula>"Moderado"</formula>
    </cfRule>
  </conditionalFormatting>
  <conditionalFormatting sqref="AA64:AA65">
    <cfRule type="cellIs" dxfId="26" priority="75" operator="equal">
      <formula>"Bajo"</formula>
    </cfRule>
  </conditionalFormatting>
  <conditionalFormatting sqref="AA64:AA65">
    <cfRule type="cellIs" dxfId="25" priority="76" operator="equal">
      <formula>"Extremo"</formula>
    </cfRule>
  </conditionalFormatting>
  <conditionalFormatting sqref="AA64:AA65">
    <cfRule type="cellIs" dxfId="24" priority="77" operator="equal">
      <formula>"Alto"</formula>
    </cfRule>
  </conditionalFormatting>
  <conditionalFormatting sqref="AA64:AA65">
    <cfRule type="cellIs" dxfId="23" priority="78" operator="equal">
      <formula>"Moderado"</formula>
    </cfRule>
  </conditionalFormatting>
  <conditionalFormatting sqref="AA64:AA65">
    <cfRule type="cellIs" dxfId="22" priority="79" operator="equal">
      <formula>"Bajo"</formula>
    </cfRule>
  </conditionalFormatting>
  <conditionalFormatting sqref="M268">
    <cfRule type="cellIs" dxfId="21" priority="32" operator="equal">
      <formula>"Catastrófico"</formula>
    </cfRule>
    <cfRule type="cellIs" dxfId="20" priority="33" operator="equal">
      <formula>"Mayor"</formula>
    </cfRule>
    <cfRule type="cellIs" dxfId="19" priority="34" operator="equal">
      <formula>"Moderado"</formula>
    </cfRule>
    <cfRule type="cellIs" dxfId="18" priority="35" operator="equal">
      <formula>"Menor"</formula>
    </cfRule>
    <cfRule type="cellIs" dxfId="17" priority="36" operator="equal">
      <formula>"Leve"</formula>
    </cfRule>
  </conditionalFormatting>
  <conditionalFormatting sqref="I268">
    <cfRule type="cellIs" dxfId="16" priority="27" operator="equal">
      <formula>"Muy Alta"</formula>
    </cfRule>
    <cfRule type="cellIs" dxfId="15" priority="28" operator="equal">
      <formula>"Alta"</formula>
    </cfRule>
    <cfRule type="cellIs" dxfId="14" priority="29" operator="equal">
      <formula>"Media"</formula>
    </cfRule>
    <cfRule type="cellIs" dxfId="13" priority="30" operator="equal">
      <formula>"Baja"</formula>
    </cfRule>
    <cfRule type="cellIs" dxfId="12" priority="31" operator="equal">
      <formula>"Muy Baja"</formula>
    </cfRule>
  </conditionalFormatting>
  <conditionalFormatting sqref="AA271">
    <cfRule type="cellIs" dxfId="11" priority="14" operator="equal">
      <formula>"Extremo"</formula>
    </cfRule>
    <cfRule type="cellIs" dxfId="10" priority="15" operator="equal">
      <formula>"Alto"</formula>
    </cfRule>
    <cfRule type="cellIs" dxfId="9" priority="16" operator="equal">
      <formula>"Moderado"</formula>
    </cfRule>
    <cfRule type="cellIs" dxfId="8" priority="17" operator="equal">
      <formula>"Bajo"</formula>
    </cfRule>
  </conditionalFormatting>
  <conditionalFormatting sqref="AA322">
    <cfRule type="cellIs" dxfId="7" priority="10" operator="equal">
      <formula>"Extremo"</formula>
    </cfRule>
    <cfRule type="cellIs" dxfId="6" priority="11" operator="equal">
      <formula>"Alto"</formula>
    </cfRule>
    <cfRule type="cellIs" dxfId="5" priority="12" operator="equal">
      <formula>"Moderado"</formula>
    </cfRule>
    <cfRule type="cellIs" dxfId="4" priority="13" operator="equal">
      <formula>"Bajo"</formula>
    </cfRule>
  </conditionalFormatting>
  <conditionalFormatting sqref="O268:O269">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4">
    <dataValidation type="list" allowBlank="1" showInputMessage="1" showErrorMessage="1" sqref="Y282:Y286 Y399:Y401 Y4:Y33 Y433:Y446 Y288 Y243:Y278 AN239:AN288 Y294:Y300 AN294:AN300 AN432:AN446 Y312 Y403:Y406 Y409:Y412 Y415:Y418 Y421:Y422 Y306:Y310 AN402:AN405 AN408:AN411 AN414:AN417 AN420:AN422 AN35:AN213 Y37:Y231 AN215:AN231 Y236:Y237 AN233:AN237 Y318:Y392 AN307:AN317 AN319:AN322 AN324:AN338 AN340:AN399 AN4:AN33">
      <formula1>$BW$1:$BW$3</formula1>
    </dataValidation>
    <dataValidation type="list" allowBlank="1" showErrorMessage="1" sqref="Y34:Y36 AN34">
      <formula1>$BW$1:$BW$3</formula1>
    </dataValidation>
    <dataValidation type="list" allowBlank="1" showInputMessage="1" showErrorMessage="1" sqref="Y407:Y408 Y419:Y420 Y413:Y414 Y431:Y432">
      <formula1>$AL$1:$AL$2</formula1>
    </dataValidation>
    <dataValidation type="list" allowBlank="1" showInputMessage="1" showErrorMessage="1" sqref="Y232:Y235 AN232 Y238:Y242 AN238">
      <formula1>$BU$1:$BU$3</formula1>
    </dataValidation>
  </dataValidations>
  <hyperlinks>
    <hyperlink ref="AO238" r:id="rId1" display="https://www.movilidadbogota.gov.co/web/rendicion_de_cuentas_locales"/>
  </hyperlinks>
  <pageMargins left="0.7" right="0.7" top="0.75" bottom="0.75" header="0.3" footer="0.3"/>
  <pageSetup paperSize="9" orientation="portrait" horizontalDpi="90" verticalDpi="90" r:id="rId2"/>
  <extLst>
    <ext xmlns:x14="http://schemas.microsoft.com/office/spreadsheetml/2009/9/main" uri="{CCE6A557-97BC-4b89-ADB6-D9C93CAAB3DF}">
      <x14:dataValidations xmlns:xm="http://schemas.microsoft.com/office/excel/2006/main" count="5">
        <x14:dataValidation type="custom" allowBlank="1" showInputMessage="1" showErrorMessage="1" error="Recuerde que las acciones se generan bajo la medida de mitigar el riesgo">
          <x14:formula1>
            <xm:f>IF(OR(AH288='C:\Users\Lycardenas\Downloads\[mapa_de_riesgos_de_gestion_administrativa_v_2.0_24.xlsx]Opciones Tratamiento'!#REF!,AH288='C:\Users\Lycardenas\Downloads\[mapa_de_riesgos_de_gestion_administrativa_v_2.0_24.xlsx]Opciones Tratamiento'!#REF!,AH288='C:\Users\Lycardenas\Downloads\[mapa_de_riesgos_de_gestion_administrativa_v_2.0_24.xlsx]Opciones Tratamiento'!#REF!),ISBLANK(AH288),ISTEXT(AH288))</xm:f>
          </x14:formula1>
          <xm:sqref>AI288 AI294:AI295 AI300 AI306 AI318 AI323</xm:sqref>
        </x14:dataValidation>
        <x14:dataValidation type="custom" allowBlank="1" showInputMessage="1" showErrorMessage="1" error="Recuerde que las acciones se generan bajo la medida de mitigar el riesgo">
          <x14:formula1>
            <xm:f>IF(OR(AH318='C:\Users\Lycardenas\Downloads\[mapa_de_riesgos_de_gestion_administrativa_v_2.0_24.xlsx]Opciones Tratamiento'!#REF!,AH318='C:\Users\Lycardenas\Downloads\[mapa_de_riesgos_de_gestion_administrativa_v_2.0_24.xlsx]Opciones Tratamiento'!#REF!,AH318='C:\Users\Lycardenas\Downloads\[mapa_de_riesgos_de_gestion_administrativa_v_2.0_24.xlsx]Opciones Tratamiento'!#REF!),ISBLANK(AH318),ISTEXT(AH318))</xm:f>
          </x14:formula1>
          <xm:sqref>AJ318 AJ323</xm:sqref>
        </x14:dataValidation>
        <x14:dataValidation type="custom" allowBlank="1" showInputMessage="1" showErrorMessage="1" error="Recuerde que las acciones se generan bajo la medida de mitigar el riesgo">
          <x14:formula1>
            <xm:f>IF(OR(AH318='C:\Users\Lycardenas\Downloads\[mapa_de_riesgos_de_gestion_administrativa_v_2.0_24.xlsx]Opciones Tratamiento'!#REF!,AH318='C:\Users\Lycardenas\Downloads\[mapa_de_riesgos_de_gestion_administrativa_v_2.0_24.xlsx]Opciones Tratamiento'!#REF!,AH318='C:\Users\Lycardenas\Downloads\[mapa_de_riesgos_de_gestion_administrativa_v_2.0_24.xlsx]Opciones Tratamiento'!#REF!),ISBLANK(AH318),ISTEXT(AH318))</xm:f>
          </x14:formula1>
          <xm:sqref>AK318 AK323</xm:sqref>
        </x14:dataValidation>
        <x14:dataValidation type="custom" allowBlank="1" showInputMessage="1" showErrorMessage="1" error="Recuerde que las acciones se generan bajo la medida de mitigar el riesgo">
          <x14:formula1>
            <xm:f>IF(OR(AH306='C:\Users\Lycardenas\Downloads\[mapa_de_riesgos_de_gestion_administrativa_v_2.0_24.xlsx]Opciones Tratamiento'!#REF!,AH306='C:\Users\Lycardenas\Downloads\[mapa_de_riesgos_de_gestion_administrativa_v_2.0_24.xlsx]Opciones Tratamiento'!#REF!,AH306='C:\Users\Lycardenas\Downloads\[mapa_de_riesgos_de_gestion_administrativa_v_2.0_24.xlsx]Opciones Tratamiento'!#REF!),ISBLANK(AH306),ISTEXT(AH306))</xm:f>
          </x14:formula1>
          <xm:sqref>AL306 AL318 AL323</xm:sqref>
        </x14:dataValidation>
        <x14:dataValidation type="custom" allowBlank="1" showInputMessage="1" showErrorMessage="1" error="Recuerde que las acciones se generan bajo la medida de mitigar el riesgo">
          <x14:formula1>
            <xm:f>IF(OR(AH318='C:\Users\Lycardenas\Downloads\[mapa_de_riesgos_de_gestion_administrativa_v_2.0_24.xlsx]Opciones Tratamiento'!#REF!,AH318='C:\Users\Lycardenas\Downloads\[mapa_de_riesgos_de_gestion_administrativa_v_2.0_24.xlsx]Opciones Tratamiento'!#REF!,AH318='C:\Users\Lycardenas\Downloads\[mapa_de_riesgos_de_gestion_administrativa_v_2.0_24.xlsx]Opciones Tratamiento'!#REF!),ISBLANK(AH318),ISTEXT(AH318))</xm:f>
          </x14:formula1>
          <xm:sqref>AM318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dc:creator>
  <cp:lastModifiedBy>Guillermo Delgadillo Molano</cp:lastModifiedBy>
  <dcterms:created xsi:type="dcterms:W3CDTF">2022-05-15T00:06:02Z</dcterms:created>
  <dcterms:modified xsi:type="dcterms:W3CDTF">2022-10-28T22:52:23Z</dcterms:modified>
</cp:coreProperties>
</file>