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G:\Mi unidad\10. 2024\14. Informes 2024\2. Tablero Indicadores de Gestión\"/>
    </mc:Choice>
  </mc:AlternateContent>
  <xr:revisionPtr revIDLastSave="0" documentId="13_ncr:1_{6AB15276-D62A-44F3-AA85-3EC06A9A379A}" xr6:coauthVersionLast="47" xr6:coauthVersionMax="47" xr10:uidLastSave="{00000000-0000-0000-0000-000000000000}"/>
  <bookViews>
    <workbookView xWindow="-120" yWindow="-120" windowWidth="20730" windowHeight="11160" firstSheet="1" activeTab="1" xr2:uid="{00000000-000D-0000-FFFF-FFFF00000000}"/>
  </bookViews>
  <sheets>
    <sheet name="ACTUALIZACIÓN PROYECTOS " sheetId="1" r:id="rId1"/>
    <sheet name="PEI_INDICADORES VIGENTES 2024" sheetId="2" r:id="rId2"/>
    <sheet name="PEI_INDICADORES NO VIGENTES " sheetId="3" r:id="rId3"/>
    <sheet name="Listas" sheetId="4" r:id="rId4"/>
    <sheet name="Hoja1" sheetId="5" state="hidden" r:id="rId5"/>
    <sheet name="Hoja2" sheetId="6" state="hidden" r:id="rId6"/>
  </sheets>
  <definedNames>
    <definedName name="_xlnm._FilterDatabase" localSheetId="2" hidden="1">'PEI_INDICADORES NO VIGENTES '!$A$3:$AP$81</definedName>
    <definedName name="_xlnm._FilterDatabase" localSheetId="1" hidden="1">'PEI_INDICADORES VIGENTES 2024'!$A$2:$AG$182</definedName>
  </definedNames>
  <calcPr calcId="191029"/>
</workbook>
</file>

<file path=xl/calcChain.xml><?xml version="1.0" encoding="utf-8"?>
<calcChain xmlns="http://schemas.openxmlformats.org/spreadsheetml/2006/main">
  <c r="T175" i="2" l="1"/>
  <c r="AD176" i="2"/>
  <c r="AF9" i="2" l="1"/>
  <c r="AE31" i="2"/>
  <c r="AE30" i="2"/>
  <c r="AE29" i="2"/>
  <c r="AE28" i="2"/>
  <c r="AE27" i="2"/>
  <c r="AE26" i="2"/>
  <c r="AE25" i="2"/>
  <c r="AE24" i="2"/>
  <c r="AE23" i="2"/>
  <c r="AE22" i="2"/>
  <c r="AE21" i="2"/>
  <c r="AE18" i="2"/>
  <c r="AE17" i="2"/>
  <c r="AE16" i="2"/>
  <c r="AE15" i="2"/>
  <c r="AE14" i="2"/>
  <c r="AD31" i="2"/>
  <c r="AD30" i="2"/>
  <c r="AD29" i="2"/>
  <c r="AD28" i="2"/>
  <c r="AD27" i="2"/>
  <c r="AD26" i="2"/>
  <c r="AD25" i="2"/>
  <c r="AD24" i="2"/>
  <c r="AD23" i="2"/>
  <c r="AD22" i="2"/>
  <c r="AD21" i="2"/>
  <c r="AD18" i="2"/>
  <c r="AD17" i="2"/>
  <c r="AD16" i="2"/>
  <c r="AD15" i="2"/>
  <c r="AD14" i="2"/>
  <c r="AD9" i="2" l="1"/>
  <c r="AF82" i="2" l="1"/>
  <c r="AF83" i="2"/>
  <c r="AF84" i="2"/>
  <c r="AF85" i="2"/>
  <c r="AF86" i="2"/>
  <c r="AF87" i="2"/>
  <c r="AF88" i="2"/>
  <c r="AF89" i="2"/>
  <c r="AF90" i="2"/>
  <c r="AF81" i="2"/>
  <c r="AF107" i="2" l="1"/>
  <c r="AF103" i="2"/>
  <c r="AF78" i="2"/>
  <c r="AF77" i="2"/>
  <c r="AF76" i="2"/>
  <c r="AF75" i="2"/>
  <c r="AF74" i="2"/>
  <c r="AF73" i="2"/>
  <c r="AF72" i="2"/>
  <c r="AF71" i="2"/>
  <c r="AF70" i="2"/>
  <c r="AF69" i="2"/>
  <c r="AF68" i="2"/>
  <c r="AF67" i="2"/>
  <c r="T67" i="2"/>
  <c r="AF80" i="2" l="1"/>
  <c r="AF79" i="2"/>
  <c r="T59" i="2"/>
  <c r="AD50" i="2"/>
  <c r="AE50" i="2"/>
  <c r="AD51" i="2"/>
  <c r="AE51" i="2"/>
  <c r="AD52" i="2"/>
  <c r="AE52" i="2"/>
  <c r="AD53" i="2"/>
  <c r="AE53" i="2"/>
  <c r="AD54" i="2"/>
  <c r="AE54" i="2"/>
  <c r="AD55" i="2"/>
  <c r="AE55" i="2"/>
  <c r="AD56" i="2"/>
  <c r="AE56" i="2"/>
  <c r="AD57" i="2"/>
  <c r="AE57" i="2"/>
  <c r="AD58" i="2"/>
  <c r="AE58" i="2"/>
  <c r="AD59" i="2"/>
  <c r="AE59" i="2"/>
  <c r="AD60" i="2"/>
  <c r="AF60" i="2" s="1"/>
  <c r="AF61" i="2"/>
  <c r="AD62" i="2"/>
  <c r="AE62" i="2"/>
  <c r="AD63" i="2"/>
  <c r="AE63" i="2"/>
  <c r="AD64" i="2"/>
  <c r="AE64" i="2"/>
  <c r="AD65" i="2"/>
  <c r="AE65" i="2"/>
  <c r="AD66" i="2"/>
  <c r="AE66" i="2"/>
  <c r="AE49" i="2"/>
  <c r="AD49" i="2"/>
  <c r="AF48" i="2"/>
  <c r="AF47" i="2"/>
  <c r="AF63" i="2" l="1"/>
  <c r="AF59" i="2"/>
  <c r="AF55" i="2"/>
  <c r="AF54" i="2"/>
  <c r="AF53" i="2"/>
  <c r="AF51" i="2"/>
  <c r="AF50" i="2"/>
  <c r="AF49" i="2"/>
  <c r="AF66" i="2"/>
  <c r="AF65" i="2"/>
  <c r="AF64" i="2"/>
  <c r="AF62" i="2"/>
  <c r="AF58" i="2"/>
  <c r="AF57" i="2"/>
  <c r="AF56" i="2"/>
  <c r="AF52" i="2"/>
  <c r="AF43" i="2" l="1"/>
  <c r="AF42" i="2"/>
  <c r="AF41" i="2"/>
  <c r="AF40" i="2"/>
  <c r="AF39" i="2"/>
  <c r="AF38" i="2"/>
  <c r="AF37" i="2"/>
  <c r="AF46" i="2"/>
  <c r="AF45" i="2"/>
  <c r="AF44" i="2"/>
  <c r="T115" i="2" l="1"/>
  <c r="T137" i="2" l="1"/>
  <c r="T138" i="2"/>
  <c r="AE136" i="2"/>
  <c r="AD136" i="2"/>
  <c r="AE135" i="2"/>
  <c r="AD135" i="2"/>
  <c r="AD134" i="2"/>
  <c r="AE133" i="2"/>
  <c r="AE131" i="2"/>
  <c r="T129" i="2"/>
  <c r="T130" i="2"/>
  <c r="T131" i="2"/>
  <c r="T132" i="2"/>
  <c r="T133" i="2"/>
  <c r="T135" i="2"/>
  <c r="T136" i="2"/>
  <c r="AE130" i="2"/>
  <c r="AF129" i="2"/>
  <c r="AE129" i="2"/>
  <c r="AF121" i="2"/>
  <c r="AF122" i="2"/>
  <c r="AF123" i="2"/>
  <c r="AF124" i="2"/>
  <c r="AF125" i="2"/>
  <c r="AF126" i="2"/>
  <c r="AF127" i="2"/>
  <c r="AF128" i="2"/>
  <c r="AF118" i="2"/>
  <c r="AF119" i="2"/>
  <c r="AF120" i="2"/>
  <c r="AF117" i="2"/>
  <c r="AF116" i="2"/>
  <c r="AF115" i="2"/>
  <c r="AF114" i="2"/>
  <c r="AF113" i="2"/>
  <c r="AE182" i="2" l="1"/>
  <c r="AF182" i="2" s="1"/>
  <c r="AE179" i="2"/>
  <c r="AF179" i="2" s="1"/>
  <c r="AE177" i="2"/>
  <c r="AF177" i="2" s="1"/>
  <c r="AE178" i="2"/>
  <c r="AE180" i="2"/>
  <c r="AE181" i="2"/>
  <c r="AD181" i="2"/>
  <c r="AD180" i="2"/>
  <c r="AD178" i="2"/>
  <c r="AE176" i="2"/>
  <c r="T179" i="2"/>
  <c r="T180" i="2"/>
  <c r="T181" i="2"/>
  <c r="T182" i="2"/>
  <c r="AF181" i="2" l="1"/>
  <c r="AF180" i="2"/>
  <c r="AE169" i="2"/>
  <c r="AD169" i="2"/>
  <c r="AE168" i="2"/>
  <c r="AD168" i="2"/>
  <c r="AE171" i="2"/>
  <c r="AF171" i="2" s="1"/>
  <c r="AE170" i="2"/>
  <c r="AF170" i="2" s="1"/>
  <c r="AE175" i="2"/>
  <c r="AE174" i="2"/>
  <c r="AE173" i="2"/>
  <c r="AE172" i="2"/>
  <c r="AD175" i="2"/>
  <c r="AD174" i="2"/>
  <c r="AD173" i="2"/>
  <c r="AD172" i="2"/>
  <c r="AF169" i="2" l="1"/>
  <c r="AF168" i="2"/>
  <c r="T174" i="2" l="1"/>
  <c r="T173" i="2"/>
  <c r="T172" i="2"/>
  <c r="T171" i="2"/>
  <c r="T170" i="2"/>
  <c r="T169" i="2"/>
  <c r="T168" i="2"/>
  <c r="AE167" i="2"/>
  <c r="AF167" i="2" s="1"/>
  <c r="AE166" i="2"/>
  <c r="AF166" i="2" s="1"/>
  <c r="AE165" i="2"/>
  <c r="AF165" i="2" s="1"/>
  <c r="T167" i="2"/>
  <c r="T166" i="2"/>
  <c r="T165" i="2"/>
  <c r="AE164" i="2" l="1"/>
  <c r="AE163" i="2"/>
  <c r="AF163" i="2" s="1"/>
  <c r="AE162" i="2"/>
  <c r="AD162" i="2"/>
  <c r="AD164" i="2"/>
  <c r="AF164" i="2" l="1"/>
  <c r="AF162" i="2"/>
  <c r="AE160" i="2" l="1"/>
  <c r="AF160" i="2" s="1"/>
  <c r="AE157" i="2"/>
  <c r="AF157" i="2" s="1"/>
  <c r="AE161" i="2"/>
  <c r="AE159" i="2"/>
  <c r="AE158" i="2"/>
  <c r="AE154" i="2"/>
  <c r="AE155" i="2"/>
  <c r="AE156" i="2"/>
  <c r="AE153" i="2"/>
  <c r="AD161" i="2"/>
  <c r="AD159" i="2"/>
  <c r="AD158" i="2"/>
  <c r="AD154" i="2"/>
  <c r="AD155" i="2"/>
  <c r="AD156" i="2"/>
  <c r="AD153" i="2"/>
  <c r="AF152" i="2" l="1"/>
  <c r="AF151" i="2"/>
  <c r="AE148" i="2"/>
  <c r="AE149" i="2"/>
  <c r="AE150" i="2"/>
  <c r="AD148" i="2"/>
  <c r="AD149" i="2"/>
  <c r="AD150" i="2"/>
  <c r="AF148" i="2" l="1"/>
  <c r="AF149" i="2"/>
  <c r="AF150" i="2"/>
  <c r="AF153" i="2"/>
  <c r="AF154" i="2"/>
  <c r="AF155" i="2"/>
  <c r="AF156" i="2"/>
  <c r="AF158" i="2"/>
  <c r="AF159" i="2"/>
  <c r="AF161" i="2"/>
  <c r="AF172" i="2"/>
  <c r="AF173" i="2"/>
  <c r="AF174" i="2"/>
  <c r="AF175" i="2"/>
  <c r="AF176" i="2"/>
  <c r="AF178" i="2"/>
  <c r="T159" i="2"/>
  <c r="T160" i="2"/>
  <c r="T161" i="2"/>
  <c r="T162" i="2"/>
  <c r="T163" i="2"/>
  <c r="T164" i="2"/>
  <c r="T176" i="2"/>
  <c r="T177" i="2"/>
  <c r="T178" i="2"/>
  <c r="AE147" i="2"/>
  <c r="AE146" i="2"/>
  <c r="AE145" i="2"/>
  <c r="AE144" i="2"/>
  <c r="AD147" i="2"/>
  <c r="AD146" i="2"/>
  <c r="AD145" i="2"/>
  <c r="AD144" i="2"/>
  <c r="T148" i="2"/>
  <c r="T149" i="2"/>
  <c r="T150" i="2"/>
  <c r="T151" i="2"/>
  <c r="T152" i="2"/>
  <c r="T153" i="2"/>
  <c r="T154" i="2"/>
  <c r="T155" i="2"/>
  <c r="T156" i="2"/>
  <c r="T157" i="2"/>
  <c r="T158" i="2"/>
  <c r="T144" i="2"/>
  <c r="T145" i="2"/>
  <c r="T146" i="2"/>
  <c r="T147" i="2"/>
  <c r="AF145" i="2" l="1"/>
  <c r="AF147" i="2"/>
  <c r="AF144" i="2"/>
  <c r="AF146" i="2"/>
  <c r="T126" i="2"/>
  <c r="T127" i="2"/>
  <c r="AF143" i="2" l="1"/>
  <c r="AF142" i="2"/>
  <c r="AF141" i="2"/>
  <c r="AF140" i="2"/>
  <c r="AF139" i="2"/>
  <c r="T143" i="2"/>
  <c r="T142" i="2"/>
  <c r="T141" i="2"/>
  <c r="T140" i="2"/>
  <c r="T139" i="2"/>
  <c r="AF137" i="2" l="1"/>
  <c r="AF138" i="2"/>
  <c r="T128" i="2" l="1"/>
  <c r="T125" i="2"/>
  <c r="T124" i="2"/>
  <c r="T123" i="2"/>
  <c r="T122" i="2"/>
  <c r="T121" i="2"/>
  <c r="T120" i="2" l="1"/>
  <c r="T119" i="2"/>
  <c r="T118" i="2"/>
  <c r="T117" i="2" l="1"/>
  <c r="T116" i="2"/>
  <c r="T114" i="2"/>
  <c r="T113" i="2"/>
  <c r="AF102" i="2" l="1"/>
  <c r="AF104" i="2"/>
  <c r="AF105" i="2"/>
  <c r="AF106" i="2"/>
  <c r="AF101" i="2"/>
  <c r="T102" i="2"/>
  <c r="T103" i="2"/>
  <c r="T104" i="2"/>
  <c r="T105" i="2"/>
  <c r="T106" i="2"/>
  <c r="T107" i="2"/>
  <c r="T101" i="2"/>
  <c r="AE98" i="2" l="1"/>
  <c r="AE99" i="2"/>
  <c r="AE97" i="2"/>
  <c r="AE100" i="2"/>
  <c r="AD100" i="2"/>
  <c r="AD99" i="2"/>
  <c r="AD98" i="2"/>
  <c r="AD97" i="2"/>
  <c r="T97" i="2"/>
  <c r="T98" i="2"/>
  <c r="T99" i="2"/>
  <c r="T100" i="2"/>
  <c r="AF97" i="2" l="1"/>
  <c r="AF100" i="2"/>
  <c r="AF98" i="2"/>
  <c r="AF99" i="2"/>
  <c r="AE94" i="2" l="1"/>
  <c r="AE95" i="2"/>
  <c r="AE96" i="2"/>
  <c r="AE91" i="2"/>
  <c r="T91" i="2"/>
  <c r="T92" i="2"/>
  <c r="T93" i="2"/>
  <c r="T94" i="2"/>
  <c r="T95" i="2"/>
  <c r="T96" i="2"/>
  <c r="AD96" i="2"/>
  <c r="AD95" i="2"/>
  <c r="AD94" i="2"/>
  <c r="AF96" i="2" l="1"/>
  <c r="AF95" i="2"/>
  <c r="AF94" i="2"/>
  <c r="AE92" i="2"/>
  <c r="AF92" i="2" s="1"/>
  <c r="AE93" i="2"/>
  <c r="AF93" i="2" s="1"/>
  <c r="AF91" i="2"/>
  <c r="T90" i="2" l="1"/>
  <c r="T89" i="2"/>
  <c r="T88" i="2"/>
  <c r="T87" i="2"/>
  <c r="T86" i="2"/>
  <c r="T85" i="2"/>
  <c r="T84" i="2"/>
  <c r="T83" i="2"/>
  <c r="T82" i="2"/>
  <c r="T81" i="2"/>
  <c r="T79" i="2"/>
  <c r="T80" i="2"/>
  <c r="T66" i="2"/>
  <c r="T44" i="2"/>
  <c r="T45" i="2"/>
  <c r="T46" i="2"/>
  <c r="T47" i="2"/>
  <c r="T48" i="2"/>
  <c r="T49" i="2"/>
  <c r="T50" i="2"/>
  <c r="T51" i="2"/>
  <c r="T52" i="2"/>
  <c r="T53" i="2"/>
  <c r="T54" i="2"/>
  <c r="T55" i="2"/>
  <c r="T56" i="2"/>
  <c r="T57" i="2"/>
  <c r="T58" i="2"/>
  <c r="T60" i="2"/>
  <c r="T61" i="2"/>
  <c r="T62" i="2"/>
  <c r="T63" i="2"/>
  <c r="T64" i="2"/>
  <c r="T65" i="2"/>
  <c r="T68" i="2"/>
  <c r="T69" i="2"/>
  <c r="T70" i="2"/>
  <c r="T71" i="2"/>
  <c r="T72" i="2"/>
  <c r="T73" i="2"/>
  <c r="T74" i="2"/>
  <c r="T75" i="2"/>
  <c r="T76" i="2"/>
  <c r="T77" i="2"/>
  <c r="T78" i="2"/>
  <c r="T43" i="2"/>
  <c r="T42" i="2"/>
  <c r="T41" i="2"/>
  <c r="T40" i="2"/>
  <c r="T39" i="2"/>
  <c r="T38" i="2"/>
  <c r="T37" i="2"/>
  <c r="AE32" i="2" l="1"/>
  <c r="AE33" i="2"/>
  <c r="AE34" i="2"/>
  <c r="AE35" i="2"/>
  <c r="AE36" i="2"/>
  <c r="AD33" i="2" l="1"/>
  <c r="AF33" i="2" s="1"/>
  <c r="AD34" i="2"/>
  <c r="AF34" i="2" s="1"/>
  <c r="AD35" i="2"/>
  <c r="AF35" i="2" s="1"/>
  <c r="AD36" i="2"/>
  <c r="AF36" i="2" s="1"/>
  <c r="AD32" i="2"/>
  <c r="AF32" i="2" s="1"/>
  <c r="T36" i="2"/>
  <c r="T35" i="2"/>
  <c r="T34" i="2"/>
  <c r="T33" i="2"/>
  <c r="T32" i="2"/>
  <c r="T31" i="2"/>
  <c r="AF31" i="2" s="1"/>
  <c r="T30" i="2"/>
  <c r="AF30" i="2" s="1"/>
  <c r="T29" i="2"/>
  <c r="AF29" i="2" s="1"/>
  <c r="T28" i="2"/>
  <c r="AF28" i="2" s="1"/>
  <c r="T27" i="2"/>
  <c r="AF27" i="2" s="1"/>
  <c r="T26" i="2"/>
  <c r="AF26" i="2" s="1"/>
  <c r="T25" i="2"/>
  <c r="AF25" i="2" s="1"/>
  <c r="T24" i="2"/>
  <c r="AF24" i="2" s="1"/>
  <c r="T23" i="2"/>
  <c r="AF23" i="2" s="1"/>
  <c r="T22" i="2"/>
  <c r="AF22" i="2" s="1"/>
  <c r="T21" i="2"/>
  <c r="AF21" i="2" s="1"/>
  <c r="T20" i="2"/>
  <c r="T19" i="2"/>
  <c r="T18" i="2"/>
  <c r="AF18" i="2" s="1"/>
  <c r="T17" i="2"/>
  <c r="AF17" i="2" s="1"/>
  <c r="T16" i="2"/>
  <c r="AF16" i="2" s="1"/>
  <c r="T15" i="2"/>
  <c r="AF15" i="2" s="1"/>
  <c r="T14" i="2"/>
  <c r="AF14" i="2" s="1"/>
  <c r="AE13" i="2"/>
  <c r="AD13" i="2"/>
  <c r="T13" i="2"/>
  <c r="AF13" i="2" s="1"/>
  <c r="AE12" i="2"/>
  <c r="AD12" i="2"/>
  <c r="T12" i="2"/>
  <c r="AF12" i="2" s="1"/>
  <c r="AE11" i="2"/>
  <c r="AD11" i="2"/>
  <c r="T11" i="2"/>
  <c r="AF11" i="2" s="1"/>
  <c r="AE10" i="2"/>
  <c r="AD10" i="2"/>
  <c r="T10" i="2"/>
  <c r="AF10" i="2" s="1"/>
  <c r="AE9" i="2"/>
  <c r="AE8" i="2"/>
  <c r="AD8" i="2"/>
  <c r="T8" i="2"/>
  <c r="AF8" i="2" s="1"/>
  <c r="AE7" i="2"/>
  <c r="AD7" i="2"/>
  <c r="T7" i="2"/>
  <c r="AF7" i="2" s="1"/>
  <c r="AE6" i="2"/>
  <c r="AD6" i="2"/>
  <c r="T6" i="2"/>
  <c r="AF6" i="2" s="1"/>
  <c r="AE5" i="2"/>
  <c r="AD5" i="2"/>
  <c r="T5" i="2"/>
  <c r="AF5" i="2" s="1"/>
  <c r="AE4" i="2"/>
  <c r="AD4" i="2"/>
  <c r="T4" i="2"/>
  <c r="AF4" i="2" s="1"/>
  <c r="AE3" i="2"/>
  <c r="AD3" i="2"/>
  <c r="T3" i="2"/>
  <c r="AF3" i="2" s="1"/>
  <c r="AN147" i="3" l="1"/>
  <c r="AM147" i="3"/>
  <c r="AL147" i="3"/>
  <c r="AI147" i="3"/>
  <c r="AF147" i="3"/>
  <c r="AC147" i="3"/>
  <c r="Z147" i="3"/>
  <c r="AN146" i="3"/>
  <c r="AO146" i="3" s="1"/>
  <c r="AF146" i="3"/>
  <c r="AN145" i="3"/>
  <c r="AO145" i="3" s="1"/>
  <c r="AI145" i="3"/>
  <c r="AF145" i="3"/>
  <c r="AC145" i="3"/>
  <c r="Z145" i="3"/>
  <c r="AN144" i="3"/>
  <c r="AO144" i="3" s="1"/>
  <c r="AL144" i="3"/>
  <c r="AI144" i="3"/>
  <c r="AF144" i="3"/>
  <c r="AC144" i="3"/>
  <c r="Z144" i="3"/>
  <c r="AO147" i="3" l="1"/>
  <c r="AF143" i="3" l="1"/>
  <c r="AF142" i="3"/>
  <c r="AF141" i="3"/>
  <c r="AC141" i="3"/>
  <c r="AF140" i="3"/>
  <c r="AC140" i="3"/>
  <c r="AF139" i="3"/>
  <c r="AC139" i="3"/>
  <c r="Z139" i="3"/>
  <c r="AF138" i="3"/>
  <c r="AC138" i="3"/>
  <c r="Z138" i="3"/>
  <c r="AF137" i="3"/>
  <c r="AC137" i="3"/>
  <c r="Z137" i="3"/>
  <c r="AF136" i="3"/>
  <c r="AC136" i="3"/>
  <c r="Z136" i="3"/>
  <c r="AN135" i="3" l="1"/>
  <c r="AO135" i="3" s="1"/>
  <c r="AL135" i="3"/>
  <c r="AI135" i="3"/>
  <c r="AF135" i="3"/>
  <c r="AC135" i="3"/>
  <c r="Z135" i="3"/>
  <c r="Z133" i="3" l="1"/>
  <c r="AC133" i="3"/>
  <c r="AF133" i="3"/>
  <c r="AN133" i="3"/>
  <c r="AO133" i="3" s="1"/>
  <c r="Z134" i="3"/>
  <c r="AC134" i="3"/>
  <c r="AF134" i="3"/>
  <c r="AN134" i="3"/>
  <c r="AO134" i="3" s="1"/>
  <c r="Z131" i="3" l="1"/>
  <c r="AC131" i="3"/>
  <c r="AF131" i="3"/>
  <c r="AN131" i="3"/>
  <c r="AO131" i="3" s="1"/>
  <c r="Z132" i="3"/>
  <c r="AC132" i="3"/>
  <c r="AF132" i="3"/>
  <c r="AN132" i="3"/>
  <c r="AO132" i="3" s="1"/>
  <c r="AF128" i="3" l="1"/>
  <c r="AN128" i="3"/>
  <c r="AO128" i="3" s="1"/>
  <c r="AF129" i="3"/>
  <c r="AN129" i="3"/>
  <c r="AO129" i="3" s="1"/>
  <c r="AF130" i="3"/>
  <c r="AN130" i="3"/>
  <c r="AO130" i="3" s="1"/>
  <c r="AF126" i="3"/>
  <c r="AN126" i="3"/>
  <c r="AO126" i="3" s="1"/>
  <c r="AF127" i="3"/>
  <c r="AN127" i="3"/>
  <c r="AO127" i="3" s="1"/>
  <c r="AC125" i="3"/>
  <c r="AF125" i="3"/>
  <c r="AN125" i="3"/>
  <c r="AO125" i="3" s="1"/>
  <c r="AN124" i="3"/>
  <c r="AO124" i="3" s="1"/>
  <c r="AC124" i="3"/>
  <c r="Z1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X46" authorId="0" shapeId="0" xr:uid="{00000000-0006-0000-0200-000001000000}">
      <text>
        <r>
          <rPr>
            <sz val="11"/>
            <color theme="1"/>
            <rFont val="Arial"/>
            <family val="2"/>
            <scheme val="minor"/>
          </rPr>
          <t>======
ID#AAAAicbUIuo
Sofia    (2022-10-28 14:44:12)
Verificar tipo de anualización e indicador.</t>
        </r>
      </text>
    </comment>
  </commentList>
</comments>
</file>

<file path=xl/sharedStrings.xml><?xml version="1.0" encoding="utf-8"?>
<sst xmlns="http://schemas.openxmlformats.org/spreadsheetml/2006/main" count="6207" uniqueCount="1267">
  <si>
    <t>Nivel estratégico</t>
  </si>
  <si>
    <t>Nivel táctico</t>
  </si>
  <si>
    <t>Nivel operativo</t>
  </si>
  <si>
    <t>Programación y seguimiento</t>
  </si>
  <si>
    <t>Programación y seguimiento Vigencia</t>
  </si>
  <si>
    <t>Programación y seguimiento PDD</t>
  </si>
  <si>
    <t>Componente asociado
Misión</t>
  </si>
  <si>
    <t>Componente asociado
Visión</t>
  </si>
  <si>
    <t>Objetivo estratégico</t>
  </si>
  <si>
    <t>Obj_Calidad, Ambiental, Antisoborno y Seguridad y Salud en el Trabajo</t>
  </si>
  <si>
    <t>Propósito</t>
  </si>
  <si>
    <t>Logros de Ciudad</t>
  </si>
  <si>
    <t>Programa estratégico</t>
  </si>
  <si>
    <t>Programa General</t>
  </si>
  <si>
    <t>Meta plan de Desarrollo</t>
  </si>
  <si>
    <t>Componente
Plan Maestro de Movilidad</t>
  </si>
  <si>
    <t>Proceso</t>
  </si>
  <si>
    <t>Subsecretaría</t>
  </si>
  <si>
    <t>Dependencia responsable 1</t>
  </si>
  <si>
    <t>Dependencia responsable 2</t>
  </si>
  <si>
    <t>Plan Operativo Anual
-POA-</t>
  </si>
  <si>
    <t># Meta</t>
  </si>
  <si>
    <t>Meta</t>
  </si>
  <si>
    <t>Nombre del Indicador</t>
  </si>
  <si>
    <t>Formula del indicador</t>
  </si>
  <si>
    <t>Tipo anualización</t>
  </si>
  <si>
    <t>Tipo de Indicador</t>
  </si>
  <si>
    <t>% cumplimiento</t>
  </si>
  <si>
    <t>Magnitud programada 2024</t>
  </si>
  <si>
    <t>Magnitud ejecutada 2024</t>
  </si>
  <si>
    <t>Magnitud programada PDD</t>
  </si>
  <si>
    <t>Magnitud ejecutada PDD</t>
  </si>
  <si>
    <t>1. Contribuye a la equidad y mejoran la calidad de vida de la ciudadanía y la seguridad de los actores viales</t>
  </si>
  <si>
    <t>4. Ser referente mundial en el incremento de la satisfacción en las experiencias de viaje</t>
  </si>
  <si>
    <t>2. Formular e implementar estrategias de movilidad que reverdezcan a Bogotá y mejoren la experiencia de viaje de la ciudadanía y visitantes de Bogotá Región, en los aspectos de tiempo, calidad y costo, a través de la tecnología y la innovación.</t>
  </si>
  <si>
    <t>OSGC- Prestar trámites y servicios eficientes, oportunos y de calidad, con una gestión ambiental adecuada, soportados en tecnologías de la información y las comunicaciones.</t>
  </si>
  <si>
    <t>4. Hacer de Bogotá Región un modelo de movilidad multimodal, incluyente y sostenible</t>
  </si>
  <si>
    <t>5. Plan de Seguridad Vial</t>
  </si>
  <si>
    <t>Proceso Gestión de Tránsito y Control de Tránsito y Transporte PM02</t>
  </si>
  <si>
    <t>Subsecretaría de Gestión de la Movilidad</t>
  </si>
  <si>
    <t>Dirección de ingienería y tránsito</t>
  </si>
  <si>
    <t>Subdirección de gestión en vía</t>
  </si>
  <si>
    <t>Suma</t>
  </si>
  <si>
    <t>Eficacia</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</si>
  <si>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</si>
  <si>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</si>
  <si>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1. Logística de Movilidad</t>
  </si>
  <si>
    <t>Dirección de Gestión de tránsito y control de transito y transporte</t>
  </si>
  <si>
    <t>Subdirección de semaforización</t>
  </si>
  <si>
    <t>Constante</t>
  </si>
  <si>
    <t>Efectividad</t>
  </si>
  <si>
    <t>Subdirección de control de tránsito y transporte</t>
  </si>
  <si>
    <t>2. Contribuye potencianado la productividad, la competitividad y la integración de Bogotá y la región</t>
  </si>
  <si>
    <t>Subdirección de planes de manejo de tránsito</t>
  </si>
  <si>
    <t>3. Ser referente mundial en la distribución eficiente y equitativa del espacio público</t>
  </si>
  <si>
    <t>3. Generar e implementar políticas de movilidad basadas en el análisis de datos fomentando la productividad, eficiencia y bienestar de la ciudad.</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</si>
  <si>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</si>
  <si>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Dirección de Gestión de Tránsito y Control de Tránsito y Transporte</t>
  </si>
  <si>
    <t>1. Ser referente mundial en la promoción de cambios comportamentales en la ciudadanía y los actores viales</t>
  </si>
  <si>
    <t>4. Desarrollar estrategias de cultura y respeto en la ciudadanía para el sistema de movilidad, protegiendo en especial a los actores vulnerables y promoviendo los modos activos, con enfoque incluyente diferencial, de género y territorial</t>
  </si>
  <si>
    <t>1. Reducir las víctimas fatales en siniestros de tránsito a través de la implementación de acciones integrales con criterios de seguridad vial.</t>
  </si>
  <si>
    <t>Proceso Ingeniería de Tránsito PM03</t>
  </si>
  <si>
    <t>Subdirección de señalización</t>
  </si>
  <si>
    <t xml:space="preserve">9. Infraestructura Vial </t>
  </si>
  <si>
    <t>Subdirección de Control de Tránsito y Transporte</t>
  </si>
  <si>
    <t>5. Construir Bogotá Región con gobierno abierto, transparente y ciudadanía consciente</t>
  </si>
  <si>
    <t>Gestión de Trámites y Servicios para la Ciudadanía PM04</t>
  </si>
  <si>
    <t>Subsecretaría de Servicios a la Ciudadanía</t>
  </si>
  <si>
    <t>Dirección de Atención al Ciudadano</t>
  </si>
  <si>
    <t>N/A</t>
  </si>
  <si>
    <t>3. Contribuye con una gestión integra y transparente</t>
  </si>
  <si>
    <t>6. Ser referente mundial al contar con un equipo humano comprometido y competente.</t>
  </si>
  <si>
    <t>7. Garantizar transparencia, oportunidad, inclusión y equidad de género en los procesos de la entidad, que promuevan la legalidad, participación, control social y rendición de cuentas.</t>
  </si>
  <si>
    <t>OSGAS- Implementar las buenas prácticas antisoborno contenidas en la norma ISO 37001:2016.</t>
  </si>
  <si>
    <t>10. Componente Institucional</t>
  </si>
  <si>
    <t>Proceso de Gestión Jurídica PA05</t>
  </si>
  <si>
    <t>Subsecretaría de Gestión Jurídica</t>
  </si>
  <si>
    <t>Dirección de representación judicial</t>
  </si>
  <si>
    <t>Dirección de normatividad y conceptos</t>
  </si>
  <si>
    <t>Dirección de contratación</t>
  </si>
  <si>
    <t>Dirección de Gestión de Cobro</t>
  </si>
  <si>
    <t>Dirección de gestión de cobro</t>
  </si>
  <si>
    <t>6. Transporte Público</t>
  </si>
  <si>
    <t>Proceso Gestión Contravencional y al Transporte Publico PM05</t>
  </si>
  <si>
    <t>Dirección de Investigaciones Administrativas al Tránsito y Transporte</t>
  </si>
  <si>
    <t>Proceso Gestión Social PM06</t>
  </si>
  <si>
    <t>Oficina de gestión social</t>
  </si>
  <si>
    <t>N.A</t>
  </si>
  <si>
    <t>Gestión_Subsecretaría de Gestión de la Movilidad</t>
  </si>
  <si>
    <t>Realizar el 100% de las actividades programadas en el Plan Anticorrupción y de Atención al Ciudadano de la vigencia por la Subsecretaria de Gestion de la Movilidad</t>
  </si>
  <si>
    <t>Porcentaje de cumplimiento de las actividades del Plan Anticorrupción y Atención al Ciudadano por parte de la Subsecretaría de Gestión de la Movildiad</t>
  </si>
  <si>
    <t>Total porcentaje actividades ejecutado / Total porcentaje actividades programado</t>
  </si>
  <si>
    <t>OSGAS-Promover una cultura de integridad y ética pública en los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</si>
  <si>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Dirección de Ingeniería de Tránsito</t>
  </si>
  <si>
    <t>Gestión_Dirección de Ingeniería de Tránsito</t>
  </si>
  <si>
    <t>Realizar el 100% de las actividades programadas en el Plan Anticorrupción y de Atención al Ciudadano de la vigencia por la Dirección de Ingeniería de Tránsito</t>
  </si>
  <si>
    <t xml:space="preserve">Porcentaje de cumplimiento de las actividades del Plan Anticorrupción y Atención al Ciudadano por parte de la Dirección de Ingeniería de Tránsito </t>
  </si>
  <si>
    <t>Subdirección de Señalización</t>
  </si>
  <si>
    <t>Gestión_Subdirección de Señalización</t>
  </si>
  <si>
    <t>Realizar el 100% de las actividades programadas en el Plan Anticorrupción y de Atención al Ciudadano de la vigencia por la Subdirección de Señalización.</t>
  </si>
  <si>
    <t>Porcentaje de cumplimiento de las actividades del Plan Anticorrupción y de Atención al Ciudadano de la vigencia por parte de la Subdirección de Señalización</t>
  </si>
  <si>
    <t>Porcentaje actividades ejecutado / Porcentaje actividades programado</t>
  </si>
  <si>
    <t>Subdirección de Planes de Manejo deTránsito</t>
  </si>
  <si>
    <t>Gestión_Subdirección de Planes de Manejo deTránsito</t>
  </si>
  <si>
    <t xml:space="preserve"> Realizar el 100% de las actividades programadas en el Plan Anticorrupción y de Atención al Ciudadano de la vigencia por la Subdirección de Planes de Manejo de Tránsito.</t>
  </si>
  <si>
    <t>Porcentaje de cumplimiento de las actividades del Plan Anticorrupción y de Atención al Ciudadano por parte de la Subdirección de Planes de Manejo de Tránsito</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</si>
  <si>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</si>
  <si>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</si>
  <si>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Porcentaje de cumplimiento de las actividades del Plan Anticorrupción y Atención al Ciudadano por parte de la Dirección de Gestión de Tránsito y Control de Tránsito y Transporte</t>
  </si>
  <si>
    <t>Subdirección de Gestión en Vía</t>
  </si>
  <si>
    <t>Gestión_Subdirección de Gestión en Vía</t>
  </si>
  <si>
    <t>Realizar el 100% de las actividades programadas en el Plan Anticorrupción y de Atención al Ciudadano de la vigencia por la Subdirección de Gestión en Vía</t>
  </si>
  <si>
    <t xml:space="preserve">Número de estudiantes beneficiados con el modelo operativo del proyecto Al Colegio en Bici </t>
  </si>
  <si>
    <t>Número de estudiantes movilizados por el proyecto "CIEMPIÉS CAMINOS SEGUROS"</t>
  </si>
  <si>
    <t>Subdirección de Semaforización</t>
  </si>
  <si>
    <t>Gestión_Subdirección de Semaforización</t>
  </si>
  <si>
    <t>Realizar el 100% de las actividades programadas en el Plan Anticorrupción y de Atención al Ciudadano de la vigencia por la Subdirección de Semaforización</t>
  </si>
  <si>
    <t>Porcentaje de cumplimiento de las actividades del Plan Anticorrupción y de Atención al Ciudadano por parte de la Subdirección de Semaforización</t>
  </si>
  <si>
    <t>Gestión_Subdirección de Control de Tránsito y Transporte</t>
  </si>
  <si>
    <t>Realizar el 100% de las actividades programadas en el Plan Anticorrupción y de Atención al Ciudadano de la vigencia por la Subdirección de Control de Tránsito y Transporte</t>
  </si>
  <si>
    <t>Porcentaje proferido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</si>
  <si>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(No. de investigaciones administrativas resueltas de fondo / No. de investigaciones cuyos hechos hayan acaecido en la antepenúltima vigencia y que se encuentren en trámite)*100</t>
  </si>
  <si>
    <t>Proceso de Direccionamiento Estratégico PE01</t>
  </si>
  <si>
    <t>Gestión_Subsecretaría de Servicios a la Ciudadanía</t>
  </si>
  <si>
    <t>Realizar el 100% de las actividades programadas en el Plan Anticorrupción y de Atención al Ciudadano de la vigencia por la Subsecretaría de Servicios a la Ciudadania</t>
  </si>
  <si>
    <t>Cumplimiento del P.A.A.C</t>
  </si>
  <si>
    <t>Eficiencia</t>
  </si>
  <si>
    <t>Gestión_Dirección de Atención al Ciudadano</t>
  </si>
  <si>
    <t>Realizar el 100% de las actividades programadas en el Plan Anticorrupción y de Atención al Ciudadano de la vigencia por la Dirección de Atencion al Ciudadano</t>
  </si>
  <si>
    <t>Cumplimiento de los compromisos adquiridos por la Dirección de Atencion al Ciudadano en el P.A.A.C</t>
  </si>
  <si>
    <t>(Total porcentaje actividades ejecutado / Total porcentaje actividades programado)*100</t>
  </si>
  <si>
    <t>Aumentar en 20 puntos porcentuales el índice de aprendizaje en los cursos pedagógicos por infracción a las normas de tránsito.</t>
  </si>
  <si>
    <t>índice de aprendizaje en los cursos pedagógicos por infracción a las normas de tránsito.</t>
  </si>
  <si>
    <t>Índice de aprendidazaje alcanzado en el período - Índice de aprendizaje del período inmediatamente anterior</t>
  </si>
  <si>
    <t>Realizar el 100% de las actividades en el marco de la política de Gobierno Abieto en Bogotá-GAB.</t>
  </si>
  <si>
    <t>Porcentaje de  actividades en el marco de la política de Gobierno Abieto en Bogotá-GABO realizadas</t>
  </si>
  <si>
    <t>Porcentaje de avance de actividades /Porcentaje total de actividades programadas</t>
  </si>
  <si>
    <t>-</t>
  </si>
  <si>
    <t>Realizar 100% de las actividades para la sostenibilidad y mejora de los atributos de calidad de las políticas de gestión y desempeño institucional.</t>
  </si>
  <si>
    <t>Porcentaje de actividades para la sostenibilidad y mejora de los atributos de calidad de las políticas de gestión y desempeño institucional realizadas.</t>
  </si>
  <si>
    <t>% de avance en las actividades programadas</t>
  </si>
  <si>
    <t>Oficina de Gestión Social</t>
  </si>
  <si>
    <t>Gestión_Oficina de Gestión Social</t>
  </si>
  <si>
    <t>Porcentaje de cumplimiento del Plan de Adecuación y Sostenibilidad de MIPG de la Oficina de Gestión Social</t>
  </si>
  <si>
    <t>Porcentaje de avance en actividades ejecutadas / Porcentaje total  de avance de actividades programado en la vigencia</t>
  </si>
  <si>
    <t>Realizar el 100% de las actividades programadas en el Plan Anticorrupción y de Atención al Ciudadano de la vigencia por la Oficina de Gestión Social</t>
  </si>
  <si>
    <t>Porcentaje de cumplimiento de las actividades del Plan Anticorrupción y de Atención al Ciudadano por parte de Subdirección de la Oficina de Gestión Social</t>
  </si>
  <si>
    <t xml:space="preserve">Cumplir en el 100%  de las actividades programadas  en el Plan Institucional de Participación de la Secretaría Distrital de Movilidad. </t>
  </si>
  <si>
    <t xml:space="preserve">Actividades del Plan Institucional de Participación cumplidas			</t>
  </si>
  <si>
    <t xml:space="preserve">Porcentaje de avance de actividades /Porcentaje total de actividades programadas			</t>
  </si>
  <si>
    <t>Acompañar 10 instancias de coordinación interinstitucional que vinculen los temas de movilidad con las políticas públicas poblacionales o sectoriales del distrito.</t>
  </si>
  <si>
    <t>Instancias de coordinación acompañadas, relacionadas con los temas de movilidad con las políticas públicas poblacionales o sectoriales del Distrito.</t>
  </si>
  <si>
    <t>Sumatoria de las instancias acompañadas en el año.</t>
  </si>
  <si>
    <t>Realizar el 100% de las actividades programadas en el Plan Anticorrupción y de Atención al Ciudadano de la vigencia por la Dirección de Investigaciones Administrativas al Tránsito y Transporte</t>
  </si>
  <si>
    <t>Porcentaje de cumplimiento de las actividades del Plan Anticorrupción y de Atención al Ciudadano por parte de la la Dirección de Investigaciones Administrativas al Tránsito y Transporte</t>
  </si>
  <si>
    <t>Subsecretaría de Gestión Corporativa</t>
  </si>
  <si>
    <t>Oficina Asesora de Planeación Institucional</t>
  </si>
  <si>
    <t>Gestión_Oficina Asesora de Planeación Institucional</t>
  </si>
  <si>
    <t>2. Ser referente mundial en la incorporación de enfoques territorial, de género y diferencial</t>
  </si>
  <si>
    <t>Proceso de Comunicaciones y Cultura para la Movilidad PE02</t>
  </si>
  <si>
    <t>Oficina Asesora de Comunicaciones y Cultura para la Movilidad</t>
  </si>
  <si>
    <t>Gestión_Oficina Asesora de Comunicaciones y Cultura para la Movilidad</t>
  </si>
  <si>
    <t>Cumplir el 100% de las actividades propuestas en el Modelo Integrado de Planeación y Gestión - MIPG</t>
  </si>
  <si>
    <t>Cumplimiento de las actividades del Modelo Integrado de Planeación y Gestión - MIPG</t>
  </si>
  <si>
    <t>Realizar el 100% de las actividades programadas en el Plan Anticorrupción y de Atención al Ciudadano de la vigencia por la Oficina Asesora de Comunicaciones y Cultura para la Movilidad.</t>
  </si>
  <si>
    <t xml:space="preserve">Porcentaje de avance en actividades ejecutadas / Porcentaje de avance de actividades programadas </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</si>
  <si>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</si>
  <si>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Proceso de Tecnologías de la Información y las Comunicaciones PA04</t>
  </si>
  <si>
    <t>Oficina de Tecnologías de la Información y las Comunicaciones</t>
  </si>
  <si>
    <t>Gestión_Oficina de Tecnologías de la Información y las Comunicaciones</t>
  </si>
  <si>
    <t>Realizar el 90% de las actividades programadas en el Plan Estratégico de Tecnologías de la Información y las Comunicaciones – PETI -</t>
  </si>
  <si>
    <t>Porcentaje realizado de las actividades programadas en el Plan Estratégico de Tecnologías de la Información y las Comunicaciones – PETI -</t>
  </si>
  <si>
    <t>Porcentaje de avance en actividades ejecutadas / Porcentaje total de avance de actividades programado en la vigencia</t>
  </si>
  <si>
    <t>Mantener el 97% por ciento de disponibilidad de los Servicios tecnológicos de la SDM y realización de los mantenimientos programados a la infraestructura TI.</t>
  </si>
  <si>
    <t>Porcentaje mantenido de disponibilidad de los Servicios tecnológicos de la SDM</t>
  </si>
  <si>
    <t>Porcentaje de disponibilidad de los servicios</t>
  </si>
  <si>
    <t>Cumplir el 80% de las actividades propuestas en el Modelo Integrado de Planeación y Gestión - MIPG por la Oficina de Tecnologías de la Información y las Comunicaciones</t>
  </si>
  <si>
    <t>Porcentaje de cumplimiento del Plan de Adecuación y Sostenibilidad de MIPG de la OTIC</t>
  </si>
  <si>
    <t>Realizar el 100% de las actividades programadas en el Plan Anticorrupción y de Atención al Ciudadano de la vigencia por la Oficina de Tecnologías de la Información y las Comunicaciones</t>
  </si>
  <si>
    <t>Porcentaje de cumplimiento de las actividades del Plan Anticorrupción y de Atención al Ciudadano de la vigencia por parte de la Oficina de Tecnologías de la Información y las Comunicaciones</t>
  </si>
  <si>
    <t>Realizar el 90% de las actividades programadas en el Plan de Datos Abiertos en la entidad.</t>
  </si>
  <si>
    <t>Porcentaje realizado de actividades programadas en el Plan de Datos Abiertos en la entidad.</t>
  </si>
  <si>
    <t>Incrementar el 10% porciento del conjunto de datos abiertos de  la entidad.</t>
  </si>
  <si>
    <t>Porcentaje de ampliación y crecimiento del conjunto de datos abiertos en 2022 en la entidad.</t>
  </si>
  <si>
    <t>(Número total de conjunto de datos abiertos 2022 - Número Total de Conjunto de Datos Abiertos 2021) / Número Total de Conjunto de Datos Abiertos 2021</t>
  </si>
  <si>
    <t>Lograr que el 80 % de las evaluaciones sobre cultura de seguridad de la información y seguridad digital  respondidas sean aprobadas.</t>
  </si>
  <si>
    <t>Porcentaje de evaluación sobre cultura de seguridad de la información y seguridad digital  respondidas sean aprobadas.</t>
  </si>
  <si>
    <t>(Número de evaluaciones aprobadas con puntaje igual o mayor a 60 puntos / número de total evaluaciones realizadas) ≥ 80</t>
  </si>
  <si>
    <t>Lograr la implementación efectiva del 80% de los controles de seguridad de la información definidos.</t>
  </si>
  <si>
    <t>Porcentaje de riesgos identificados con controles implementados</t>
  </si>
  <si>
    <t>(Número de controles de seguridad de la información implementados / Número de controles de seguridad de información definidos)*100%</t>
  </si>
  <si>
    <t>Proceso de Control y Evaluación de la Gestión PV01</t>
  </si>
  <si>
    <t>Proceso de Control Disciplinario PV02</t>
  </si>
  <si>
    <t>Oficina de Control Disciplinario</t>
  </si>
  <si>
    <t>Gestión_Oficina de Control Disciplinario</t>
  </si>
  <si>
    <t>(Porcentaje actividades ejecutadas /Porcentaje de activdades programadas)</t>
  </si>
  <si>
    <t>Proceso de Seguridad Vial PE03</t>
  </si>
  <si>
    <t>Subsecretaría de Política de Movilidad</t>
  </si>
  <si>
    <t>Oficina de Seguridad Vial</t>
  </si>
  <si>
    <t>Gestión_Oficina de Seguridad Vial</t>
  </si>
  <si>
    <t>Realizar y actualizar el 100% de los lineamientos de seguridad vial que sean requeridos</t>
  </si>
  <si>
    <t>Lineamientos técnicos en seguridad vial impartidos</t>
  </si>
  <si>
    <t>Proceso de Gestión Administrativa PA01</t>
  </si>
  <si>
    <t>6. Fortalecer el bienestar de los (las) colaboradores (as), con un equipo humano altamente calificado, comprometido e íntegro, encaminado al logro de los objetivos de la Entidad.</t>
  </si>
  <si>
    <t>Porcentaje de cumplimiento de las actividades del Plan Anticorrupción y de Atención al Ciudadano de la vigencia por parte de la Subsecretaría de Gestión Corporativa</t>
  </si>
  <si>
    <t>Sudirección Administrativa</t>
  </si>
  <si>
    <t>Gestión_Sudirección Administrativa</t>
  </si>
  <si>
    <t>Aumentar en 5 puntos el Índice de Desempeño Institucional  para las entidades del Sector Movilidad, en el marco de las políticas de MIPG</t>
  </si>
  <si>
    <t>Porcentaje de índice de desempeño</t>
  </si>
  <si>
    <t>IDI AÑO N-IDI AÑO N-1</t>
  </si>
  <si>
    <t>OSGA-Definir un plan de acción que dé cumplimiento a las diferentes políticas, lineamientos y estrategias institucionales en materia ambiental.</t>
  </si>
  <si>
    <t>Actualizar un (1) Diagnóstico Integral de Archivo</t>
  </si>
  <si>
    <t>Instrumentos archivisticos de Gestión Documental de la SDM</t>
  </si>
  <si>
    <t>Porcentaje de actividades planeadas / Porcentaje de actividades ejecutadas</t>
  </si>
  <si>
    <t>Realizar el 100% de las actividades tendientes a la organización de los archivos de la SDM</t>
  </si>
  <si>
    <t>Organización de archivos</t>
  </si>
  <si>
    <t>OSGA- Garantizar el uso racional y eficiente del recurso hídrico en las diferentes sedes de la SDM.</t>
  </si>
  <si>
    <t>Mantener bimestralmente el consumo 1,5 metros cúbicos en la Entidad</t>
  </si>
  <si>
    <t>Consumos de Agua de la SDM</t>
  </si>
  <si>
    <t>Consumo promedio vigencia actual / total número de colaboradores de la Secretaría Distrital de Movilidad</t>
  </si>
  <si>
    <t>OSGA-Garantizar el uso racional y eficiente de energía en las diferentes sedes de la SDM</t>
  </si>
  <si>
    <t>Mantener trimestalmente el consumo de energía 75 kilowatts.</t>
  </si>
  <si>
    <t>Consumos de Energia de la SDM</t>
  </si>
  <si>
    <t>OSGA- Promover la gestión integral de los residuos generados en la SDM</t>
  </si>
  <si>
    <t>Gestionar el 100% del total de los residuos generados por la entidad</t>
  </si>
  <si>
    <t>Gestión Integral de residuos en la SDM</t>
  </si>
  <si>
    <t>(Total de residuos gestionados/ Total de residuos generados)*100%</t>
  </si>
  <si>
    <t>OSGA- Fortalecer la aplicación de criterios ambientales en la adquisición de bienes y servicios contratados por la entidad en el desarrollo de sus actividades.</t>
  </si>
  <si>
    <t>OSGA- Promover acciones que contribuyan a la adaptación y mitigación al cambio climático y mejora de la calidad del paisaje de la sede principal de la SDM.</t>
  </si>
  <si>
    <t>Creciente</t>
  </si>
  <si>
    <t>Proceso de Talento Humano PA02</t>
  </si>
  <si>
    <t>Dirección de Talento Humano</t>
  </si>
  <si>
    <t>Gestión_Dirección de Talento Humano</t>
  </si>
  <si>
    <t xml:space="preserve">OSGSST-Prevenir lesiones y deterioro de la salud relacionados con el trabajo a los (as) colaboradores (as) proporcionando lugares de trabajo seguros y saludables, favoreciendo en todo momento su consulta y participación y la de sus representantes. </t>
  </si>
  <si>
    <t>Cumplir el 80% de las actividades propuestas en el Plan de Adecuación y Sostenibilidad del MIPG asociadas a Talento Humano</t>
  </si>
  <si>
    <t>Porcentaje de cumplimiento del Plan de Adecuación y Sostenibilidad de MIPG  de la Dirección de Talento Humano</t>
  </si>
  <si>
    <t>(Porcentaje de actividades ejecutadas del plan de adecuación y sostenibilidad / Porcentaje total de actividades programadas en la vigencia)*100</t>
  </si>
  <si>
    <t>Realizar el 100% de las actividades programadas en el Plan Anticorrupción y de Atención al Ciudadano de la vigencia por la Dirección de Talento Humano</t>
  </si>
  <si>
    <t>Porcentaje de cumplimiento de las actividades del Plan Anticorrupción y de Atención al Ciudadano de la vigencia por parte de la Dirección de Talento Humano</t>
  </si>
  <si>
    <t>(Porcentaje de actividades ejecutadas / Porcentaje de actividades programadas en la vigencia)</t>
  </si>
  <si>
    <t>OSGSST- Identificar continua y sistemáticamente los peligros, evaluar, valorar los riesgos en SST y determinar los controles operacionales para su eliminación o mitigación</t>
  </si>
  <si>
    <t>Dirección de talento humano</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</si>
  <si>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</si>
  <si>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</si>
  <si>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1. Hacer un nuevo contrato social con igualdad de oportunidades para la inclusión social, productiva</t>
  </si>
  <si>
    <t>8. Plan de Ordenamiento de Estacionamientos</t>
  </si>
  <si>
    <t>Proceso Inteligencia para la Movilidad PE04</t>
  </si>
  <si>
    <t>Dirección de inteligencia para la movilidad</t>
  </si>
  <si>
    <t>2. Cambiar nuestros hábitos de vida para reverdecer a Bogotá y adaptarnos y mitigar la crisis climática</t>
  </si>
  <si>
    <t>7. Transporte No Motorizado</t>
  </si>
  <si>
    <t>Proceso de Planeación de Transporte e Infraestructura PM01</t>
  </si>
  <si>
    <t>Dirección de planeación para la movilidad</t>
  </si>
  <si>
    <t>Subdirección de la bicicleta y el peatón</t>
  </si>
  <si>
    <t>2. Componente Ambiental</t>
  </si>
  <si>
    <t>Subdirección de transporte privado</t>
  </si>
  <si>
    <t>Dirección de Planeación de la Movilidad</t>
  </si>
  <si>
    <t>Subdirección de transporte público</t>
  </si>
  <si>
    <t>Subdirección de infraestructura</t>
  </si>
  <si>
    <t>4. Plan de Ordenamiento Logístico</t>
  </si>
  <si>
    <t>Oficina aseora de planeación institucional</t>
  </si>
  <si>
    <t>Gestión_Subsecretaría de Política de Movilidad</t>
  </si>
  <si>
    <t>Dirección de Inteligencia para la Movilidad</t>
  </si>
  <si>
    <t>Gestión_Dirección de Inteligencia para la Movilidad</t>
  </si>
  <si>
    <t>Realizar el 100% de los estudios económicos, sociales, técnicos, ambientales, financieros, de gestión de la demanda y estudios tarifarios requeridos</t>
  </si>
  <si>
    <t>Realizar el 100% de las actividades programadas en el Plan Anticorrupción y de Atención al Ciudadano de la vigencia por la Dirección de inteligencia para la movilidad</t>
  </si>
  <si>
    <t>Porcentaje de cumplimiento del   Plan Anticorrupción y de Atención al Ciudadano  de la Dirección de Inteligencia para la Movilidad</t>
  </si>
  <si>
    <t>Hacer seguimiento a la generación y evaluación  del 100% de modelos de macro modelación y/o micro simulación y/o a escala meso, requeridos</t>
  </si>
  <si>
    <t>Porcentaje de modelos  relacionados con las medidas estratégicas de mejora a la movilidad realizados y evaluados.</t>
  </si>
  <si>
    <t>(Modelos realizados y evaluados/ Modelos requeridos )*100</t>
  </si>
  <si>
    <t>Realizar el 100% de las actividades programadas en el Modelo Integrado de Planeación y Gestión - MIPG de la vigencia, por la Dirección de Inteligencia para la Movilidad</t>
  </si>
  <si>
    <t>Porcentaje de cumplimiento del Plan de Adecuación y Sostenibilidad de MIPG  de la Dirección de Inteligencia para la Movilidad</t>
  </si>
  <si>
    <t>Porcentaje de actividades ejecutadas / Porcentaje total de actividades programadas en la vigencia</t>
  </si>
  <si>
    <t>Realizar seguimiento al 100% de los productos pendientes de entrega dentro de los  procesos contractuales suscritos por la Dependencia en la vigencia anterior</t>
  </si>
  <si>
    <t>Porcentaje de cumplimiento de las entregas previstas en los procesos contractuales suscritos por la Dependencia</t>
  </si>
  <si>
    <t>Total productos entregados / Total productos programadas *100</t>
  </si>
  <si>
    <t>Gestión_Dirección de Planeación de la Movilidad</t>
  </si>
  <si>
    <t xml:space="preserve">Porcentaje de visitas de seguimiento de los planes estratégicos de seguridad vial  implementados </t>
  </si>
  <si>
    <t>Realizar seguimiento al 100% de los productos relacionados en los  procesos contractuales en ejecución, suscritos por la Dependencia en la vigencia anterior</t>
  </si>
  <si>
    <t xml:space="preserve">Porcentaje de cumplimiento de las entregas previstas de los productos relacionados en los procesos contractuales, suscritos por la Dependencia </t>
  </si>
  <si>
    <t>Total de productos entregados  / Total productos programados *100</t>
  </si>
  <si>
    <t>Realizar el 100% de los estudios técnicos de la Direccion de Planeación de la Movilidad</t>
  </si>
  <si>
    <t>Porcentaje de estudios técnicos elaborados por la Direccion de Planeación de la Movilidad</t>
  </si>
  <si>
    <t xml:space="preserve">(Numero de estudios técnicos elaborados / Número de estudios técnicos planeados)*100% </t>
  </si>
  <si>
    <t>Subdirección de Transporte Público</t>
  </si>
  <si>
    <t>Gestión_Subdirección de Transporte Público</t>
  </si>
  <si>
    <t>Elaborar el 93% de los conceptos técnicos requeridos</t>
  </si>
  <si>
    <t>Porcentaje de conceptos técnicos   emitidos por la Subdirección de Tranporte Público</t>
  </si>
  <si>
    <t>(Número conceptos técnicos emitidos / Número conceptos técnicos  solicitados)*100%</t>
  </si>
  <si>
    <t>Realizar el 100% de las actividades programadas en el Plan Anticorrupción y de Atención al Ciudadano de la vigencia por la Subdirección de Transporte Público</t>
  </si>
  <si>
    <t>Porcentaje de cumplimiento del   Plan Anticorrupción y de Atención al Ciudadano  de la Subdirección de Tranporte Público</t>
  </si>
  <si>
    <t>OSGAS- Fortalecer el reporte de las denuncias presentadas por presuntos actos de soborno, asegurando la protección de la identidad del denunciante en buena fe y bajo una sospecha razonable, y evitar represalias a este.</t>
  </si>
  <si>
    <t>Subdirección de Transporte Privado</t>
  </si>
  <si>
    <t>Gestión_Subdirección de Transporte Privado</t>
  </si>
  <si>
    <t>Realizar el 100% de las actividades programadas en el Plan Anticorrupción y de Atención al Ciudadano de la vigencia por la Subdirección de Transporte Privado</t>
  </si>
  <si>
    <t>Porcentaje de cumplimiento del   Plan Anticorrupción y de Atención al Ciudadano  de  la Subdirección de Transporte Privado</t>
  </si>
  <si>
    <t>(Actividades P.A.A.C realizadas y evidenciadas/actividades registradas en cada componente del P.A.A.C. donde participa la STpr)*100</t>
  </si>
  <si>
    <t>Realizar el 100% de los espacios de intercambio y transferencia de conocimiento que reconozcan el papel de las organizaciones en la mejora de la movilidad de la ciudad, solicitados por las organizaciones y/o programados en la vigencia</t>
  </si>
  <si>
    <t>Porcentaje de eventos de intercambio y transferencia del conocimiento en mejora de la movilidad realizados</t>
  </si>
  <si>
    <t>(Número de eventos de intercambio y transferencia de conocimiento realizados trimestralmente / Número de eventos de intercambio y transferencia de conocimiento programados)*100%</t>
  </si>
  <si>
    <t>Subdirección de la Bicicleta y Peatón</t>
  </si>
  <si>
    <t>Gestión_Subdirección de la Bicicleta y Peatón</t>
  </si>
  <si>
    <t>Realizar el 100% de las actividades programadas en el Plan Anticorrupción y de Atención al Ciudadano de la vigencia por la Subdirección de la Bicicleta y Peatón</t>
  </si>
  <si>
    <t>Porcentaje de avance en  las actividades del Plan Anticorrupción y de Atención al Ciudadano realizadas por la Subdirección de la Bicicleta y Peatón</t>
  </si>
  <si>
    <t>(Actividades P.A.A.C realizadas y evidenciadas/actividades registradas en cada componente del P.A.A.C. donde participa la SBP)*100</t>
  </si>
  <si>
    <t>Realizar el 100% de asesorías técnicas sobre el componente de cicloparqueaderos programadas en la vigencia.</t>
  </si>
  <si>
    <t>Porcentaje de las asesorías técnicas realizadas</t>
  </si>
  <si>
    <t>(Número asesorías técnicas realizadas / Número asesorías técnicas programadas)*100%</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</si>
  <si>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</si>
  <si>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Realizar el 100% de los conceptos o documentos técnicos relacionados con proyectos en la infraestructura para la bicicleta y el peatón.</t>
  </si>
  <si>
    <t>Porcentaje de factibilidades técnicas elaboradas</t>
  </si>
  <si>
    <t>(Número factibilidades técnicas elaboradas / Número factibilidades técnicas programadas)*100%</t>
  </si>
  <si>
    <t>Subdirección de Infraestructura</t>
  </si>
  <si>
    <t>Gestión_Subdirección de Infraestructura</t>
  </si>
  <si>
    <t>Realizar el 100% de las actividades programadas en el Plan Anticorrupción y de Atención al Ciudadano de la vigencia por la Subdirección de Infraestructura</t>
  </si>
  <si>
    <t xml:space="preserve">Porcentaje de cumplimiento del   Plan Anticorrupción y de Atención al Ciudadano  de la Subdirección de Infraestructura </t>
  </si>
  <si>
    <t>Realizar el 100% de las Auditorias de Seguridad Vial - ASV, programas en la vigencia</t>
  </si>
  <si>
    <t>Porcentaje de auditoria de seguridad vial realizadas</t>
  </si>
  <si>
    <t>(Número de auditorias en seguridad vial realizadas / Total de  auditorias en seguridad vial programadas)*100</t>
  </si>
  <si>
    <t>Resolver el 100% de la solicitudes de los conceptos de Estudios de Movilidad en los tiempos establecidos conforme a la normatividad vigente</t>
  </si>
  <si>
    <t>Porcentaje de estudios de movilidad emitidos por la Subdirección de Infraestructura</t>
  </si>
  <si>
    <t>(Número Estudios de Movilidad emitidos / Número Estudios de Movilidad solicitados)*100%</t>
  </si>
  <si>
    <t>Dirección Administrativa y Financiera</t>
  </si>
  <si>
    <t>Gestión_Dirección Administrativa y Financiera</t>
  </si>
  <si>
    <t>Realizar el 100% de las actividades programadas en los planes institucionales de la vigencia en los que participa la Dirección Administrativa y Financiera</t>
  </si>
  <si>
    <t>Porcentaje realizado de las actividades programadas en los planes institucionales de la vigencia en los que participa la Dirección Administrativa y Financiera</t>
  </si>
  <si>
    <t>(Porcentaje de actividades ejecutadas / Porcentaje de actividades programadas)</t>
  </si>
  <si>
    <t>Proceso de Gestión Financiera PA03</t>
  </si>
  <si>
    <t>Realizar el 100% de las actividades programadas en el Plan Anticorrupción y de Atención al Ciudadano de la vigencia por la Subdireccion Financiera</t>
  </si>
  <si>
    <t>Porcentaje de cumplimiento de las actividades del Plan Anticorrupción y de Atención al Ciudadano por parte de la Subdirección Financiera</t>
  </si>
  <si>
    <t>Gestión_Subsecretaría de Gestión Jurídica</t>
  </si>
  <si>
    <t>Realizar el 100% de las actividades programadas en el Plan Anticorrupción y de Atención al Ciudadano de la vigencia por la Subsecretaria de Gestión Juridica</t>
  </si>
  <si>
    <t>Plan Anticorrupcción y atención al Ciudadano -  P.A.A.C</t>
  </si>
  <si>
    <t>(Total actividades ejecutadas / Total actividades programadas en la vigencia)*100%</t>
  </si>
  <si>
    <t xml:space="preserve">Dirección de Representación Judicial </t>
  </si>
  <si>
    <t xml:space="preserve">Gestión_Dirección de Representación Judicial </t>
  </si>
  <si>
    <t xml:space="preserve">Dirección de Contratación </t>
  </si>
  <si>
    <t xml:space="preserve">Gestión_Dirección de Contratación </t>
  </si>
  <si>
    <t>Realizar el 100% de las actividades programadas en el Plan Anticorrupción y de Atención al Ciudadano de la vigencia por la Dirección de Contratación</t>
  </si>
  <si>
    <t>Gestión_Dirección de Gestión de Cobro</t>
  </si>
  <si>
    <t>Realizar el 100% de las actividades programadas en el Plan Anticorrupción y de Atención al Ciudadano de la vigencia por la  Dirección de Gestion de Cobro</t>
  </si>
  <si>
    <t xml:space="preserve">Dirección de Normatividad y Conceptos </t>
  </si>
  <si>
    <t xml:space="preserve">GestiónDirección de Normatividad y Conceptos </t>
  </si>
  <si>
    <t xml:space="preserve">Realizar el 100% de las actividades programadas en el Plan Anticorrupción y de Atención al Ciudadano de la vigencia por la Dirección de Normatividad y Conceptos </t>
  </si>
  <si>
    <t>Movilizar 1.751 estudiantes de colegios distritales con el modelo operativo del proyecto Al Colegio en Bici</t>
  </si>
  <si>
    <t>Número de estudiantes de colegios distritales movilizados</t>
  </si>
  <si>
    <t>(Número de niños movilizados por el modelo operativo del proyecto Al colegio en Bici / Número de niños programados a movilizar por el modelo operativo del proyecto Al colegio en Bici) *100</t>
  </si>
  <si>
    <t>Realizar  el 100% de las actividades definidas, en el periodo, para la implementación de la segunda etapa de instalación del Sistema de Semáforos Inteligentes</t>
  </si>
  <si>
    <t>Porcentaje de actividades para la segunda etapa de instalación del Sistema de Semáforos Inteligentes alcanzado</t>
  </si>
  <si>
    <t>Actualizar el 100 % del estado de las vacantes cargadas en la Oferta Pública de Empleos- OPEC</t>
  </si>
  <si>
    <t>(Sumatoria de vacantes definitivas actualizadas en la OPEC / Total de vacantes definitivas) *100</t>
  </si>
  <si>
    <t>Realizar  el 100% de las actividades definidas, en el periodo, para la primera fase de Detección Electrónica de Infractores DEI</t>
  </si>
  <si>
    <t>Seguimiento a la implementación de las actividades definidas para la primera fase de Detección Electrónica de Infractores DEI</t>
  </si>
  <si>
    <t>Porcentaje de avance en actividades ejecutadas / Porcentaje total de avance de actividades programado en el periodo</t>
  </si>
  <si>
    <t>Movilizar 395 estudiantes de colegios distritales con el modelo operativo del proyecto Ciempiés</t>
  </si>
  <si>
    <t>(Número de niños movilizados por el modelo operativo del proyecto Ciempiés / Número de niños programados a movilizar por el modelo operativo del proyecto Ciempiés) *100</t>
  </si>
  <si>
    <t>Realizar la verificación de 1.077 vehículos de transporte especial escolar.</t>
  </si>
  <si>
    <t>Número de vehículos de transporte especial verificados</t>
  </si>
  <si>
    <t>Sumatoria del número de vehículos verificados.</t>
  </si>
  <si>
    <t>Realizar el 100% de las actividades programadas en el Modelo Integrado de Planeación y Gestión - MIPG de la vigencia, por la Subsecretaría de Servicios a la Ciudadania</t>
  </si>
  <si>
    <t>Porcentaje de cumplimiento del Plan de Adecuación y Sostenibilidad de MIPG de la Subsecretaría de Servicios a la Ciudadanía</t>
  </si>
  <si>
    <t>Cumplir el 100% de las actividades propuestas en el Modelo Integrado de Planeación y Gestión - MIPG por la Dirección de Atencion al Ciudadano</t>
  </si>
  <si>
    <t>Porcentaje de cumplimiento del Plan de Adecuación y Sostenibilidad de MIPG de la Dirección de Atención al Ciudadano</t>
  </si>
  <si>
    <t>Cumplir en el 100%las acciones de racionalización tecnólogica de los trámites y/o servicios que ofrece la Secretaría Distrital de Movilidad.</t>
  </si>
  <si>
    <t xml:space="preserve">Realizar el 100% de las actividades programadas vinculadas a la realización e implementación de conceptos técnicos de gestión social requeridos por las áreas de la entidad	</t>
  </si>
  <si>
    <t xml:space="preserve">Conceptos técnicos de gestión social			</t>
  </si>
  <si>
    <t xml:space="preserve">Realizar 10 pactos colectivos con actores ciudadanos, sectoriales, y poblacionales, con el fin de facilitar la ejecución de la política pública de movilidad con un sentido de corresponsabilidad. 			</t>
  </si>
  <si>
    <t xml:space="preserve">Pactos colectivos realizados con actores ciudadanos, sectoriales y poblacionales	</t>
  </si>
  <si>
    <t xml:space="preserve">(Número de pactos realizados / Número de pactos programados)*100		</t>
  </si>
  <si>
    <t>Realizar un documento de recomendaciones con lectura territorial como insumo para presupuestos participativos en las localidades.</t>
  </si>
  <si>
    <t>(Número de documentos realizados / Número de documentos programados)*100</t>
  </si>
  <si>
    <t>Realizar un taller distrital de formación para la participación, que promueva la incidencia ciudadana en el diseño y ejecución de la política pública de movilidad en el Distrito.</t>
  </si>
  <si>
    <t xml:space="preserve">Un taller de formación para la participación realizado		</t>
  </si>
  <si>
    <t xml:space="preserve">(Número de talleres realizados  / Número de talleres programados)*100	</t>
  </si>
  <si>
    <t xml:space="preserve">Formular e implementar 2 planes de trabajo que vinculen los temas de movilidad con las políticas públicas poblacionales o sectoriales del Distrito.		</t>
  </si>
  <si>
    <t xml:space="preserve">Planes de trabajo en temas de movilidad formulados e implementados			</t>
  </si>
  <si>
    <t xml:space="preserve">(Número de planes formulados e implementados  / Número de planes programados)*100			</t>
  </si>
  <si>
    <t>Diseñar una (1) estrategia de formación para la participación, que promueva la incidencia ciudadana en el diseño y ejecución de la política pública de movilidad en el Distrito.</t>
  </si>
  <si>
    <t>(Número de estrategias implementadas  / Número de estrategias programadas)*100</t>
  </si>
  <si>
    <t>Cumplir el 100% de las actividades propuestas en el Modelo Integrado de Planeación y Gestión - MIPG por la Oficina Asesora de Planeción</t>
  </si>
  <si>
    <t>Porcentaje de cumplimiento del Plan de Adecuación y Sostenibilidad de MIPG de la Oficina Asesora de Planeación Institucional</t>
  </si>
  <si>
    <t>Realizar el 100% de las actividades programadas en el Plan Anticorrupción y de Atención al Ciudadano de la vigencia por la Oficina Asesora de Planeación</t>
  </si>
  <si>
    <t>(Total de actividades ejecutado / Total de actividades programado)*100</t>
  </si>
  <si>
    <t>Realizar el 100% de las campañas requeridas a la OACYCM</t>
  </si>
  <si>
    <t>Registros Administrativos</t>
  </si>
  <si>
    <t>Alcanzar el 95% en la calificación de la encuesta de percepción de comunicación interna</t>
  </si>
  <si>
    <t>Porcentaje de calificación alcanzado / Porcentaje de calificación programado</t>
  </si>
  <si>
    <t>Realizar el 100% de las actividades propuestas en  cultura para la movilidad</t>
  </si>
  <si>
    <t>(Total actividades ejecutadas / Total actividades programadas)*100</t>
  </si>
  <si>
    <t>Desarrollar las acciones programadas para la implementación del Plan de Comunicaciones</t>
  </si>
  <si>
    <t>Lograr que el 80 porciento de las encuestas de evaluación sobre el SGSI respondidas, sean aprobadas</t>
  </si>
  <si>
    <t>(No de encuestas aprobadas / No total de encuestas realizadas) *100</t>
  </si>
  <si>
    <t>Reportar 0 Incidentes de seguridad relacionados con ataques por virus informatico en 2020</t>
  </si>
  <si>
    <t>Total de incidentes reportados por virus</t>
  </si>
  <si>
    <t>Mitigar el 100 porciento de las vulnerabilidades detectadas</t>
  </si>
  <si>
    <t>Total de vulnerabilidades mitigadas/Total de vulnerabilidades identificadas *100</t>
  </si>
  <si>
    <t>Adelantar en el 100% los procesos de capacitación programados para la vigencia sobre el Código Disciplinario Único</t>
  </si>
  <si>
    <t xml:space="preserve"> (Número de capacitaciones ejecutadas / Número de capacitaciones programadas)*100</t>
  </si>
  <si>
    <t>Adelantar el procedimiento conforme con las competencias otorgadas por la Ley 734 de 2002</t>
  </si>
  <si>
    <t>Registro la cantidad de actuaciones realizadas en los trámites de la oficina de control disciplinario en cada una de las etapas procesales.</t>
  </si>
  <si>
    <t>Realizar 3 seguimientos a los lineamientos a nivel conceptual y metodológicos de los cursos de infractores</t>
  </si>
  <si>
    <t>Lineamientos de los cursos de infractores realizados</t>
  </si>
  <si>
    <t>Seguimiento a la implementación lineamientos pedagógicos a nivel conceptual y metodológicos de los cursos de infractores</t>
  </si>
  <si>
    <t>Cumplir el 100% de las actividades propuestas en el Modelo Integrado de Planeación y Gestión - MIPG por la Oficina de Seguridad  Vial</t>
  </si>
  <si>
    <t>Porcentaje de cumplimiento del Plan de Adecuación y Sostenibilidad de MIPG de la Oficina de Seguridad Vial</t>
  </si>
  <si>
    <t>Porcentaje de avance en actividades ejecutadas / Porcentaje totalde avance de actividades programado en la vigencia</t>
  </si>
  <si>
    <t>Adelantar el 100% de las actividades de gestión en el Subsistema de Gestión Ambiental</t>
  </si>
  <si>
    <t>Implementación del Sistema de Gestión Ambiental</t>
  </si>
  <si>
    <t>Porcentaje de avance de las actividades ejecutadas / Total de porcentaje de avance programado</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</si>
  <si>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</si>
  <si>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</si>
  <si>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</si>
  <si>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</si>
  <si>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</si>
  <si>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</si>
  <si>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</si>
  <si>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</si>
  <si>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</si>
  <si>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</si>
  <si>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</si>
  <si>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Porcentaje de cumplimiento del Plan de Adecuación y Sostenibilidad de MIPG  de la Sudirección Administrativa</t>
  </si>
  <si>
    <t>Convalidar las Tablas de Retención Documental de acuerdo al rediseño institucional</t>
  </si>
  <si>
    <t>Convalidación de las 38 TRD de acuerdo al cambio estructural de 2018</t>
  </si>
  <si>
    <t>Porcentaje de avance en las  actividades para  el desarrollo de la tarea- ejecutadas / Porcentaje de avance en las  actividades programadas en la vigencia</t>
  </si>
  <si>
    <t>Tercerizar la organización de 9.000 cajas con un contratista externo de la SDM</t>
  </si>
  <si>
    <t>Unificar la gestión documental para toda la Secretaría Distrital de Movilidad</t>
  </si>
  <si>
    <t>Unificar el 100% de las actividades de la Gestión Documental en la Subdirección Administrativa</t>
  </si>
  <si>
    <t>Porcentaje de avance en las  actividades d para Unificar el 100% de las actividades de la Gestión Documental en la Subdirección Administrariva ejecutadas / Porcentaje de avance en las  actividades dUnificar el 100% de las actividades de la Gestión Documental en la Subdirección Administrativa Cumplidas</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</si>
  <si>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</si>
  <si>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</si>
  <si>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Cumplir el 80 % a los criterios de estructura para el Sistema de gestión de Seguridad y Salud en el Trabajo.</t>
  </si>
  <si>
    <t>(No. de criterios legales de estructura del SG SST cumplidos/ No. total de criterios legales de estructura del SG SST) *100%</t>
  </si>
  <si>
    <t>Cumplir el 85 % de los requisitos mínimos de la Resolución 0312 de 2019 del SG SST en la entidad.</t>
  </si>
  <si>
    <t xml:space="preserve"> (Número de Estándares que presentan cumplimiento de la Resolución 0312 de 2019/ Número total de Estándares Mínimos de la Resolución 0312 de 2019) *100%</t>
  </si>
  <si>
    <t>Ejecutar el 80 porciento del plan de capacitación.</t>
  </si>
  <si>
    <t>(Número de Capacitaciones ejecutadas en el periodo/ Número de Capacitaciones Programadas en el periodo)*100%</t>
  </si>
  <si>
    <t>Alcanzar el 70% porciento de cobertura de las condiciones de salud de los colaboradores de la entidad.</t>
  </si>
  <si>
    <t>(Número de colaboradores a quienes se les evaluaron sus condiciones de trabajo y salud/ Número de Colaboradores de la Entidad programados en el periodo)*100%</t>
  </si>
  <si>
    <t>Alcanzar el 60% porciento de cobertura de los colaboradores de la entidad que estén en riesgo alto.</t>
  </si>
  <si>
    <t>(Número de colaboradores a quienes se les evaluaron sus condiciones de trabajo en el periodo/ Número de Colaboradores programados en el periodo)*100%</t>
  </si>
  <si>
    <t>Cumplir el 100%  porciento de las investigaciones oportunas de los accidentes y enfermedades laborales.</t>
  </si>
  <si>
    <t>(Número de accidentes y enfermedades laborales investigados oportunamente en el periodo/ Número de total de accidentes y enfermedades laborales investigados en el periodo)*100</t>
  </si>
  <si>
    <t>Cumplir el 80% porciento de los objetivos planteados en seguridad y salud en el trabajo</t>
  </si>
  <si>
    <t>(No. de objetivos del SG SST cumplidos/No. total de objetivos del SG SST)*100%</t>
  </si>
  <si>
    <t>Gestionar el 50% porciento de las acciones de mejora.</t>
  </si>
  <si>
    <t>(No. de acciones de mejora gestionadas/No. total de acciones de mejora identificadas)*100%</t>
  </si>
  <si>
    <t>Cumplir el 80% porciento de las actividades programadas en los programas de vigilancia epidemiológicos.</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</si>
  <si>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</si>
  <si>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Disminuir 1 por ciento de accidentes de trabajo en comparación con el año anterior</t>
  </si>
  <si>
    <t>Número de accidentes de trabajo que se presentaron en el trimestre / Número de trabajadores en el trimestre * 100</t>
  </si>
  <si>
    <t>Decreciente</t>
  </si>
  <si>
    <t>Disminuir 1 por ciento de los días de incapacidad generados por los accidentes de trabajo en comparación con el año anterior</t>
  </si>
  <si>
    <t>Número de días de incapacidad por accidente de trabajo en el trimestre + el número de días cargados en el trimestre /Número de trabajadores en el trimestre *100</t>
  </si>
  <si>
    <t>Lograr 0% accidentes de trabajo mortales</t>
  </si>
  <si>
    <t>(Número de accidentes de trabajo mortales que se presentaron en el año/ Total de accidentes de trabajo que se presentaron en el año)100%</t>
  </si>
  <si>
    <t>Disminuir en 0.5% porciento en la aparición de casos por nuevos diagnósticos de enfermedad laboral</t>
  </si>
  <si>
    <t>(Número de casos nuevos y antiguos de enfermedad laboral en el periodo/ Promedio total de trabajadores en el periodo)*100%</t>
  </si>
  <si>
    <t>Disminuir 1 por ciento de enfermedades laborales comparado con el año anterior</t>
  </si>
  <si>
    <t>a= Número de casos nuevos de enfermedad laboral en el periodo / b= Promedio total de trabajadores en el periodo *100.000</t>
  </si>
  <si>
    <t>Disminuir el 0,43% porciento de días de ausentismo</t>
  </si>
  <si>
    <t>(Número de días de ausencia por incapacidad laboral o común en el mes/ Número de días de trabajo programados en el mes)*100</t>
  </si>
  <si>
    <t>Adelantar el 100% de las actividades necesarias para realizar la Evaluación de Desempeño Laboral</t>
  </si>
  <si>
    <t>Realizar el 100% de las actividades programadas en el Modelo Integrado de Planeación y Gestión - MIPG de la vigencia, por la Subsecretaria de política de Movilidad</t>
  </si>
  <si>
    <t>Porcentaje de cumplimiento del Plan de Adecuación y Sostenibilidad de MIPG  de la Subsecretaría de Política de Movilidad</t>
  </si>
  <si>
    <t>Realizar los estudios de gestión de la demanda y estudios tarifarios</t>
  </si>
  <si>
    <t>Estudios de gestión de la demanda</t>
  </si>
  <si>
    <t>(Estudios realizados / Estudios requeridos )*100</t>
  </si>
  <si>
    <t>Aprobar el 100% de los productos entregados del contrato 2017-1852, cuyo objeto es:  Revisar y actualizar el Plan Maestro de Movilidad para Bogotá D.C.</t>
  </si>
  <si>
    <t>Productos aprobados contrato 2017-1852</t>
  </si>
  <si>
    <t>Realizar el 100% del seguimiento de las actividades enmarcadas en el cumplimiento del Plan de adecuación y sostenibilidad MIPG 2020</t>
  </si>
  <si>
    <t>Porcentaje de cumplimiento del Plan de Adecuación y Sostenibilidad de MIPG  de la Dirección Administrativa y financiera</t>
  </si>
  <si>
    <t>Sustanciar el 100% de las actuaciones disciplinarias de segunda instancia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</si>
  <si>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</si>
  <si>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</si>
  <si>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</si>
  <si>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</si>
  <si>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</si>
  <si>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Gestionar el 100% de las solicitudes de contratación radicadas  en la Dirección de Contratación.</t>
  </si>
  <si>
    <t>Porcentaje de solicitudes de contratación gestionadas</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</si>
  <si>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</si>
  <si>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</si>
  <si>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Porcentaje de cumplimiento del Plan de Adecuación y Sostenibilidad de MIPG  de la Dirección de Contratación</t>
  </si>
  <si>
    <t>Cumplir el 100% de las actividades propuestas en el Modelo Integrado de Planeación y Gestión - MIPG por la Dirección de Gestión de cobro</t>
  </si>
  <si>
    <t>Porcentaje de cumplimiento del Plan de Adecuación y Sostenibilidad de MIPG  de la Dirección de Gestión de Cobro</t>
  </si>
  <si>
    <t>1(ant)</t>
  </si>
  <si>
    <t>Gestionar dentro de los términos establecidos por ley el 92% de las solicitudes deconsultas, conceptos y actos administrativos que sean puestos a consideración de la Dirección.</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</si>
  <si>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</si>
  <si>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Preparar el 100% de los actos administrativos solicitados.</t>
  </si>
  <si>
    <t>Porcentaje de actos administrativos      revisados y conceptuados</t>
  </si>
  <si>
    <t xml:space="preserve">(Numero de actos administrativos revisados y conceptuados / Número de revisiones de actos administrativos solicitadas)*100% </t>
  </si>
  <si>
    <t>Elaborar el 92% de los conceptos técnicos requeridos</t>
  </si>
  <si>
    <t>Porcentaje de conceptos técnicos   emitidos por la Subdirección de Transporte Privado</t>
  </si>
  <si>
    <t>Elaborar el 96% de los conceptos técnicos requeridos</t>
  </si>
  <si>
    <t>Porcentaje de conceptos técnicos   emitidos por la Subdirección de Bicicleta y Peatón</t>
  </si>
  <si>
    <t>Elaborar el  91% de los conceptos técnicos requeridos</t>
  </si>
  <si>
    <t>Porcentaje de conceptos técnicos   emitidos por la Subdirección de Infraestructura</t>
  </si>
  <si>
    <t>Dependencia</t>
  </si>
  <si>
    <t>Propósitos</t>
  </si>
  <si>
    <t>Programa PDD</t>
  </si>
  <si>
    <t>Nombre Meta PDD</t>
  </si>
  <si>
    <t>ODS</t>
  </si>
  <si>
    <t>ObjGeneral</t>
  </si>
  <si>
    <t>Tipo_Meta</t>
  </si>
  <si>
    <t>Tipo_Ind</t>
  </si>
  <si>
    <t>Componente PMM</t>
  </si>
  <si>
    <t>Objetivos estratégicos/Resolución 2020</t>
  </si>
  <si>
    <t>COMPONENTES DE LA MISIÓN/Resolución 2020</t>
  </si>
  <si>
    <t>COMPONENTES DE LA VISIÓN/Resolución 2020</t>
  </si>
  <si>
    <t>Promover el reconocimiento y garantia de derechos al interior de las familias de la ciudad de Bogotá</t>
  </si>
  <si>
    <t>Subsecretaría de Gestión de Movilidad</t>
  </si>
  <si>
    <t>Fortalecer la capacidad institucional para garantizar una gestión pública eficiente y transparente que responda a las demandas ciudadanas, al cumplimiento de las Políticas Sociales y a los criterios de calidad de los servicios sociales que presta la Entidad</t>
  </si>
  <si>
    <t>3. Inspirar confianza y legitimidad para vivir sin miedo y ser epicentro de cultura ciudadana, paz y reconciliación.</t>
  </si>
  <si>
    <t>Fortalecer la capacidad institucional para brindar respuestas integrales en el territorio</t>
  </si>
  <si>
    <t>3. Plan de Intercambiadores Modales</t>
  </si>
  <si>
    <t>Contribuir en la prevención de la maternidad y la paternidad temprana en Bogotá</t>
  </si>
  <si>
    <t>Contribuir al desarrollo integral con enfoque diferencial de niños, niñas y adolescentes de Bogotá que se encuentren en situación de amenaza, inobservancia o vulneración de derechos</t>
  </si>
  <si>
    <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</si>
  <si>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</si>
  <si>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Disminuir las prácticas adversas y percepciones discriminatorias en torno a la vejez y contribuir a la transformación de imaginarios sobre el envejecimiento y el diálogo intergeneracional como conceptos vitales para la construcción de proyectos de vida</t>
  </si>
  <si>
    <t>Disminuir la vulnerabilidad por discriminación, violencias y exclusión social por orientación sexual o identidad de género en Bogotá</t>
  </si>
  <si>
    <t>Proveer espacios de integración social en cumplimiento de los estándares de calidad para garantizar la prestación de los servicios sociales en condiciones adecuadas y seguras</t>
  </si>
  <si>
    <t>Dirección de atención al ciudadano</t>
  </si>
  <si>
    <t>Promover la inclusión social de las y los ciudadanos habitantes de calle y las poblaciones en riesgo de habitar las calles</t>
  </si>
  <si>
    <t>Dirección de investigaciones administrativas al tránsito y y¡transporte</t>
  </si>
  <si>
    <t>Fortalecer los procesos de inclusión de las personas con discapacidad, sus familias y cuidadores en los diferentes entornos, mediante acciones de articulación con actores públicos y privados</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</si>
  <si>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</si>
  <si>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</si>
  <si>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r>
      <rPr>
        <sz val="10"/>
        <color theme="1"/>
        <rFont val="Calibri"/>
        <family val="2"/>
      </rPr>
      <t xml:space="preserve">OSGAS- </t>
    </r>
    <r>
      <rPr>
        <b/>
        <sz val="10"/>
        <color theme="1"/>
        <rFont val="Calibri"/>
        <family val="2"/>
      </rPr>
      <t>1.</t>
    </r>
    <r>
      <rPr>
        <sz val="10"/>
        <color theme="1"/>
        <rFont val="Calibri"/>
        <family val="2"/>
      </rPr>
      <t xml:space="preserve"> Implementar las buenas prácticas antisoborno contenidas en la norma ISO 37001:2016. / </t>
    </r>
    <r>
      <rPr>
        <b/>
        <sz val="10"/>
        <color theme="1"/>
        <rFont val="Calibri"/>
        <family val="2"/>
      </rPr>
      <t xml:space="preserve">2. </t>
    </r>
    <r>
      <rPr>
        <sz val="10"/>
        <color theme="1"/>
        <rFont val="Calibri"/>
        <family val="2"/>
      </rPr>
      <t>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10"/>
        <color theme="1"/>
        <rFont val="Calibri"/>
        <family val="2"/>
      </rPr>
      <t xml:space="preserve"> 3.</t>
    </r>
    <r>
      <rPr>
        <sz val="10"/>
        <color theme="1"/>
        <rFont val="Calibri"/>
        <family val="2"/>
      </rPr>
      <t xml:space="preserve"> Fortalecer el reporte de las denuncias presentadas por presuntos actos de soborno, asegurando la protección de la identidad del denunciante en buena fe y bajo una sospecha razonable, y evitar represalias a este. / </t>
    </r>
    <r>
      <rPr>
        <b/>
        <sz val="10"/>
        <color theme="1"/>
        <rFont val="Calibri"/>
        <family val="2"/>
      </rPr>
      <t>4.</t>
    </r>
    <r>
      <rPr>
        <sz val="10"/>
        <color theme="1"/>
        <rFont val="Calibri"/>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</si>
  <si>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Fortalecer la capacidad operativa y técnica en los servicios de soporte de la gestión institucional y en el desarrollo integral del talento humano</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</si>
  <si>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</si>
  <si>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Dirección administrativa y financiera</t>
  </si>
  <si>
    <r>
      <rPr>
        <sz val="10"/>
        <color theme="1"/>
        <rFont val="Calibri"/>
        <family val="2"/>
      </rPr>
      <t xml:space="preserve">OSGSST- </t>
    </r>
    <r>
      <rPr>
        <b/>
        <sz val="10"/>
        <color theme="1"/>
        <rFont val="Calibri"/>
        <family val="2"/>
      </rPr>
      <t>1.</t>
    </r>
    <r>
      <rPr>
        <sz val="10"/>
        <color theme="1"/>
        <rFont val="Calibri"/>
        <family val="2"/>
      </rPr>
      <t xml:space="preserve"> Identificar continua y sistemáticamente los peligros, evaluar, valorar los riesgos en SST y determinar los controles operacionales para su eliminación o mitigación / </t>
    </r>
    <r>
      <rPr>
        <b/>
        <sz val="10"/>
        <color theme="1"/>
        <rFont val="Calibri"/>
        <family val="2"/>
      </rPr>
      <t>2.</t>
    </r>
    <r>
      <rPr>
        <sz val="10"/>
        <color theme="1"/>
        <rFont val="Calibri"/>
        <family val="2"/>
      </rPr>
      <t xml:space="preserve"> Prevenir lesiones y deterioro de la salud relacionados con el trabajo a los (as) colaboradores (as) proporcionando lugares de trabajo seguros y saludables, favoreciendo en todo momento su consulta y participación y la de sus representantes. / </t>
    </r>
    <r>
      <rPr>
        <b/>
        <sz val="10"/>
        <color theme="1"/>
        <rFont val="Calibri"/>
        <family val="2"/>
      </rPr>
      <t>3.</t>
    </r>
    <r>
      <rPr>
        <sz val="10"/>
        <color theme="1"/>
        <rFont val="Calibri"/>
        <family val="2"/>
      </rPr>
      <t xml:space="preserve"> Cumplir la normatividad nacional vigente en materia de riesgos laborales y de otra índole, teniendo en cuenta los requisitos aplicables a la Secretaría. / </t>
    </r>
    <r>
      <rPr>
        <b/>
        <sz val="10"/>
        <color theme="1"/>
        <rFont val="Calibri"/>
        <family val="2"/>
      </rPr>
      <t>4.</t>
    </r>
    <r>
      <rPr>
        <sz val="10"/>
        <color theme="1"/>
        <rFont val="Calibri"/>
        <family val="2"/>
      </rPr>
      <t xml:space="preserve"> Definir e implementar planes y estrategias para el mejoramiento continuo de las condiciones de salud y seguridad en el trabajo. </t>
    </r>
  </si>
  <si>
    <t>Oficina asesora de comunicaciones y cultura para la movilidad</t>
  </si>
  <si>
    <t>Oficina de tecnologías de la información y las comunicaciones</t>
  </si>
  <si>
    <t>Oficina de seguridad vial</t>
  </si>
  <si>
    <t>Oficina de control disciplinario</t>
  </si>
  <si>
    <t>Oficina de control interno</t>
  </si>
  <si>
    <t>Subdirección de contravenciones</t>
  </si>
  <si>
    <t>Subdirección de control e investigaciones al transporte público</t>
  </si>
  <si>
    <t>Si</t>
  </si>
  <si>
    <t>No</t>
  </si>
  <si>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</si>
  <si>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</si>
  <si>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</si>
  <si>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</si>
  <si>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</si>
  <si>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</si>
  <si>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</si>
  <si>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</si>
  <si>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</si>
  <si>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</si>
  <si>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</si>
  <si>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</si>
  <si>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</si>
  <si>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</si>
  <si>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</si>
  <si>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</si>
  <si>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</si>
  <si>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</si>
  <si>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</si>
  <si>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</si>
  <si>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</si>
  <si>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</si>
  <si>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</si>
  <si>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</si>
  <si>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</si>
  <si>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</si>
  <si>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OBJETIVOS ANTISOBORNO</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</si>
  <si>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</si>
  <si>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</si>
  <si>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</si>
  <si>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</si>
  <si>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</si>
  <si>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Dirigir el 100% de las estrategias en materia de seguridad vial para la materialización de politicas, planes y programas</t>
  </si>
  <si>
    <t xml:space="preserve">Porcentaje de cumplimiento de actividades de la estrategia de promoción y prevención en temas de seguridad vial </t>
  </si>
  <si>
    <t xml:space="preserve">Realizar el 100% de las actividades programadas en el Plan Anticorrupción y de Atención al Ciudadano de la vigencia por la Oficina de Seguridad Vial" </t>
  </si>
  <si>
    <t>Porcentaje de cumplimiento del   Plan Anticorrupción y de Atención al Ciudadano de  la Oficina de Seguridad Vial</t>
  </si>
  <si>
    <t>Nivel Operativo</t>
  </si>
  <si>
    <t xml:space="preserve">Porcentaje de realización de los estudios económicos, sociales, técnicos, ambientales, financieros, de gestión de la demanda y/o tarifarios </t>
  </si>
  <si>
    <t>(Estudios realizados/Estudios requeridos a la DIM)*100</t>
  </si>
  <si>
    <t>Porcentaje de ejecución en las actividades del Plan Anticorrupción y de Atención al Ciudadano realizadas por la Dirección de Inteligencia para la Movilidad</t>
  </si>
  <si>
    <t>Porcentaje de realización de los modelos de macro modelación y/o micro simulación y/o a escala meso</t>
  </si>
  <si>
    <t>Porcentaje de cumplimiento de las actividades programadas en el Modelo Integrado de Planeación y Gestión - MIPG de la vigencia, por la Dirección de Inteligencia para la Movilidad</t>
  </si>
  <si>
    <t>Porcentaje de cumplimento a la entrega de  productos relacionados en los  procesos contractuales suscritos por la Dependencia en la vigencia anterior</t>
  </si>
  <si>
    <t>(Actividades P.A.A.C realizadas y evidenciadas/actividades programadas para el periodo evaluado en cada componente del P.A.A.C. donde participa la DIM)*100</t>
  </si>
  <si>
    <t>(Modelos realizados y/o evaluados/ Modelos requeridos a la Dirección de Inteligencia para la Movilidad )*100</t>
  </si>
  <si>
    <t>(Número actividades ejecutadas en el plan de adecuación y sostenibilidad de MIPG / Número de actividades programadas en el plan de adecuación y sostenibilidad de MIPG a cargo Dirección de Inteligencia para la Movilidad)*100%</t>
  </si>
  <si>
    <t>(Sumatoria productos entregados / Total productos programados segun procesos contractuales suscritos por la Dirección de Inteligencia para la Movilidad) *100</t>
  </si>
  <si>
    <t>Alcanzar el 99,98 % de la ejecución del PAC programado de vigencia y reserva  conforme con las necesidades identificadas en cada proyecto</t>
  </si>
  <si>
    <t>Realizar el 100% de las actividades del Plan Anticorrupción y de Atención al Ciudadano a cargo del proceso de Planeación de Transporte e Infraestructura</t>
  </si>
  <si>
    <t>Realizar el 100% de las acciones de seguimiento a la implementación de los Planes Estratégicos de Seguridad Vial programadas</t>
  </si>
  <si>
    <t xml:space="preserve">Realizar seguimiento al 100% de los productos relacionados en los  procesos contractuales en ejecución, suscritos por la Dependencia en la vigencia anterior </t>
  </si>
  <si>
    <t>Realizar el 100% de los estudios técnicos relacionados con la formulación e implementación de las políticas, planes, programas, y proyectos relacionados con el tránsito, el transporte y su infraestructura en Bogotá D.C</t>
  </si>
  <si>
    <t>Realizar el 100% de las acciones de revisión y aprobación de los Planes Integrales de Movilidad Sostenible PIMS</t>
  </si>
  <si>
    <t>Realizar el 100% de las Auditorias de Seguridad Vial - ASV, programadas en la vigencia</t>
  </si>
  <si>
    <t>Realizar seguimiento a la ejecución del presupuesto asignado a los proyectos de la Subsecretaría de Política de Movilidad, conforme con las necesidades identificadas en cada proyecto</t>
  </si>
  <si>
    <t>(Total presupuesto ejecutado/ Total presupuesto programado de los proyectos de la SPM) *100</t>
  </si>
  <si>
    <t>Porcentaje de cumplimiento del   Plan Anticorrupción y de Atención al Ciudadano del proceso de Planeación de Transporte e Infraestructura</t>
  </si>
  <si>
    <t>(Actividades P.A.A.C realizadas y evidenciadas/actividades registradas en cada componente del P.A.A.C. donde participa el proceso de Planeación de Transporte e Infraestructura)*100</t>
  </si>
  <si>
    <t>(Número de acciones de seguimiento a los PESV realizadas / Total de  Número de acciones de seguimiento a los PESV realizadas  programadas)*100</t>
  </si>
  <si>
    <t xml:space="preserve">Porcentaje de cumplimiento de las entregas previstas de los productos relacionados en los procesos contractuales, suscritos por la Dependencia  </t>
  </si>
  <si>
    <t>Porcentaje de estudios técnicos elaborados por la Direccion de Planeación de la Movilidad y sus Subdirecciones</t>
  </si>
  <si>
    <t>Porcentaje de Planes Integrales de Movilidad Sostenible aprobados</t>
  </si>
  <si>
    <t>(Número de conceptos de aprobación de Planes Integrales de Movilidad Sostenible elaborados / Número de Planes Integrales de Movilidad Sostenible aprobados )*100%</t>
  </si>
  <si>
    <t>Número de auditorias en seguridad vial realizadas / Total de  auditorias en seguridad vial programadas)*100</t>
  </si>
  <si>
    <t>Subdirección de la Bicicleta y el Peatón</t>
  </si>
  <si>
    <t>Porcentaje de cumplimiento de las actividades del Plan Anticorrupción y de Atención al Ciudadano por parte de Subdirección de Control de Tránsito y Transporte</t>
  </si>
  <si>
    <t>Gestión Subsecretaría de Servicios a la Ciudadanía</t>
  </si>
  <si>
    <t>Gestión Dirección de Atención al Ciudadano</t>
  </si>
  <si>
    <t>Gestión Oficina de Gestión Social</t>
  </si>
  <si>
    <t xml:space="preserve">Cumplir el 100% de las actividades propuestas en el Modelo Integrado de Planeación y Gestión - MIPG por la Oficina de Gestión Social			</t>
  </si>
  <si>
    <t>Gestión Dirección de Investigaciones Administrativas al Tránsito y Transporte</t>
  </si>
  <si>
    <t>Gestión_Proceso de Gestión Administrativa</t>
  </si>
  <si>
    <t>Aumentar en 0,5% la cantidad de residuos aprovechados en la entidad, respecto a la vigencia anterior</t>
  </si>
  <si>
    <t>OSGGA- Promover la gestión integral de los residuos generados en la SDM.</t>
  </si>
  <si>
    <t>Gestión de residuos aprovechables en la SDM</t>
  </si>
  <si>
    <t>(Total Residuos Aprovechables 2023 - Total Residuos Aprovechables 2022)/Total Residuos Aprovechables 2023</t>
  </si>
  <si>
    <t>Gestión_Proceso de Talento Humano</t>
  </si>
  <si>
    <t>Subdirección administrativa</t>
  </si>
  <si>
    <t>Subdirección financiera</t>
  </si>
  <si>
    <t>Gestión_Proceso de Gestión Financiera</t>
  </si>
  <si>
    <t>Gestión_Proceso de Gestión Jurídica</t>
  </si>
  <si>
    <t>Programa</t>
  </si>
  <si>
    <t>1.05. Espacio público seguro e inclusivo</t>
  </si>
  <si>
    <t>1.06. Movilidad segura e inclusiva</t>
  </si>
  <si>
    <t>2.12. Bogotá cuida a su gente</t>
  </si>
  <si>
    <t>4.26. Movilidad Sostenible</t>
  </si>
  <si>
    <t>5.33. Fortalecimiento institucional para un gobierno confiable</t>
  </si>
  <si>
    <t>5.39. Camino hacia una democracia deliberativa con un gobierno cercano a la gente y con participación ciudadana</t>
  </si>
  <si>
    <t>Objetivo PDD</t>
  </si>
  <si>
    <t>Objetivos PDD</t>
  </si>
  <si>
    <t>1. Bogotá avanza en  seguridad</t>
  </si>
  <si>
    <t>2.Bogotá confía en su bienestar</t>
  </si>
  <si>
    <t>3. Bogotá confía en su potencial</t>
  </si>
  <si>
    <t>4.Bogotá ordena su territorio y avanza en su acción climática</t>
  </si>
  <si>
    <t>5. Bogotá confía en su gobierno</t>
  </si>
  <si>
    <t>Gestión Proceso de Direccionamiento Estratégico PE01</t>
  </si>
  <si>
    <t>7974 Fortalecimiento de los procesos contravencionales asociados a las infracciones de normas de tránsito y transporte público en Bogotá D.C.</t>
  </si>
  <si>
    <t>8008 Mejoramiento de los servicios prestados en la Secretaría Distrital de Movilidad de Bogotá D.C.</t>
  </si>
  <si>
    <t>8012 Implementación de espacios de participación ciudadana incidente en la Secretaría Distrital de Movilidad de Bogotá D.C.</t>
  </si>
  <si>
    <t>7969 Mejoramiento en la gestión de las acciones de transparencia e integridad de la Secretaría Distrital de Movilidad en Bogotá D.C</t>
  </si>
  <si>
    <t>7982 Mejoramiento y mantenimiento de los servicios de TI asociados a la infraestructura tecnológica operacional de la Secretaría Distrital de Movilidad de Bogotá D.C.</t>
  </si>
  <si>
    <t>7980 Implementación de intervenciones integrales de cultura, comunicación y pedagogía, para la movilidad segura en Bogotá D.C</t>
  </si>
  <si>
    <t>7985 Consolidación del trabajo colaborativo y apoyo institucional en la Secretaría Distrital de Movilidad de Bogotá D.C.</t>
  </si>
  <si>
    <t>7994 Fortalecimiento de la Gestión Jurídica en la Secretaría Distrital de Movilidad de Bogotá D.C.</t>
  </si>
  <si>
    <t>7941 Fortalecimiento del componente de gobernanza para la implementación de la estrategia de seguridad vial en Bogotá D.C.</t>
  </si>
  <si>
    <t>7975 Implementación de acciones para una movilidad sostenible, segura y confiable para Bogotá D.C.</t>
  </si>
  <si>
    <t>7996 Fortalecimiento del programa niñas y niños primero para mejorar la seguridad vial y la confianza en el camino al colegio en Bogotá D.C.</t>
  </si>
  <si>
    <t>7998 Fortalecimiento de la red de cicloinfraestructura en la ciudad de Bogotá D.C.</t>
  </si>
  <si>
    <t>8000 Fortalecimiento del sistema de señalización para la movilidad enfocada en la mejora de la seguridad vial en la ciudad de Bogotá D.C</t>
  </si>
  <si>
    <t>8001 Consolidación de las intervenciones en el espacio público para el mejoramiento de las condiciones de movilidad y seguridad vial en los corredores y puntos estratégicos
en Bogotá D.C.</t>
  </si>
  <si>
    <t>8009 Fortalecimiento de las intervenciones de control y prevención del tránsito y el transporte para mejorar la seguridad vial en Bogotá D.C.</t>
  </si>
  <si>
    <t>1973 Alcanzar 480.000 estudiantes beneficiadas y beneficiados en el programa de Niñas y Niños Primero – NNP, incluyendo acciones orientadas a mejorar las condiciones de movilidad de las rutas escolares</t>
  </si>
  <si>
    <t>1974 Complementar con dispositivos que garanticen la accesibilidad de 340 intersecciones semafóricas que cumplan con las condiciones técnicas para tal fin</t>
  </si>
  <si>
    <t>1976 Diseñar, implementar y evaluar el 100% del plan sectorial de cultura ciudadana, comunicación y pedagogía cívica que propicien transformaciones voluntarias constructivas y corresponsables en el sistema de movilidad</t>
  </si>
  <si>
    <t>1981 Realizar 300.000 intervenciones para mejorar las condiciones de movilidad en los corredores y puntos estratégicos de la ciudad Región</t>
  </si>
  <si>
    <t>1983 Realizar seguimiento al 100% de los PMT (Planes de Manejo de Tránsito) que generen mayor afectación a los usuarios priorizando la seguridad e infraestructura a las y los peatones y ciclistas</t>
  </si>
  <si>
    <t>1982 Realizar 35.000 intervenciones en las vías y el espacio público para la movilidad enfocadas en la mejora de la seguridad vial, priorizando actividades de señalización y demarcación</t>
  </si>
  <si>
    <t>1984 Realizar un (1) estudio técnico en corredores principales, para evaluar los límites de velocidad en la ciudad</t>
  </si>
  <si>
    <t>1985 Recuperar 30.000 m2 de espacio público para una movilidad más segura y accesible, principalmente en entornos relacionados con la movilidad activa y sostenible, siguiendo el enfoque de calle completa</t>
  </si>
  <si>
    <t>2203 Construir 59 kilómetros lineales de la red de cicloinfraestructura</t>
  </si>
  <si>
    <t>2208 Diseñar e implementar una (1) estrategia para la promoción de infraestructura de recarga de vehículos eléctricos en Bogotá D.C</t>
  </si>
  <si>
    <t>2217 Implementar 3 acciones para promover la renovación tecnológica de transporte de carga hacia una tecnología de cero y bajas emisiones</t>
  </si>
  <si>
    <t>2219 Implementar una estrategia para lograr que el 50% de bicicletas existentes en la ciudad, según la Encuesta de Movilidad 2023, se registren en la plataforma de Registro obligatorio de bicicletas.</t>
  </si>
  <si>
    <t>2223 Lograr 9.200.000 viajes en modos sostenibles en un día hábil entre semana en Bogotá.</t>
  </si>
  <si>
    <t>2286 Desarrollar el 100% de la estrategia de mejora y sostenibilidad del Modelo Integrado De Planeación y Gestión - Mipg en las entidades del Sector Movilidad</t>
  </si>
  <si>
    <t>2340 Desarrollar el 100% de mejoramiento en la atención, participación ciudadana incidente y formación para la atención integral con enfoques de género, diferencial y territorial, a través de los canales definidos por cada entidad, del Sector Movilidad</t>
  </si>
  <si>
    <t>Fallar 80% de los procesos contravencionales que se encuentran en términos durante la vigencia</t>
  </si>
  <si>
    <t>Implementar 100% del Sistema de información Contravencional preciso, confiable y oportuno</t>
  </si>
  <si>
    <t>Alcanzar un 95% de atenciones resueltas en el primer contacto sobre la oferta de trámites y servicios de la Secretaría Distrital de Movilidad</t>
  </si>
  <si>
    <t>Disminuir a 34,7% unidades en minutos del tiempo promedio del ciclo de atención de los trámites y servicios en el canal presencial</t>
  </si>
  <si>
    <t>Aumentar a 1.000 atenciones en orientación a víctimas de siniestros viales con enfoque poblacional, diferencial y de género</t>
  </si>
  <si>
    <t>Aumentar a 9.450 personas en actividades de formación en temas de prevención de siniestralidad vial con enfoque poblacional, diferencial y de género</t>
  </si>
  <si>
    <t>Incrementar a 11.625 cursos pedagógicos dictados a la ciudadanía anualmente con enfoque poblacional, diferencial y de género.</t>
  </si>
  <si>
    <t>Diseñar 100% del programa de formación a mujeres en Oficios No Convencionales relacionados con transporte público de la ciudad con enfoque poblacional, diferencial y de género</t>
  </si>
  <si>
    <t>Aumentar a 56.164 personas que participan en los espacios que crea la Secretaría Distrital de Movilidad, de acuerdo con el enfoque poblacional-diferencial y de género</t>
  </si>
  <si>
    <t>Crear 12 documento(s) de lineamientos técnicos sociales, de acuerdo con el enfoque poblacional-diferencial y de género</t>
  </si>
  <si>
    <t>Fortalecer 1 Estrategia de comunicaciones con el fin de socializar el Sistema de Gestión
Antisoborno.</t>
  </si>
  <si>
    <t>Mantener 1 Estrategia anual para la sostenibilidad del sistema de control interno</t>
  </si>
  <si>
    <t>Fortalecer 1 Estrategia anual de integridad para socializar los temas de integridad, transparencia y lucha contra la corrupción</t>
  </si>
  <si>
    <t>Mejorar, optimizar y robustecer 97 % de la plataforma tecnológica de la SDM con un modelo hibrido para afinar
sus componentes y fortificar su infraestructura</t>
  </si>
  <si>
    <t>Mejorar, optimizar y robustecer 97 % Las aplicaciones y sistemas de información que sostienen la operación interna y garantizan la transparencia en los procesos propios de la Entidad</t>
  </si>
  <si>
    <t>Contar con 1 Plan estratégico de Tecnologías de la Información actualizado para dar continuidad a la transformación digital de la Entidad</t>
  </si>
  <si>
    <t>Realizar 2 seguimientos Seguimientos anuales para la certificación de los Sistemas de Gestión a cargo de la OTIC bajo la normatividad vigente que les aplique</t>
  </si>
  <si>
    <t>Diseñar, ejecutar y evaluar 4 Estrategias de cultura para la movilidad</t>
  </si>
  <si>
    <t>Sensibilizar 600000 persona frente a temas de movilidad segura y cultura para la movilidad.</t>
  </si>
  <si>
    <t>Ejecutar 4 Planes de comunicación en materia de movilidad</t>
  </si>
  <si>
    <t>Implementar el 100% La estrategia anual para la sostenibilidad y mejora del Sistema de Gestión Ambiental</t>
  </si>
  <si>
    <t>Ejecutar el 100 % de las acciones delineadas en la estrategia anual para la sostenibilidad y mejora del Sistema de Seguridad y Salud en el Trabajo, asegurando la ejecución de todas las actividades planteadas.</t>
  </si>
  <si>
    <t>Alcanzar el 100% de la implementación total de la estrategia anual para la sostenibilidad del sistema de calidad</t>
  </si>
  <si>
    <t>Garantizar la continuidad del 100 % de los servicios corporativos, asegurando el adecuado funcionamiento de la entidad mediante la implementación de medidas preventivas, correctivas y de monitoreo continuo</t>
  </si>
  <si>
    <t>Implementar el 100 % de los planes, programas y proyectos necesarios para apoyar la gestión de la Secretaría Distrital de Movilidad de Bogotá D.C</t>
  </si>
  <si>
    <t>Implementar el 100 % anual para la sostenibilidad y mejora del Sistema de Gestión Documental y Archivo, garantizando resultados sostenibles a largo plazo</t>
  </si>
  <si>
    <t>Llevar a cabo el 100 % de las actividades desarrolladas en el Plan de bienestar social y mejoramiento del Clima institucional asegurando la realización de cada actividad planteada</t>
  </si>
  <si>
    <t>Resolver oportunamente el 100 % de las solicitudes y actuaciones que hacen parte de los procesos 
disciplinarios en etapa de juzgamiento que sean puestos a consideración de
la SGJ</t>
  </si>
  <si>
    <t>Atender el 100 % de las actuaciones debidamente notificadas relacionadas con la representación judicial de la entidad</t>
  </si>
  <si>
    <t>Gestionar Oportunamente el 100 % de las solicitudes de estructuración y/o control de legalidad de actos administrativos y emisión de conceptos jurídicos que sean puestos a consideración de la Dirección de Normatividad y Conceptos</t>
  </si>
  <si>
    <t>Tramitar el 100% de los procesos contractuales que sean radicados en la Dirección de Contratación</t>
  </si>
  <si>
    <t>Efectuar la gestión de cobro al 100 % de las obligaciones que sean cobrables, en los términos previstos por la ley 
y de acuerdo a los lineamientos establecidos en el Manual de Cobro Administrativo Coactivo de la Secretaría Distrital de Movilidad</t>
  </si>
  <si>
    <t>Adelantar el 100 % de las actividades para el desarrollo de un estudio técnico para la definición de limites de velocidad en corredores de la malla vial arterial.</t>
  </si>
  <si>
    <t>Gestionar el 100 % de las actividades para la formulación de documentos de estudios y lineamientos técnicos en materia de seguridad vial</t>
  </si>
  <si>
    <t>Adelantar el 100 % de acciones de asistencia técnica en materia de seguridad vial requerida</t>
  </si>
  <si>
    <t>Desarrollar el 100% para la articulación interinstitucional</t>
  </si>
  <si>
    <t>Desarrollar el 100 % de las acciones relacionadas con la toma y manejo de datos, estadísticas, modelos de transporte y estudios que sean insumo para el diagnóstico y evaluación de la movilidad de la Ciudad y la Región.</t>
  </si>
  <si>
    <t>Orientar en el 100% la formulación y seguimiento de políticas, planes, programas, proyectos y demás instrumentos de planeación de estrategias de movilidad sostenible y segura en Bogotá.</t>
  </si>
  <si>
    <t>Realizar el 100 % de la revisión y seguimiento a los proyectos relacionados con la infraestructura vial, de tránsito y transporte de la ciudad y la Región.</t>
  </si>
  <si>
    <t>Impulsar en el 100 % las acciones para gestionar el uso eficiente del vehículo particular en la ciudad</t>
  </si>
  <si>
    <t>Realizar 100 % de las as actividades relacionadas para el mejoramiento en la prestación del servicio de transporte público de Bogotá y la Región</t>
  </si>
  <si>
    <t>Implementar 100 % las actividades relacionadas con la movilidad activa de la ciudadanía en Bogotá</t>
  </si>
  <si>
    <t>Adelantar el 100 % de las actividades relacionadas con el transporte de carga y logística para optimizar sus operaciones y movilidad en la ciudad y la Región</t>
  </si>
  <si>
    <t>Implementar el 100 % de las acciones para promover la renovación tecnológica de transporte de carga hacia una tecnología de cero y bajas emisiones</t>
  </si>
  <si>
    <t>Implementar el 1 % de una estrategia para lograr que el 50% de bicicletas existentes en la ciudad, según la EDM 2023, se registren en la plataforma de Registro-Bici</t>
  </si>
  <si>
    <t>Implementar el 100 % una estrategia para la promoción de infraestructura de recarga de vehículos eléctricos en Bogotá D.C</t>
  </si>
  <si>
    <t>Realizar 5.475.000 viajes acompañados y monitoreados con el proyecto Al Colegio en Bici y la estrategia BiciParceros durante el cuatrienio</t>
  </si>
  <si>
    <t>Realizar 1.683.350 viajes de acompañamiento con el proyecto Ciempiés durante el cuatrienio</t>
  </si>
  <si>
    <t>Implementar en 139 instituciones distritales la estrategia de Guardacaminos en el cuatrienio</t>
  </si>
  <si>
    <t>Realizar el control de 24.000 vehículos escolares en el proyecto Ruta Pila en el cuatrienio</t>
  </si>
  <si>
    <t>Implementar 60 km de mantenimiento de señalización y/o demarcación en cicloinfraestructura en la ciudad</t>
  </si>
  <si>
    <t>Implementar 28 kilómetros de señalización y/o demarcación de cicloinfraestructura en la ciudad</t>
  </si>
  <si>
    <t>Realizar intervención integral de 7,732 segmentos viales de la malla vial arterial con señalización horizontal y vertical</t>
  </si>
  <si>
    <t>Realizar intervención integral de 22,668 segmentos viales de la malla vial intermedia y local con señalización horizontal y vertical</t>
  </si>
  <si>
    <t>Intervenir 16 proyectos de urbanismo táctico, con el fin de recuperar y reconvertir el espacio público para priorizar la movilidad y seguridad vial peatonal</t>
  </si>
  <si>
    <t>Realizar el 100% % de los seguimientos a los PMT autorizados que generen mayor afectación a los usuarios de la infraestructura vial</t>
  </si>
  <si>
    <t>Realizar seguimiento al 100% de los PMT de Troncales y de Metro de acuerdo con los parametros establecidos</t>
  </si>
  <si>
    <t>Realizar 235.000 jornadas de gestión en vía</t>
  </si>
  <si>
    <t>Desarrollar 96 medidas de gestión enfocadas en mejorar las condiciones de movilidad y/o seguridad vial en un 15% en los indicadores planteados</t>
  </si>
  <si>
    <t>Realizar 48 inspecciones de seguridad vial a los puntos más críticos de siniestralidad con el fin de que sean un insumo para la toma de decisiones y/o acciones a realizar</t>
  </si>
  <si>
    <t>Desarrollar 141 instancias de armonización para la ejecución de intervenciones de movilidad y seguridad vial.</t>
  </si>
  <si>
    <t>Mantener por encima del 99% la disponibilidad del sistema de semaforización</t>
  </si>
  <si>
    <t>Complementar 340 intersecciones semaforizadas con otros dispositivos de señalización semafórica</t>
  </si>
  <si>
    <t>Implementar regulación semafórica en 40 intersecciones de la ciudad</t>
  </si>
  <si>
    <t>Operar el 100% del Sistema Inteligente de Transporte - SIT realizando la renovación de la infraestructura tecnológica necesaria para la operación</t>
  </si>
  <si>
    <t>Desarrollar 160 dispositivos para la actualización y ampliación tecnológica requerida (ampliación del Sistema de Detección Electrónica de Infracciones)</t>
  </si>
  <si>
    <t>Realizar 65000 intervenciones para la regulación y control del tránsito y el transporte en la ciudad.</t>
  </si>
  <si>
    <t>Atender el 100 % de los incidentes asignados en materia de gestión del tránsito en la ciudad</t>
  </si>
  <si>
    <t>Realizar 4600 intervenciones de prevención vial dirigida a los diferentes actores viales en la ciudad</t>
  </si>
  <si>
    <t>Actividades/Metas</t>
  </si>
  <si>
    <t>OSGC-Prestar trámites y servicios eficientes, oportunos y de calidad, con una gestión ambiental adecuada, soportados en tecnologías de la información y las comunicaciones</t>
  </si>
  <si>
    <t>Avance de las actividades en asistencia técnica de articulación interinstitucional implementado</t>
  </si>
  <si>
    <t>Porcentaje de las actividades para la formulación de documentos de estudios y lineamientos tecnicos en materia de seguridad vial.</t>
  </si>
  <si>
    <t>Actividades para el desarrollo de un estudio técnico para la definición de límites de velocidad en corredores de la malla vial arterial.</t>
  </si>
  <si>
    <t xml:space="preserve"> Numerador: Porcentaje de avance de las actividades para el desarrollo de un estudio técnico para la definición de límites de velocidad en corredores de la malla vial arterial ejecutadas / Denominador: Porcentaje total  de avance de las actividades para el desarrollo de un estudio técnico para la definición de límites de velocidad en corredores de la malla vial arterial programado en la vigencia</t>
  </si>
  <si>
    <t xml:space="preserve"> Numerador: Porcentaje de avance de las actividades para la formulación de documentos de estudios y lineamientos tecnicos en materia de seguridad vial  ejecutadas / Denominador: Porcentaje total de avance de las actividades para la formulación de documentos de estudios y lineamientos tecnicos en materia de seguridad vial programadas en la vigencia</t>
  </si>
  <si>
    <t xml:space="preserve"> Nominador: Porcentaje de avance de las acciones de asistencia técnica en materia de seguridad vial ejecutado / Denominador Porcentaje de avance de las acciones de asistencia técnica en materia de seguridad vial programado en la vigencia</t>
  </si>
  <si>
    <t>Número de Kilómetros de señalización  y/o demarcación en ciclo-infraestructura mantenidos</t>
  </si>
  <si>
    <t>Número de Kilómetros de  señalización y /o demarcación de ciclo-infraestructura implementados</t>
  </si>
  <si>
    <t>Sumatoria del número de Kilómetros de  señalización y /o demarcación de ciclo-infraestructura implementados</t>
  </si>
  <si>
    <t>Sumatoria del número de Kilómetros de señalización  y/o demarcación en ciclo-infraestructura mantenidos. La redacción debe guardar coherencia con la redaccion de la meta</t>
  </si>
  <si>
    <t>Magnitud programada 2025</t>
  </si>
  <si>
    <t>Magnitud ejecutada 2025</t>
  </si>
  <si>
    <t>Magnitud programada 2026</t>
  </si>
  <si>
    <t>Magnitud ejecutada 2026</t>
  </si>
  <si>
    <t>Magnitud programada 2027</t>
  </si>
  <si>
    <t>Magnitud ejecutada 2027</t>
  </si>
  <si>
    <t xml:space="preserve"> Impulsar en el 100 % las acciones para gestionar el uso eficiente del vehículo particular en la ciudad</t>
  </si>
  <si>
    <t>Porcentaje de acciones de seguimiento para gestionar el uso eficiente del vehículo particular en la ciudad</t>
  </si>
  <si>
    <t>Numerador: Porcentaje de avance en las acciones de seguimiento para gestionar el uso eficiente del vehículo particular en la ciudad ejecutadas / Denominador: Porcentaje total de avance de acciones de seguimiento para gestionar el uso eficiente del vehículo particular en la ciudad programadas en la vigencia</t>
  </si>
  <si>
    <t>Proceso de Planeación de Transporte e Infraestructura PM02</t>
  </si>
  <si>
    <t>Realizar en un 100% las actividades relacionadas para el mejoramiento en la prestación del servicio de transporte público de Bogotá y la Región</t>
  </si>
  <si>
    <t>Porcentaje de actividades relacionadas para el mejoramiento en la prestación del servicio de transporte público de Bogotá y la Región</t>
  </si>
  <si>
    <t>Numerador: Porcentaje de avance en las actividades relacionadas para el mejoramiento en la prestación del servicio de transporte público de Bogotá y la Región ejecutadas / Denominador: Porcentaje total de avance de las actividades relacionadas para el mejoramiento en la prestación del servicio de transporte público de Bogotá y la Región programadas en la vigencia</t>
  </si>
  <si>
    <t>Proceso de Planeación de Transporte e Infraestructura PM03</t>
  </si>
  <si>
    <t>Realizar el 100% de la revisión y seguimiento a los proyectos relacionados con la infraestructura vial, de tránsito y transporte de la ciudad y la Región.</t>
  </si>
  <si>
    <t>Porcentaje de actividades para la revisión y seguimiento a los proyectos relacionados con la infraestructura vial, de tránsito y transporte de la ciudad y la Región.</t>
  </si>
  <si>
    <t>Numerador: Porcentaje de avance en las actividades para la revisión y seguimiento a los proyectos relacionados con la infraestructura vial ejecutadas / Denominador: Porcentaje total de avance de las actividades para la revisión y seguimiento a los proyectos relacionados con la infraestructura vial programadas en la vigencia</t>
  </si>
  <si>
    <t>Proceso de Planeación de Transporte e Infraestructura PM04</t>
  </si>
  <si>
    <t xml:space="preserve"> Implementar en el 100% las actividades relacionadas con la movilidad activa de la ciudadanía en Bogotá</t>
  </si>
  <si>
    <t>Porcentaje de actividades relacionadas con la movilidad activa de la ciudadanía en Bogotá</t>
  </si>
  <si>
    <t>Numerador: Porcentaje de avance en las actividades relacionadas con la movilidad activa de la ciudadanía en Bogotá ejecutadas / Denominador: Porcentaje total de avance de las actividades relacionadas con la movilidad activa de la ciudadanía en Bogotá programadas en la vigencia</t>
  </si>
  <si>
    <t>Proceso de Planeación de Transporte e Infraestructura PM05</t>
  </si>
  <si>
    <t xml:space="preserve"> Implementar una estrategia para lograr que el 50% de bicicletas existentes en la ciudad, según la EDM 2023, se registren en la plataforma de Registro obligatorio de bicicletas.</t>
  </si>
  <si>
    <t>Porcentaje de actividades para implementar la estrategia para lograr que el 50% de bicicletas existentes en la ciudad</t>
  </si>
  <si>
    <t>Numerador: Porcentaje de avance de las actividades para implementar la estrategia para lograr que el 50% de bicicletas existentes en la ciudad, según la EDM 2023, se registren en la plataforma de Registro-Bici, ejecutadas / Denominador: Porcentaje total de avance de las actividades para implementar la estrategia para lograr que el 50% de bicicletas existentes en la ciudad, según la EDM 2023, se registren en la plataforma de Registro-Bici, programadas en la vigencia</t>
  </si>
  <si>
    <t>Proceso de Planeación de Transporte e Infraestructura PM06</t>
  </si>
  <si>
    <t>Adelantar el 100% de las actividades relacionadas con el transporte de carga y logística para optimizar sus operaciones y movilidad en la ciudad y la Región</t>
  </si>
  <si>
    <t>Porcentaje de actividades relacionadas con el transporte de carga y logística</t>
  </si>
  <si>
    <t>Numerador: Porcentaje de avance en las actividades relacionadas con el transporte de carga y logística ejecutadas / Denominador: Porcentaje total de avance de las actividades relacionadas con el transporte de carga y logística programadas en la vigencia</t>
  </si>
  <si>
    <t>Proceso de Planeación de Transporte e Infraestructura PM07</t>
  </si>
  <si>
    <t>Implementar el 100% de las acciones para promover la renovación tecnológica de transporte de carga hacia una tecnología de cero y bajas emisiones</t>
  </si>
  <si>
    <t>Porcentaje de acciones para promover la renovación tecnológica de transporte de carga</t>
  </si>
  <si>
    <t>Numerador: Porcentaje de avance de las acciones para promover la renovación tecnológica de transporte de carga ejecutadas / Denominador: Porcentaje total de avance de las acciones para promover la renovación tecnológica de transporte de carga programadas en la vigencia</t>
  </si>
  <si>
    <t>Desarrollar el 100% de las acciones dirigidas a la consolidación de la movilidad motorizada de cero y bajas emisiones como una alternativa eficiente, sostenible, accesible y competitiva en Bogotá</t>
  </si>
  <si>
    <t>Porcentaje de ejecución de las acciones realizadas para la consolidación de la movilidad motorizada de cero y bajas emisiones como una alternativa eficiente, sostenible, accesible y competitiva en Bogotá</t>
  </si>
  <si>
    <t>(Número de acciones ejecutadas)/ (número de acciones programadas para la consolidación de la movilidad motorizada de cero y bajas emisiones) *100</t>
  </si>
  <si>
    <t>Implementar el 100% de una estrategia para la promoción de infraestructura de recarga de vehículos eléctricos en Bogotá D.C</t>
  </si>
  <si>
    <t>Porcentaje de acciones realizadas en el desarrollo de una estrategia para la promoción de infraestructura de recarga de vehículos eléctricos en Bogotá D.C</t>
  </si>
  <si>
    <t>(Número de acciones ejecutadas)/ (número de acciones programadas en el desarrollo de una estrategia para la promoción de infraestructura de recarga de vehículos eléctricos en Bogotá D.C) *100</t>
  </si>
  <si>
    <t xml:space="preserve"> Orientar en el 100% la formulación y seguimiento de políticas, planes, programas, proyectos y demás instrumentos de planeación de estrategias de movilidad sostenible y segura en Bogotá</t>
  </si>
  <si>
    <t>Porcentaje de acciones, formulación y seguimiento de políticas, planes, programas, proyectos y demás instrumentos de planeación de estrategias de movilidad sostenible y segura en Bogotá</t>
  </si>
  <si>
    <t>Numerador: Porcentaje de avance de las acciones para la formulación y seguimiento de políticas, planes, programas, proyectos y demás instrumentos de planeación de estrategias de movilidad sostenible y segura en Bogotá / Denominador: Porcentaje total de avance de las acciones para la formulación y seguimiento de políticas, planes, programas, proyectos y demás instrumentos de planeación de estrategias de movilidad sostenible y segura en Bogotá programadas en la vigencia</t>
  </si>
  <si>
    <t>Desarrollar el 100% de las acciones relacionadas con la toma y manejo de datos, estadísticas, modelos de transporte y estudios que sean insumo para el diagnóstico y evaluación de la movilidad de la Ciudad y la Región.</t>
  </si>
  <si>
    <t>Porcentaje de ejecución de las acciones relacionadas con la toma y manejo de datos, estadísticas, modelos de transporte y estudios.</t>
  </si>
  <si>
    <t>(Número de acciones ejecutadas)/ (número de acciones programadas para toma y manejo de datos, estadísticas, modelos de transporte y estudios) *100</t>
  </si>
  <si>
    <t>Realizar el 100% de las actividades programadas en el Plan Anticorrupción y de Atención al Ciudadano de la vigencia por la Dirección de inteligencia para la Movilidad</t>
  </si>
  <si>
    <t>Medir el avance de la entrega de los productos relacionados en los  procesos contractuales suscritos por la Dependencia en la vigencia anterior</t>
  </si>
  <si>
    <t xml:space="preserve">(Número de lineamientos técnicos en seguridad vial diseñados o actualizados / Total de  lineamientos técnicos en seguridad vial  requeridos) * 100 </t>
  </si>
  <si>
    <t>(Número factibilidades técnicas elaboradas / Número factibilidades técnicas programadas)*100</t>
  </si>
  <si>
    <t>OSGAS- Implementar las buenas prácticas antisoborno contenidas en la norma ISO 37001:2016.
OSGC- Prestar trámites y servicios eficientes, oportunos y de calidad, con una gestión ambiental adecuada, soportados en tecnologías de la información y las comunicaciones.</t>
  </si>
  <si>
    <t>OSGAS-Implementar las buenas prácticas antisoborno contenidas en la norma ISO 37001:2016.</t>
  </si>
  <si>
    <t>OSGAS- Implementar las buenas prácticas antisoborno contenidas en la norma ISO 37001:2016.
OSGC- Prestar trámites y servicios eficientes, oportunos y de calidad, con una gestión ambiental adecuada, soportados en tecnologías de la información y las comunicaciones.</t>
  </si>
  <si>
    <t>Gestionar el 100% de las quejas recibidas dentro de los términos señalados por la Resolución No. 114 de 2010 y Resolución No. 284 de 2013.</t>
  </si>
  <si>
    <t>Porcentaje gestionado de las quejas recibidas dentro de los términos señalados por la Resolución No. 114 de 2010 y Resolución No. 284 de 2013.</t>
  </si>
  <si>
    <t>(Porcentaje de actividades ejecutadas / Porcentaje de actividades programadas)*100</t>
  </si>
  <si>
    <t xml:space="preserve">Realizar el 100% de las actividades programadas en el Plan Anticorrupción y de Atención al Ciudadano de la vigencia </t>
  </si>
  <si>
    <t>Porcentaje de cumplimiento del Plan Anticorrupción y de Atención al Ciudadano de la Oficina de Control Disciplinario</t>
  </si>
  <si>
    <t>Adelantar el 100% de las actividades de sensibilización en cumplimiento a la función preventiva disciplinaria (piezas comunicativas, capacitaciones, reuniones con las áreas)</t>
  </si>
  <si>
    <t xml:space="preserve">Porcentaje adelantado de los procesos de sensibilización, visita en sitio, piezas comunicativas programadas </t>
  </si>
  <si>
    <t>(Número de procesos de acción preventiva ejecutadas / Número de procesos de acción programadas)*100%</t>
  </si>
  <si>
    <t>Gestionar el 100% de los procesos activos proyectados con decisiones de tramite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t>
  </si>
  <si>
    <t>Porcentaje gestionado de los procesos activos proyectados con decisiones de trámite o decisiones de fondo</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</si>
  <si>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OSGGA-Garantizar el uso racional y eficiente de energía en las diferentes sedes de la SDM
OSGGA-Garantizar el uso racional y eficiente del recurso hídrico en las diferentes sedes de la SDM
OSGAS-Mantener las buenas prácticas antisoborno contenidas en la norma ISO 37001 y las demás adoptadas por la Entidad
OSGSST-Cumplir la normatividad nacional vigente en materia de riesgos laborales y de otra índole, teniendo en cuenta los requisitos aplicables a la Secretaría. 
OSGCN-Desarrollar las competencias mínimas requeridas para cada uno de los roles que hacen parte de la estructura de recuperación de la entidad</t>
  </si>
  <si>
    <t>Oficina de Control Interno</t>
  </si>
  <si>
    <t>Cumplir el 100%  de las actividades programadas en el Plan Anual de Auditoría Interna - PAAI vigencia 2024</t>
  </si>
  <si>
    <t>Porcentaje cumplido de las actividades programadas en el Plan Anual de Auditoría Interna -PAAI vigencia 2023</t>
  </si>
  <si>
    <t>(Porcentaje de actividades cumplidas en el periodo / Porcentaje de actividades programadas en el PAAI de la vigencia)</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</si>
  <si>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</si>
  <si>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
OSGSI- Gestionar los activos de información, salvaguardandolos ante cualquier incidente que pueda provocar su destrucción, divulgación, indisponibilidad o uso no compartido
OSGCN-Identificar los procesos, servicios y trámites críticos de la entidad, que requieren de una estrategia de continuidad, debido al impacto que podría tener para la entidad su interrupción a causa de un incidente o crisis</t>
  </si>
  <si>
    <t>Adelantar el 100% de las actividades para la sostenibilidad del Sistema Integrado de Gestión bajo el estándar MIPG</t>
  </si>
  <si>
    <t>Porcentaje de actividades para la sostenibilidad del Sistema Integrado de Gestión bajo el estándar MIPG</t>
  </si>
  <si>
    <t>Adelantar el 100% de las actividades de seguimiento a la inversión</t>
  </si>
  <si>
    <t>Porcentaje de actividades de seguimiento a la inversión adelantado</t>
  </si>
  <si>
    <t>Sumatoria de porcentaje de avance de las actividades ejecutadas /  Total de porcentaje de avance programado</t>
  </si>
  <si>
    <t>OSGAS- Implementar las buenas prácticas antisoborno contenidas en la norma ISO 37001:2016.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</si>
  <si>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Realizar  el 100 % de las acciones frente a  información y formación en temáticas relacionadas con seguridad vial en la ciudad y cultura ciudadana para la movilidad.</t>
  </si>
  <si>
    <t>Información y  formación en seguridad vial y cultura para la movilidad</t>
  </si>
  <si>
    <t xml:space="preserve">Porcentaje de avance en acciones ejecutadas frente a información y formación / Porcentaje de avance  de acciones  programadas  </t>
  </si>
  <si>
    <t xml:space="preserve">Realizar el 100% de las actividades  la apropiación de los contenidos divulgados a través de los diferentes canales de comunicación interna </t>
  </si>
  <si>
    <t>Apropiación de contenidos difundidos a través de los canales de comunicación interna</t>
  </si>
  <si>
    <t xml:space="preserve">Porcentaje de avance en acciones ejecutadas frente a la apropiación de contenidos / Porcentaje de avance  de acciones  programadas  </t>
  </si>
  <si>
    <t>Realizar el 100% de las actividades para incrementar el número de seguidores de las cuentas de redes sociales de la SDM:Facebook, Instagram, Twitter, Youtube y Linkedin.</t>
  </si>
  <si>
    <t>Redes Sociales</t>
  </si>
  <si>
    <t xml:space="preserve">Porcentaje de avance de las actividades implementadas para incrementar el número de seguidores en redes sociales /Porcentaje total de avance de las actividades programadas para incrementar el número de seguidores en redes sociales  </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</si>
  <si>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</si>
  <si>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OSGGA- Fortalecer la aplicación de criterios ambientales en la adquisición de bienes y servicios contratados por la entidad en el desarrollo de sus actividades.</t>
  </si>
  <si>
    <t>OSGGA- Promover acciones que contribuyan a la adaptación y mitigación al cambio climático y mejora de la calidad del paisaje de la sede principal de la SDM.</t>
  </si>
  <si>
    <t>OSGGA- Garantizar el uso racional y eficiente del recurso hídrico en las diferentes sedes de la SDM.</t>
  </si>
  <si>
    <t>OSGGA-Garantizar el uso racional y eficiente de energía en las diferentes sedes de la SDM.</t>
  </si>
  <si>
    <t>Alcanzar 98% de la ejecución presupuestal de los proyectos de inversión a cargo de la Subsecretaría de Gestión Corporativa.</t>
  </si>
  <si>
    <t xml:space="preserve">Ejecución Presupuestal del prespuesto de inversión asignado a la SGC </t>
  </si>
  <si>
    <t>(Presupuesto ejecutado de funcionamiento / Presupuesto vigente de funcionamiento)*100%</t>
  </si>
  <si>
    <t>Ejecución Presupuesto de funcionamiento</t>
  </si>
  <si>
    <t>Realizar el 100% de las actividades programadas en el Plan Anticorrupción y de Atención al Ciudadano de la vigencia por la Subsecretaría de Gestión Corporativa</t>
  </si>
  <si>
    <t>(Total porcentaje actividades ejecutadas / Total  porcentaje de actividades programadas)</t>
  </si>
  <si>
    <t>Alcanzar 98% de giro de las reservas presupuestales a cargo de la Subsecretaría de Gestión Corporativa.</t>
  </si>
  <si>
    <t xml:space="preserve">Giros de reservas presupuestales constituidas </t>
  </si>
  <si>
    <t>(Total reseservas pagas y o liberadas / Total de reservas  para la vigencia )*100%</t>
  </si>
  <si>
    <t>Dirigir el 100% de las actividades necesarias para el desarrollo de la gestión administrativa y financiera de la Secretaría Distrital de Movilidad</t>
  </si>
  <si>
    <t>Porcentaje dirigido de actividades necesarias para el desarrollo de la gestión administrativa y financiera de la Secretaría Distrital de Movilidad</t>
  </si>
  <si>
    <t>Porcentaje de avance alcanzado / Porcentaje de avance definido</t>
  </si>
  <si>
    <t>Realizar 24 seguimientos a la gestión de la Dirección Administrativa y Financiera y sus Subdirecciones a cargo</t>
  </si>
  <si>
    <t>Seguimientos realizados a la gestión de la DAF y sus Subdirecciones Administrativa y Financiera</t>
  </si>
  <si>
    <t>(Número de mesas de seguimiento ejecutadas / Número de mesas de seguimiento programadas)</t>
  </si>
  <si>
    <t>Realizar el 100% del seguimiento a las actividades programadas en los Proyectos Estratégicos de la Dirección Administrativa y sus dependencias</t>
  </si>
  <si>
    <t>Porcentaje realizado de las actividades programadas en los proyectos estratégicos de la Dirección Adminsitrativa y sus dependencias</t>
  </si>
  <si>
    <t>Implementar el Plan de preservación a largo plazo</t>
  </si>
  <si>
    <t>Porcentaje de avance en las  actividades de la actualización  e implementación del Plan de Preservación Digital a Largo Plazo ejecutadas / Porcentaje de avance en las  actividades de la actualización  e implementación del Plan de Preservación Digital a Largo Plazo Cumplidas</t>
  </si>
  <si>
    <t>Ejecutar el 100% del plan de tranferencias primarias para la vigencia 2024</t>
  </si>
  <si>
    <t>Aplicación de Tablas de Retención Documental</t>
  </si>
  <si>
    <t>Porcentaje de actividades planeadas Plan de Transferencias / Porcentaje de actividades ejecutadas en Plan de Transferencias</t>
  </si>
  <si>
    <t>Incluir criterios ambientales de sostenibilidad en el 2,5% de los contratos que se ejecuten en la Entidad de acuerdo al Manual de Contratación y la adopción del Plan Institucional de Gestión Ambiental.</t>
  </si>
  <si>
    <t>Aplicación de Criterios Ambientales de Sostenibilidad en la Contratación de Bienes y Servicios</t>
  </si>
  <si>
    <t xml:space="preserve">No. de contratos que contienen cláusulas ambientales vigencia / Total de contratos de bienes y servicios de la entidad en la vigencia </t>
  </si>
  <si>
    <t>Adelantar el 100% de las actividades programadas en la vigencia para contribuir a la adaptación y mitigación del cambio climático en la SDM</t>
  </si>
  <si>
    <t>Practicas Sostenibles para la adaptación y mitigación del cambio climático en la SDM</t>
  </si>
  <si>
    <t>Implementar el 100% de las acciones ambientales del Plan de Acción Cuatrienal Ambiental - PACA</t>
  </si>
  <si>
    <t>Seguimiento al cumplimiento del Plan de Acción Cuatrienal Ambiental - PACA</t>
  </si>
  <si>
    <t>Mantener un consumo máximo mensual de agua per cápita de 0,1 metros cúbicos</t>
  </si>
  <si>
    <t>Consumo promedio mensual de todas las sedes de la entidad que cuentan con servicio de agua / total número de personas que asisiten la Secretaría Distrital de Movilidad</t>
  </si>
  <si>
    <t>Mantener un consumo máximo mensual de energía per cápita de 5 kilowatts</t>
  </si>
  <si>
    <t>Consumo promedio mensual de todas las sedes de la entidad que cuentan con servicio de energía / total número de personas que asisiten a la Secretaría Distrital de Movilidad</t>
  </si>
  <si>
    <t>Elaborar tres programas, politicas o procedimientos de la Politica de Gestión Documental</t>
  </si>
  <si>
    <t>Actualización Politica de Gestión Documental</t>
  </si>
  <si>
    <t>Número de actividades planeadas / Número de actividades ejecutadas</t>
  </si>
  <si>
    <t>Implementar y Desarrollar un (1) Sistema de Gestión Documental Electrónico de Archivo (SGDEA) que garanticen la trazabilidad y disponibilidad de la documentación de la SDM</t>
  </si>
  <si>
    <t>Mejoras al Sistema de Gestión Documental Electrónico de Archivo (SGDEA)</t>
  </si>
  <si>
    <t>Clasificar el 100% de los Fondos Documentales recibidos por la SDM provenientes de la extintas entidades que tuvieron a cargo la movilidad de Bogotá</t>
  </si>
  <si>
    <t>Clasificación de los Fondos Documentales</t>
  </si>
  <si>
    <t>Cantidad de cajas recibidas de otras entidades / Cantidad de cajas clasificadas de otras entidades</t>
  </si>
  <si>
    <t>Adelantar el 100% de las actividades programadas en la vigencia para implementar el archivo de gestión centralizado</t>
  </si>
  <si>
    <t>Clasificación de las comunicaciones oficiales</t>
  </si>
  <si>
    <t>(Cantidad de comunicaciones recibidas por ORFEO (50.000) / Cantidad de comunicaciones clasificadas ) x 100%</t>
  </si>
  <si>
    <t>Ejecutar el 100% del plan de trabajo del Sistema de Gestión Ambeintal</t>
  </si>
  <si>
    <t>gestion ambiental</t>
  </si>
  <si>
    <t>(Actividades realizadas del Plan de Trabajo del Sistema de Gestión Ambiental / Actividades programadas del Plan de Trabajo del Sistema de Gestión Ambiental)*100</t>
  </si>
  <si>
    <t xml:space="preserve">Cumplir el 100% de las metas establecidas en los planes definidos (Plan Institucional de Capacitación, Plan Anual de Vacantes; Plan de Previsión de Recursos Humanos, Plan de Bienestar Social e Incentivos, Plan de SST) </t>
  </si>
  <si>
    <t xml:space="preserve">Porcentaje cumplido de las metas establecidas en los planes definidos </t>
  </si>
  <si>
    <t>(Sumatoria de porcentaje de avances ejecutados / porcentaje de avance programado)*100%</t>
  </si>
  <si>
    <t xml:space="preserve">Alcanzar el 80% por ciento de satisfacción en las capacitaciones interinstitucionales de acuerdo con los Resultados de las encuestas aplicadas a los colaboradores de la SDM que participaron en la capacitación, </t>
  </si>
  <si>
    <t xml:space="preserve">Porcentaje alcanzado de satisfacción en las capacitaciones Insteristitucionales de acuerdo con los resultados de las encuestas aplicadas a los colaboradores de la SDM que participaron en la capacitación </t>
  </si>
  <si>
    <t>% satisfacción=(S+AS)/T
S: Total de respuestas satisfactorias
AS: Total de respuestas altamente satisfactorias
T: Total de respuestas</t>
  </si>
  <si>
    <t>Actualizar el 100 % de la base de datos de la planta de personal, identificando las vacantes definitivas y/o temporales y su correspondiente provisión en los casos que proceda.</t>
  </si>
  <si>
    <t>Porcentaje actualizado de la base de datos de la planta de personal, identificando las vacantes definitivas y/o temporales y su correspondiente provisión en los casos que proceda.</t>
  </si>
  <si>
    <t>(Porcentaje de actualizacion alcanzado / Porcentaje de avance programado)</t>
  </si>
  <si>
    <t>Alcanzar el 80% porciento de satisfacción  en las actividades realizadas en el marco del programa de bienestar, a través de la aplicación de encuestas</t>
  </si>
  <si>
    <t>Porcentaje alcanzado de satisfacción en las actividades realizadas en el marco del programa de bienestar, a través de la aplicación de encuestas</t>
  </si>
  <si>
    <t>(Número de encuestas con calificación de excelente y bueno / número total de encuestas) * 100%</t>
  </si>
  <si>
    <t>Alcanzar el 80% porciento de satisfacción  en las actividades realizadas en el marco del programa de incentivos, a través de la aplicación de encuestas</t>
  </si>
  <si>
    <t>Porcentaje alcanzado de satisfacción en las actividades realizadas en el marco del programa de incentivos, a través de la aplicación de encuestas</t>
  </si>
  <si>
    <t>Ejecutar el 80%  del Plan de Trabajo Anual del SG SST</t>
  </si>
  <si>
    <t>Porcentaje ejecutado de actividades del plan de trabajo de SG-SST</t>
  </si>
  <si>
    <t>Porcentaje de Actividades del Plan de Trabajo del SGSST Ejecutadas en el periodo / Porcentaje de Actividades del Plan de Trabajo del SGSST Programadas en el periodo</t>
  </si>
  <si>
    <t>Realizar el 100% de las actividades programadas para la medición de los indicadores adoptados en la Entidad para el sistema de gestión efr.</t>
  </si>
  <si>
    <t>Sostenimiento del Sistema de Gestión efr</t>
  </si>
  <si>
    <t>(Indicadores EFR medidos/Total de indicadores EFR)*100%</t>
  </si>
  <si>
    <t>Aumentar el 10% del total de conocimiento previo que sobre el tema de la capacitación realizada, tengan los funcionarios</t>
  </si>
  <si>
    <t>Porcentaje aumentado del total de conocimiento previo que sobre el tema de la capacitación realizada, tengan los funcionarios</t>
  </si>
  <si>
    <t>% Aumentado= ((PNF-PNI)/PNI)*100%
PNF= Promedio Nota Final
PNI= Promedio Nota Inicial o diagnóstica</t>
  </si>
  <si>
    <t xml:space="preserve">Obtener un puntaje superior a 95 % en la evaluación anual de desempeño institucional del FURAG </t>
  </si>
  <si>
    <t>Puntaje obtenido en la Política de Gestión Estratégica de Talento Humano de la Evaluación anual de Desempeño Institucional del FURAG</t>
  </si>
  <si>
    <t>(Puntaje anual obtenido en la evaluación de desempeño institucional FURAG / Puntaje esperado) * 100%</t>
  </si>
  <si>
    <t>Gestionar el 100% de los riesgos identificados en la matriz de identificación de peligros, evaluación y valoración de riesgos</t>
  </si>
  <si>
    <t>Porcentaje de gestión de los riesgos identificados en la matriz de identificación de peligros, evaluación y valoración de riesgos.</t>
  </si>
  <si>
    <t>(No. de riesgos identificados en la matriz de peligros / No. de riesgos gestionados) X 100%</t>
  </si>
  <si>
    <t>Cumplir con el 100% de requisitos legales aplicables a la SDM en materia de riesgos laborales y de otra índole</t>
  </si>
  <si>
    <t>Porcentaje de cumplimiento de los requisitos legales</t>
  </si>
  <si>
    <t>(No. Requisitos cumplidos +  Requistos cumplidos parcialmente identificados en el informe de evaluación de requisitos de SST / No.  Total de Requisitos  evaluados en el informe de requisitos legales de SST ) X 100%</t>
  </si>
  <si>
    <t>Cerrar el 100% de acciones implementadas en los PMP</t>
  </si>
  <si>
    <t>Porcentaje de gestión a las oportunidades de mejora del SG-SST</t>
  </si>
  <si>
    <t>(No. de acciones de PMP cerrados en la fecha de terminación / No. De acciones PMP identificadas) X 100%</t>
  </si>
  <si>
    <t>OSGGA-Promover la gestión integral de los residuos generados en la SDM</t>
  </si>
  <si>
    <t>Mantener en 18% de la cantidad de residuos aprovechados en las sedes de Villa Alsacia, Paloquemao, Calle 13 y Almacen.</t>
  </si>
  <si>
    <t>(Residuos Totales Ordinarios Aprovechados totales en Kilogramos / Total de residuos Aprovechables, No aprobechables y Orgánicos generados en kilogramos)*100</t>
  </si>
  <si>
    <t>Subdirección Fiananciera</t>
  </si>
  <si>
    <t>Atender el 99,5%  de devolución de comparendos y retención en la fuente</t>
  </si>
  <si>
    <t>Porcentaje atendido de devoluciones de comparendos y retención en la fuente</t>
  </si>
  <si>
    <t>(Solicitudes atendidas / solicitudes recibidas  en la Subdireccion)*100</t>
  </si>
  <si>
    <t>Presentar oportunamente el 100% de los informes financieros requeridos</t>
  </si>
  <si>
    <t>Porcentaje presentado oportunamente de informes financieros requeridos</t>
  </si>
  <si>
    <t>(Informes presentados de manera oportuna / Informes a cargo de la Subdireccion Financiera)*100</t>
  </si>
  <si>
    <t>OSGAS- Promover una cultura de integridad y ética pública en los colaboradores de la SDM, para el cumplimiento del marco de gestión antisoborno definido por la Entidad, y su concientización en la política antisoborno y en los demás elementos que integran el Sistema. 
OSGSI - Gestionar los activos de información, salvaguardando la información de los
mismos ante cualquier incidente que pueda provocar su destrucción, divulgación, indisponibilidad o uso no compartido.</t>
  </si>
  <si>
    <t>OSGC- Prestar trámites y servicios eficientes, oportunos y de calidad, con una gestión ambiental adecuada, soportados en tecnologías de la información y las comunicaciones.
OSGSI - Gestionar los riesgos de seguridad de la información aplicando los controles necesarios para cada situación, garantizando la sostenibilidad de las
operaciones.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</si>
  <si>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OSGSI - Fortalecer la cultura de seguridad de la información, brindando concientización y sensibilización permanente a cada colaborador, para enfrentar proactiva y reactivamente las amenazas a las que se exponen en el manejo diario de la información propia y de terceros.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</si>
  <si>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OSGSI - Establecer mecanismos que permitan mantener la seguridad de la información durante una interrupción de la infraestructura tecnológica que soporta la operación de los servicios ofrecidos por la Entidad.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</si>
  <si>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OSGSI - Gestionar los eventos e incidentes de seguridad de la información, fortaleciendo la capacidad de la Secretaría Distrital de Movilidad para hacer frente a las amenazas y ataques informáticos.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</si>
  <si>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Identificar los procesos, servicios y tramites críticos de la entidad, que requieren de una estrategia de continuidad, debido al impacto que podría tener para la entidad su interrupción a causa de un incidente o crisis.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</si>
  <si>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Implementar planes y medios necesarios para desarrollar en la entidad la capacidad de recuperación para responder a los diferentes escenarios de interrupción</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</si>
  <si>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Gestionar el óptimo manejo de incidentes de continuidad del negocio en la Secretaría Distrital de Movilidad.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</si>
  <si>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Desarrollar las competencias mínimas requeridas para cada uno de los roles que hacen parte de la estructura de recuperación de la entidad.</t>
  </si>
  <si>
    <t>Identificación de los activos críticos de la información.</t>
  </si>
  <si>
    <t>Activos críticos gestionados con riesgos de seguridad de la información / Total de activos críticos identificados</t>
  </si>
  <si>
    <t>Lograr que el 90% de los riesgos evaluados se encuentren por encima de un nivel aceptable para la entidad.</t>
  </si>
  <si>
    <t>Porcentaje de riesgos evaluados por encima de un nivel aceptable</t>
  </si>
  <si>
    <t>Numero de implementación y seguimiento de riesgos de seguridad de la información de los procesos / Numero de procesos total definidos</t>
  </si>
  <si>
    <t>Alcanzar el 70% de evaluaciones aprobadas en las sensibilizaciones de seguridad de la información que se realice en la SDM.</t>
  </si>
  <si>
    <t>Porcentaje de evaluaciones aprobadas en las sensibilizaciones de seguridad de la información</t>
  </si>
  <si>
    <t>Número de evaluaciones aprobadas por sensibilización/ Número de evaluaciones realizadas por sensibilización</t>
  </si>
  <si>
    <t>Evaluar el 100% de los escenarios de Recuperación de Desastres (DRP) planteados para la presente vigencia.</t>
  </si>
  <si>
    <t>Porcentaje de escenarios de Recuperación de desastres evaluados</t>
  </si>
  <si>
    <t>Numero de escenarios probados / Numero de escenarios programados</t>
  </si>
  <si>
    <t>Mantener el cierre de por lo menos el 80%  de los eventos e incidentes de seguridad de la información identificados de acuerdo con los tiempos y rutas establecidas por la SDM.</t>
  </si>
  <si>
    <t>Porcentaje de cierre de eventos e incidentes de seguridad de la información</t>
  </si>
  <si>
    <t>Numero de eventos e incidentes de seguridad gestionados / Numero de eventos e incidentes de seguridad identificados</t>
  </si>
  <si>
    <t>Determinar el 100% de  la criticidad de los procesos de la entidad.</t>
  </si>
  <si>
    <t>Porcentaje de procesos analizados y evaluados para determinar su criticidad</t>
  </si>
  <si>
    <t>(Numero de procesos evaluados en su criticidad / Numero total de procesos de la entidad)*100%</t>
  </si>
  <si>
    <t>Mantener el 90% de la capacidad de recuperación de los procesos criticos.</t>
  </si>
  <si>
    <t>Porcentaje de capacidad de recuperación por proceso critico</t>
  </si>
  <si>
    <t>%  de capacidad de recuperación por proceso critico</t>
  </si>
  <si>
    <t>Gestionar  el 80% de los incidentes reportados de interrupción y continuidad de acuerdo a los tiempos establecidos.</t>
  </si>
  <si>
    <t>Incidentes de continuidad  gestionados de acuerdo a los procedimientos y lineamientos definidos dentro del SGCN</t>
  </si>
  <si>
    <t>(Numero de incidentes de continuidad gestionados / Numero de  incidentes de continuidad reportados)*100%</t>
  </si>
  <si>
    <t>Fortalecer el 100 % de los equipos de recuperación en Continuidad del Negocio en la SDM.</t>
  </si>
  <si>
    <t>Porcentaje de colaboradores que hacen parte de la estructura de recuperación capacitados y entrenados</t>
  </si>
  <si>
    <t>(Número de equipos capacitados en Continuidad de Negocio/ Total de equipos que hacen parte de la recuperación de SDM)*100%</t>
  </si>
  <si>
    <t xml:space="preserve">Realizar el 100% del cumplimiento de las metas y actividades programadas en los Planes de Acción anuales de la Oficina de Tecnologías de la Información y las Comunicaciones.  </t>
  </si>
  <si>
    <t>Cumplimiento de las metas y actividades programadas en los Planes de Acción de la Oficina</t>
  </si>
  <si>
    <t>(Numero actividades y metas  gestionadas / Numero de actividades y metas ejecutadas)*100%</t>
  </si>
  <si>
    <t>OSGAS-Mantener las buenas prácticas antisoborno contenidas en la norma ISO 37001:2016.</t>
  </si>
  <si>
    <t>7969-Mejoramiento en la gestión de las acciones de transparencia e integridad de la Secretaría Distrital de Movilidad en Bogotá D.C</t>
  </si>
  <si>
    <t>Mantener 1 Estrategia Anual  para la Sostenibilidad del Sistema de Control Interno</t>
  </si>
  <si>
    <t>Fortalecer 1 estrategia anual de integridad para socializar los temas de integridad, transparencia y lucha contra la corrupción</t>
  </si>
  <si>
    <t>Porcentaje de Alcance de la Estrategia Antisoborno</t>
  </si>
  <si>
    <t>Estratégia anual para la sostenibilidad del sistema de control interno implementada</t>
  </si>
  <si>
    <t>Número de estrategias de integridad, transparencia y lucha contra la corrupción implementadas durante la vigencia</t>
  </si>
  <si>
    <t>(Porcentaje de avance en actividades ejecutadas en la recertificacion del sistema de gestión de antisoborno en el  periodo/ Porcentaje total de actividades programadas en la recertificacion del sistema de gestión de antisoborno en el  periodo) * 100</t>
  </si>
  <si>
    <t>(No de actividades ejecutadas en el PAAI en el periodo / Total de actividades programadas en el PAAI de la vigencia)*100</t>
  </si>
  <si>
    <t xml:space="preserve"> Número de estrategias implementadas/Número total de estrategias planificadas</t>
  </si>
  <si>
    <t>7980-Implementación de intervenciones integrales de cultura, comunicación y pedagogía, para la movilidad segura en Bogotá D.C</t>
  </si>
  <si>
    <t>Sensibilizar 600000 personas frente a temas de movilidad segura y cultura para la movilidad.</t>
  </si>
  <si>
    <t>Ejecutar 4 planes de comunicación en materia de movilidad</t>
  </si>
  <si>
    <t>Diseñar, ejecutar y evaluar 4 estrategias de cultura para la movilidad</t>
  </si>
  <si>
    <t>Número de estrategias de cultura para la movilidad diseñadas, implementandas y evaluadas</t>
  </si>
  <si>
    <t xml:space="preserve">Número de estrategias de cultura para la movilidad diseñadas, implementadas y evaluadas/Número de estrategias programadas. </t>
  </si>
  <si>
    <t>Número de Personas Sensibilizadas en Movilidad Segura y Cultura de Movilidad</t>
  </si>
  <si>
    <t>Sumatoria del número de personas a sensibilizadas frente a  temas de movilidad segura y cultura para la movilidad</t>
  </si>
  <si>
    <t>Número de Planes de comunicaciones para la movilidad  ejecutado</t>
  </si>
  <si>
    <t>Número de planes de comunicación en materia de movilidad, ejecutados/Número de planes de comunicaciones en materia de movilidad programados</t>
  </si>
  <si>
    <t>7982-Mejoramiento y mantenimiento de los servicios de TI asociados a la infraestructura tecnológica operacional de la Secretaría Distrital de Movilidad de Bogotá D.C.</t>
  </si>
  <si>
    <t>Mejorar, optimizar y robustecer 97% de la plataforma tecnológica de la SDM con un modelo hibrido para afinar
sus componentes y fortificar su infraestructura</t>
  </si>
  <si>
    <t>Mejorar, optimizar y robustecer 97% las aplicaciones y sistemas de información que sostienen la operación interna y garantizan la transparencia en los procesos propios de la Entidad</t>
  </si>
  <si>
    <t>Realizar 2 Seguimientos anuales para la certificación de los Sistemas de Gestión a cargo de la OTIC bajo la normatividad vigente que les aplique</t>
  </si>
  <si>
    <t>Índice de robustecimiento de la plataforma tecnológica de la Secretaría de Movilidad</t>
  </si>
  <si>
    <t>(Porcentaje de avance en actividades de  mejoramiento y optimización de la plataforma TI  ejecutadas / Porcentaje total de avance en actividades de  mejoramiento y optimización de la plataforma TI  programadas en la vigencia)*porcentaje ponderado de la vigencia</t>
  </si>
  <si>
    <t>Índice de optimización de aplicaciones y sistemas de información</t>
  </si>
  <si>
    <t>(Porcentaje de avance en actividades de  mejoramiento y optimización de las aplicaciones y sistemas de información ejecutadas / Porcentaje total de avance en actividades de  mejoramiento y optimización de las aplicaciones y sistemas de información programadas en la vigencia)*porcentaje ponderado de la vigencia</t>
  </si>
  <si>
    <t>Índice de actualización del PETI</t>
  </si>
  <si>
    <t>(Porcentaje de avance de actividades de elaboración del Documento PETI actualizado a la vigencia ejecutadas / Porcentaje de avance de actividades de elaboración del Documento PETI actualizado aprogramado en la vigencia)*Ponderación de la vigencia</t>
  </si>
  <si>
    <t>Numero de seguimientos a nuales a la certificación de los Sistemas de Gestión</t>
  </si>
  <si>
    <t>(Porcentaje de avance de actividades de  actividades programadas para realizar auditorias de seguimiento a los sistemas de gestión de la OTIC ejecutadas / Porcentaje de total de avance de  actividades programadas para realizar auditorias de seguimiento a los sistemas de gestión de la OTIC aprogramado en la vigencia)*Ponderación de la vigencia</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</si>
  <si>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</si>
  <si>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 xml:space="preserve">OSGSST- 1. Identificar continua y sistemáticamente los peligros, evaluar, valorar los riesgos en SST y determinar los controles operacionales para su eliminación o mitigación / 2. Prevenir lesiones y deterioro de la salud relacionados con el trabajo a los (as) colaboradores (as) proporcionando lugares de trabajo seguros y saludables, favoreciendo en todo momento su consulta y participación y la de sus representantes. / 3. Cumplir la normatividad nacional vigente en materia de riesgos laborales y de otra índole, teniendo en cuenta los requisitos aplicables a la Secretaría. / 4. Definir e implementar planes y estrategias para el mejoramiento continuo de las condiciones de salud y seguridad en el trabajo. </t>
  </si>
  <si>
    <t>7985-Consolidación del trabajo colaborativo y apoyo institucional en la Secretaría Distrital de Movilidad de Bogotá D.C.</t>
  </si>
  <si>
    <t>Implementar el 100% de los planes, programas y proyectos necesarios para apoyar la gestión de la Secretaría Distrital de Movilidad de Bogotá D.C.</t>
  </si>
  <si>
    <t>Implementar el 100% de la estrategia anual para la sostenibilidad y mejora del Sistema de Gestión Ambiental.</t>
  </si>
  <si>
    <t>Ejecutar el 100% de las acciones delineadas en la estrategia anual para la sostenibilidad y mejora del Sistema de Seguridad y Salud en el Trabajo, asegurando la ejecución de todas las actividades planteadas.</t>
  </si>
  <si>
    <t>Alcanzar el 100% de la implementación total de la estrategia anual para la sostenibilidad del sistema de calidad, asegurando la mejora continua y la satisfacción de los grupos de valor.</t>
  </si>
  <si>
    <t xml:space="preserve"> Implementar el 100% de la estrategia anual para la sostenibilidad y mejora del Sistema de Gestión Documental y Archivo, garantizando resultados sostenibles a largo plazo.</t>
  </si>
  <si>
    <t>Garantizar la continuidad del 100% de los servicios corporativos, asegurando el adecuado funcionamiento de la entidad mediante la implementación de medidas preventivas, correctivas y de monitoreo continuo.</t>
  </si>
  <si>
    <t>Llevar a cabo el 100% de las actividades desarrolladas en el Plan de bienestar social y mejoramiento del Clima institucional asegurando la realización de cada actividad planteada.</t>
  </si>
  <si>
    <t>Número de actividades de seguimiento a la ejecución presupuestal de la SGC verificadas mensualmente en el marco de la implementación de los planes, programas y proyectos de la SDM</t>
  </si>
  <si>
    <t>(Número de Actividades de seguimiento verificadas   / Numero de Actividades por verificar  programadas)*100</t>
  </si>
  <si>
    <t>Porcentaje de Implementación de Estrategia anual para la sostenibilidad del Subsistema de Gestión Ambiental.</t>
  </si>
  <si>
    <t>(Número de Actividades Ejecutadas  / Número Total  Actividades programadas)*100%</t>
  </si>
  <si>
    <t xml:space="preserve">Porcentaje de Ejecución de los contratos de Seguridad y Salud en el Trabajo  </t>
  </si>
  <si>
    <t>(Porcentaje de actividades de contratación ejecutadas relacionadas con el SG-SST durante la vigencia / porcentaje de actividades contratación programadas relacionada con el SG-SST durante la vigencia)</t>
  </si>
  <si>
    <t>Porcentaje de implementación de la estrategia anual para la sostenibilidad del sistema de gestión de calidad.</t>
  </si>
  <si>
    <t>(Número de actividades ejecutadas en la estrategia anual para la sostenibilidad del sistema de gestión de calidad/ Total de actividades programadas de la estrategia anual para la sostenibilidad del sistema de gestión de calidad de la vigencia)*100.</t>
  </si>
  <si>
    <t>Porcentaje de Cumplimiento anual del Sistema de Gestión Documental y Archivo</t>
  </si>
  <si>
    <t xml:space="preserve">(Numero de actividades adelantadas en la vigencia/ Número total  de actividades programadas en la vigencia)  *100 </t>
  </si>
  <si>
    <t>Porcentaje de Continuidad y Funcionamiento de los Servicios Corporativos</t>
  </si>
  <si>
    <t>Porcentaje de avance de actividades ejecutadas / Porcentaje de avance de actividades programadas</t>
  </si>
  <si>
    <t xml:space="preserve">Porcentaje de ejecución del Plan de bienestar social  y EFR </t>
  </si>
  <si>
    <t>(Número de Actividades Ejecutadas  / Número total de Actividades programadas)*100%</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</si>
  <si>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OSGCN-Identificar los procesos, servicios y trámites críticos de la entidad, que requieren de una estrategia de continuidad, debido al impacto que podría tener para la entidad su interrupción a causa de un incidente o crisis</t>
  </si>
  <si>
    <t>OSGC- Prestar trámites y servicios eficientes, oportunos y de calidad, con una gestión ambiental adecuada, soportados en tecnologías de la información y las comunicaciones.
OSGCN-Identificar los procesos, servicios y trámites críticos de la entidad, que requieren de una estrategia de continuidad, debido al impacto que podría tener para la entidad su interrupción a causa de un incidente o crisis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</si>
  <si>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OSGCN-Gestionar el óptimo manejo de incidentes de continuidad del negocio en la Secretaría Distrital de Movilidad.</t>
  </si>
  <si>
    <t>Alcanzar al 95 % la ejecución presupuestal de los proyectos de inversión de la Subsecretaría de Servicios a la Ciudadania</t>
  </si>
  <si>
    <t>Alcanzar al 80 % la ejecución del PAC programado de vigencia y reserva por la Subsecretaría de Servicios a la Ciudadania de los proyectos de inversion a su cargo.</t>
  </si>
  <si>
    <t xml:space="preserve">Número de  actividades de capacitación  por infracción a las normas de tránsito y transporte en la ciudad, en cumplimiento del Decreto 672 de 2018, realizadas </t>
  </si>
  <si>
    <t>(Número de actividades pedagógicas realizadas/Número de actividades pedagógicas programadas)*100</t>
  </si>
  <si>
    <t>Sensibilizaciones y/o socializaciones realizadas</t>
  </si>
  <si>
    <t>Suma de sensibilizaciones y/o socializaciones realizadas</t>
  </si>
  <si>
    <t>Número de vehículos enajenados</t>
  </si>
  <si>
    <t>Sumatoria de vehículos enajenados</t>
  </si>
  <si>
    <t xml:space="preserve"> Ejecución Presupuestal proyectos de inversión alcanzada</t>
  </si>
  <si>
    <t xml:space="preserve"> (Total presupuesto ejecutado de los proyectos de inversión / Total presupuesto programado de los proyectos de inversión) * 100</t>
  </si>
  <si>
    <t>Ejecución Presupuestal Plan Anualizado de Caja</t>
  </si>
  <si>
    <t>(Total de Autorizaciones de Giro / Plan Anualizado de Caja programado)*100</t>
  </si>
  <si>
    <t>OSGCN-Desarrollar las competencias mínimas requeridas para cada uno de los roles que hacen parte de la estructura de recuperación de la entidad
OSGAS-Mantener las buenas prácticas antisoborno contenidas en la norma ISO 37001 y las demás adoptadas por la Entidad
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</si>
  <si>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Subdirección de Contravenciones</t>
  </si>
  <si>
    <t xml:space="preserve">Subdirección de Control e Investigaciones de Transporte Público </t>
  </si>
  <si>
    <t xml:space="preserve">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 </t>
  </si>
  <si>
    <t xml:space="preserve">Realizar el 100% de audiencias de continuación en un término menor a 180 días hábiles. </t>
  </si>
  <si>
    <t>Sustanciar el 60% de los autos de pruebas de los procesos que se encuentran aperturados en la vigencia allegados al grupo de reincidencias</t>
  </si>
  <si>
    <t>Impulsar procesalmente el 75% de las investigaciones administrativas por infracción a las normas de transporte público que se encuentren en trámite al  31 de diciembre de la vigencia inmediatamente anterior.</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</si>
  <si>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</si>
  <si>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Porcentaje de recursos de apelación resueltos por la Dirección de Investigaciones Administrativas al Tránsito y Transporte</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</si>
  <si>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</si>
  <si>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Porcentaje de audiencias de continuación en un término menor a 180 días hábiles realizado</t>
  </si>
  <si>
    <t>(No. de audiencias de continuación  fijadas en un término menor a 180 días hábiles / No. de impugnaciones suspendidas) * 100</t>
  </si>
  <si>
    <t>Porcentaje de procesos que se encuentran en etapa probatoria sustanciados</t>
  </si>
  <si>
    <t>(No. de procesos en etapa probatoria / No. de  procesos aperturados en la vigencia) * 100</t>
  </si>
  <si>
    <t>Porcentaje de las investigaciones administrativas por infracción a las normas de transporte público impulsadas procesalmente</t>
  </si>
  <si>
    <t>(No. de actos administrativos que impulsan procesalmente las investigaciones expedidos   / No. investigaciones administrativas  que se encuentren en trámite  a 31 de diciembre de la vigencia inmediatamente anterior)*100</t>
  </si>
  <si>
    <t>Porcentaje proferido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</si>
  <si>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</si>
  <si>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Porcentaje proferido de de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</si>
  <si>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Proceso de Gestión de Trámites y Servicios para la Ciudadanía PM04</t>
  </si>
  <si>
    <t xml:space="preserve">Desarrollar el 100% de la estrategia de participación ciudadana en los planes, programas y proyectos que requiera la entidad.		</t>
  </si>
  <si>
    <t>Realizar el 100% de las actividades programadas en el ejercicio de Rendición de Cuentas locales</t>
  </si>
  <si>
    <t>Construir y ejecutar planes de acción vinculados a la política pública distrital, con enfoque diferencial dentro de la gestión social institucional.</t>
  </si>
  <si>
    <t>Actividades del Plan Institucional de Participación cumplidas</t>
  </si>
  <si>
    <t>Sumatoria de porcentaje de avance de tareas ejecutadas / Sumatoria de porcentaje de avance de tareas programadas en el año</t>
  </si>
  <si>
    <t xml:space="preserve">Instancias de coordinación acompañadas, relacionadas con los temas de movilidad con las políticas públicas poblacionales o sectoriales del Distrito.           </t>
  </si>
  <si>
    <t>Sumatoria de porcentaje de avance de actividades ejecutadas / Sumatoria de porcentaje de avance de actividades programadas en el año</t>
  </si>
  <si>
    <t xml:space="preserve">Alcanzar el 100% de la ejecución presupuestal del Proyecto de Inversión de la Subsecretaría de Gestión Jurídica y sus direcciones. </t>
  </si>
  <si>
    <t xml:space="preserve">Ejecución presupuestal proyecto de inversión de la Subsecretaría de Gestión Jurídica y sus direcciones. </t>
  </si>
  <si>
    <t xml:space="preserve"> (Valor total del presupuesto ejecutado del proyecto de inversión de la Subsecretaría de Gestión Jurídica y sus direcciones durante el trimestre/Valor total del presupuesto asignado al proyecto de inversión de la Subsecretaría de Gestión Jurídica sus direcciones durante la vigencia)*100%</t>
  </si>
  <si>
    <t>Realizar el 100% de las actividades programadas en el Plan Marco para el Fortalecimiento e Implementación de MIPG durante la  vigencia a cargo de la Dirección de Representación Judicial</t>
  </si>
  <si>
    <t xml:space="preserve">Gestión de las actividades programadas en el Plan Marco para el Fortalecimiento e Implementación de MIPG. </t>
  </si>
  <si>
    <t>(Total de actividades ejecutadas / Total de actividades programadas en la vigencia)*100%</t>
  </si>
  <si>
    <t xml:space="preserve">Obtener el 90% de favorabilidad en los fallos de procesos judiciales que tenga en contra la Secretaría Distrital de Movilidad. </t>
  </si>
  <si>
    <t>Tasa de éxito procesal</t>
  </si>
  <si>
    <t>(Total de procesos en contra de la entidad terminados con fallo favorable / Total de procesos en contra de la entidad terminados)*100%</t>
  </si>
  <si>
    <t xml:space="preserve">Tramitar en un tiempo no mayor a 90 días el 100% de los pagos de sentencia y mecanismos alternativos de solución de conflictos, por parte de la Dirección de Representación Judicial. </t>
  </si>
  <si>
    <t>Tiempo promedio en el pago de sentencias y MASC.</t>
  </si>
  <si>
    <t>Tiempo de pago de sent. o MASC 1 en días+ tiempo de pago sent. o MASC 2 en días + tiempo de pago de sentencia o MASC 3 en días +………/ Número total de sentencias o MASC pagadas en vigencia fiscal)</t>
  </si>
  <si>
    <t>Realizar el 100% de las actividades programadas en el Plan Marco para el Fortalecimiento e Implementación de MIPG durante la  vigencia a cargo de la Dirección de Normatividad y Conceptos</t>
  </si>
  <si>
    <t xml:space="preserve"> Gestión de las actividades programadas en el Plan Marco para el Fortalecimiento e Implementación de MIPG. </t>
  </si>
  <si>
    <t>(Porcentaje de avance de las actividades ejecutadas /Porcentaje total de las actividades programadas en la vigencia)*100%</t>
  </si>
  <si>
    <t xml:space="preserve">Alcanzar el 100% de la meta de recaudo fijada a la Dirección de Gestión de cobro para la gestión pertinente durante la vigencia. </t>
  </si>
  <si>
    <t>Recaudo</t>
  </si>
  <si>
    <t>(Recaudo acumulado de la vigencia / Meta de recaudo establecida para la vigencia)*100%</t>
  </si>
  <si>
    <t xml:space="preserve">Atender  el 100% de las peticiones radicadas en la Dirección de Gestión de Cobro. </t>
  </si>
  <si>
    <t>Solicitudes radicadas y gestionadas en la Dirección de Gestión de Cobro</t>
  </si>
  <si>
    <t>(Total de solicitudes atendidas dentro de los terminos de ley / Total de solicitudes radicadas durante la vigencia )*100%</t>
  </si>
  <si>
    <t>Gestionar el 100% de las solicitudes relacionadas con trámites de contratos de prestación de servicios profesionales y/o apoyo a la gestión radicados en la Dirección de Contratación</t>
  </si>
  <si>
    <t xml:space="preserve"> Gestión de las solicitudes de trámites de contratos de prestación de servicios profesionales y/o apoyo a la gestión radicadas en la Dirección de Contratación. </t>
  </si>
  <si>
    <t>(Total de solicitudes gestionadas de procesos de contratación de prestación de servicios profesionales y/o apoyo a la gestión  / total de solicitudes radicadas durante la vigencia)*100</t>
  </si>
  <si>
    <t>7974-Fortalecimiento de los procesos contravencionales asociados a las infracciones de normas de tránsito y transporte público en Bogotá D.C.</t>
  </si>
  <si>
    <t>Porcentaje de procesos contravencionales fallados en términos durante la vigencia.</t>
  </si>
  <si>
    <t>(Número de actos administrativos de definición del proceso contravencional/ Total de procesos contravencionales que se encuentran en términos durante la vigencia)*100</t>
  </si>
  <si>
    <t>Porcentaje de implementación del Sistema de Información Contravencional</t>
  </si>
  <si>
    <t>(Porcentaje de avance en la implementación del sistema) / (Porcentaje esperado de implementación del sistema) x 100</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</si>
  <si>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OSGC-Prestar trámites y servicios eficientes, oportunos y de calidad, con una gestión ambiental adecuada, soportados en tecnologías de la información y las comunicaciones</t>
  </si>
  <si>
    <t>8008-Mejoramiento de los servicios prestados en la Secretaría Distrital de Movilidad de Bogotá D.C.</t>
  </si>
  <si>
    <t>Alcanzar un 95%  de atenciones resueltas en el primer contacto sobre la oferta de trámites y servicios de la Secretaría Distrital de Movilidad</t>
  </si>
  <si>
    <t xml:space="preserve"> Disminuir a 34,7% unidades en minutos del tiempo promedio del ciclo de atención de los trámites y servicios en el canal presencial</t>
  </si>
  <si>
    <t xml:space="preserve"> Aumentar a 1.000 atenciones en orientación a víctimas de siniestros viales con enfoque poblacional, diferencial y de género</t>
  </si>
  <si>
    <t xml:space="preserve"> Aumentar a 9.450 personas en actividades de formación en temas de prevención de siniestralidad vial con enfoque poblacional, diferencial y de género</t>
  </si>
  <si>
    <t xml:space="preserve"> Incrementar a 11.625 cursos pedagógicos dictados a la ciudadanía anualmente con enfoque poblacional, diferencial y de género.</t>
  </si>
  <si>
    <t xml:space="preserve"> Diseñar 100% del programa de formación a mujeres en Oficios No Convencionales relacionados con transporte público de la ciudad con enfoque poblacional, diferencial y de género</t>
  </si>
  <si>
    <t>Tasa de resolución de atenciones en Primer Contacto (TRPC)</t>
  </si>
  <si>
    <t>Número de interacciones resueltas en primer contacto en todos los canales de atención sobre el número total de interacciones recibidas en todos los canales de atención</t>
  </si>
  <si>
    <t>Tasa de reducción de tiempo promedio de atención en canal presencial (TRTP)</t>
  </si>
  <si>
    <t>(Tiempo promedio de atención línea base - Tiempo promedio de atención actual) / Tiempo promedio de atención línea base) * 100.</t>
  </si>
  <si>
    <t>Número de orientaciones realizadas a víctimas de siniestros viales con enfoque poblacional, diferencial y de género.</t>
  </si>
  <si>
    <t>Sumatoria de las orientaciones brindadas en el centro de orientación a victimas de siniestros viales con enfoque poblacional, diferencial y de género.</t>
  </si>
  <si>
    <t>Número de actividades de formación realizadas en temas de prevención de siniestralidad vial con enfoque poblacional, diferencial y de género.</t>
  </si>
  <si>
    <t>Sumatoria de personas formadas en temas de prevención de siniestralidad vial con enfoque poblacional, diferencial y de género.</t>
  </si>
  <si>
    <t>Tasa de Incremento de Cursos Pedagógicos dictados con Enfoque Poblacional, Diferencial y de Género (TICP)</t>
  </si>
  <si>
    <t>Sumatoria del Número de cursos dictados actualmente.</t>
  </si>
  <si>
    <t>Porcentaje de formulación  del Programa de formación a mujeres en Oficios No Convencionales relacionados con transporte público de la ciudad con enfoque poblacional, diferencial y de género.</t>
  </si>
  <si>
    <t>(No. de actividades realizadas relacionadas con el diseño del programa) / (No. de actividades programadas relacionadas con el diseño del programa) x 100</t>
  </si>
  <si>
    <t>93.8%</t>
  </si>
  <si>
    <t>8012-Implementación de espacios de participación ciudadana incidente en la Secretaría Distrital de Movilidad de Bogotá D.C.</t>
  </si>
  <si>
    <t xml:space="preserve"> Crear 12 documento(s) de lineamientos técnicos sociales, de acuerdo con el enfoque poblacional-diferencial y de género</t>
  </si>
  <si>
    <t xml:space="preserve">Número de personas que participan en los espacios creados por la Secretaria Distrital de Movilidad durante la vigencia	</t>
  </si>
  <si>
    <t xml:space="preserve">Sumatoria del número de personas que participan en los espacios creados durante la vigencia </t>
  </si>
  <si>
    <t>Número de documentos de lineamientos técnicos sociales creados durante la vigencia</t>
  </si>
  <si>
    <t xml:space="preserve">Sumatoria del número de documentos creados </t>
  </si>
  <si>
    <t xml:space="preserve">OSGC- Prestar trámites y servicios eficientes, oportunos y de calidad, con una gestión ambiental adecuada, soportados en tecnologías de la información y las comunicaciones.
OSGAS- Mantener las buenas prácticas antisoborno contenidas en la norma ISO 37001 y las demás adoptadas por la Entidad.
OSGSI-Gestionar los activos de información, salvaguardandolos ante cualquier incidente que pueda provocar su destrucción, divulgación, indisponibilidad o uso no compartido.
</t>
  </si>
  <si>
    <t xml:space="preserve">OSGC- Prestar trámites y servicios eficientes, oportunos y de calidad, con una gestión ambiental adecuada, soportados en tecnologías de la información y las comunicaciones.
OSGAS- Mantener las buenas prácticas antisoborno contenidas en la norma ISO 37001 y las demás adoptadas por la Entidad.
OSGSI-Gestionar los activos de información, salvaguardandolos ante cualquier incidente que pueda provocar su destrucción, divulgación, indisponibilidad o uso no compartido.
</t>
  </si>
  <si>
    <t xml:space="preserve">OSGC- Prestar trámites y servicios eficientes, oportunos y de calidad, con una gestión ambiental adecuada, soportados en tecnologías de la información y las comunicaciones.
OSGSI-Gestionar los activos de información, salvaguardandolos ante cualquier incidente que pueda provocar su destrucción, divulgación, indisponibilidad o uso no compartido.
</t>
  </si>
  <si>
    <t>OSGC-Prestar trámites y servicios eficientes, oportunos y de calidad, con una gestión ambiental adecuada, soportados en tecnologías de la información y las comunicaciones.
OSGAS-Implementar las buenas prácticas antisoborno contenidas en la norma ISO 37001:2016.
OSGSI-Gestionar los activos de información, salvaguardandolos ante cualquier incidente que pueda provocar su destrucción, divulgación, indisponibilidad o uso no compartido.</t>
  </si>
  <si>
    <t xml:space="preserve">Subsecretaria de Gestión Jurídica </t>
  </si>
  <si>
    <t>7994-Fortalecimiento de la Gestión Jurídica en la Secretaría Distrital de Movilidad de Bogotá D.C.</t>
  </si>
  <si>
    <t>Gestionar Oportunamente el 100 % de las solicitudes de estructuración y/o control de legalidad de actos administrativos  y emisión de conceptos jurídicos que sean puestos a consideración de la Dirección de Normatividad y Conceptos</t>
  </si>
  <si>
    <t>Tramitar el 100% de los procesos contractuales que sean radicados en la Dirección de  Contratación</t>
  </si>
  <si>
    <t xml:space="preserve">Solicitudes y actuaciones que hacen parte de los procesos disciplinarios en etapa de juzgamiento, radicadas y gestionadas en la Subscretaría de Gestión Juridica. </t>
  </si>
  <si>
    <t>(Total de solicitudes y actuaciones gestionadas durante el trimestre/ total de solicitudes y actuaciones radicadas durante el trimestre)*100%</t>
  </si>
  <si>
    <t xml:space="preserve">Solicitudes radicadas y gestionadas en la Dirección de Gestión de Representación Judicial. </t>
  </si>
  <si>
    <t>(Total de solicitudes gestionadas durante el trimestre/ total de solicitudes radicadas durante el trimestre)*100</t>
  </si>
  <si>
    <t>Solicitudes radicadas y gestionadas en la Dirección de Gestión de Normatividad y Conceptos</t>
  </si>
  <si>
    <t>Solicitudes radicadas y gestionadas en la Dirección de Contratación</t>
  </si>
  <si>
    <t xml:space="preserve"> (Total de solicitudes gestionadas durante el trimestre/ total de solicitudes radicadas durante el trimestre)*100</t>
  </si>
  <si>
    <t>Gestión de Cobro Persuasivo y Coactivo</t>
  </si>
  <si>
    <t>Porcentaje de avance de las actividades ejecutadas para la gestión de cobro persuasivo y coactivo durante el trimestre/ Porcentaje de avance de las actividades programadas para la gestión de cobro persuasivo y coactivo durante el trimestre*100%</t>
  </si>
  <si>
    <t>Dirección de Normatividad y Conceptos</t>
  </si>
  <si>
    <t>Dirección de Contratación</t>
  </si>
  <si>
    <t xml:space="preserve">OSGC- Prestar trámites y servicios eficientes, oportunos y de calidad, con una gestión ambiental adecuada, soportados en tecnologías de la información y las comunicaciones.
OSGAS- Mantener las buenas prácticas antisoborno contenidas en la norma ISO 37001 y las demás adoptadas por la Entidad.
OSGSI-Gestionar los activos de información, salvaguardandolos ante cualquier incidente que pueda provocar su destrucción, divulgación, indisponibilidad o uso no compartido.
</t>
  </si>
  <si>
    <t>7996-Fortalecimiento del programa niñas y niños primero para mejorar la seguridad vial y la confianza en el camino al colegio en Bogotá D.C.</t>
  </si>
  <si>
    <t>Realizar 5475000 viajes acompañados y monitoreados con el proyecto Al Colegio en Bici y la estrategia BiciParceros durante el cuatrienio</t>
  </si>
  <si>
    <t>Realizar el control de 24000 vehículos escolares en el proyecto Ruta Pila en el cuatrienio</t>
  </si>
  <si>
    <t>Número de viajes  acompañados y monitoreados con "Al Colegio en Bici" y “Biciparceros” realizados.</t>
  </si>
  <si>
    <t>Número de viajes de acompañamiento con "Ciempiés Caminos seguros" realizados</t>
  </si>
  <si>
    <t>Número de instituciones distritales con la estrategia Guardacaminos implementada.</t>
  </si>
  <si>
    <t>Número de vehículos de transporte especial escolar del proyecto "RUTA PILA" verificados</t>
  </si>
  <si>
    <t>Sumatoria del número de viajes acompañados y monitoreados con "Al Colegio en Bici" y “Biciparceros” realizados</t>
  </si>
  <si>
    <t>Sumatoria de viajes de acompañamiento con "Ciempiés Caminos Seguros”  realizados</t>
  </si>
  <si>
    <t>Sumatoria del número de instituciones educativas con la estrategia de “Guardacaminos” implementada</t>
  </si>
  <si>
    <t>Sumatoria de vehículos verificados a través del Proyecto "RUTA PILA"</t>
  </si>
  <si>
    <t>8000-Fortalecimiento del sistema de señalización para la movilidad enfocada en la mejora de la seguridad vial en la ciudad de Bogotá D.C</t>
  </si>
  <si>
    <t xml:space="preserve"> Realizar intervención integral de 7,732 segmentos viales de la malla vial arterial con señalización horizontal y vertical</t>
  </si>
  <si>
    <t xml:space="preserve"> Realizar intervención integral de 22,668 segmentos viales de la malla vial intermedia y local con señalización horizontal y vertical</t>
  </si>
  <si>
    <t xml:space="preserve"> Intervenir 16 proyectos de urbanismo táctico, con el fin de recuperar y reconvertir el espacio público para priorizar la movilidad y seguridad vial peatonal</t>
  </si>
  <si>
    <t xml:space="preserve"> Realizar el 100% % de los seguimientos a los PMT autorizados que generen mayor afectación a los usuarios de la infraestructura vial</t>
  </si>
  <si>
    <t xml:space="preserve">Número de segmentos viales de la malla vial arerial intervenidos con señalización horizontal y vertical </t>
  </si>
  <si>
    <t xml:space="preserve">Sumatoria del número de segmentos viales de malla vial arterial intervenidos con señalización horizontal y vertical </t>
  </si>
  <si>
    <t xml:space="preserve">Número de segmentos viales de la malla vial intermedia y local intervenidos con señalización horizontal y vertical </t>
  </si>
  <si>
    <t>Sumatoria del número de segmentos viales de la malla vial intermedia y local intervenidos con señalización horizontal y vertical</t>
  </si>
  <si>
    <t>Número de  proyectos de urbanismo táctico intervenidos</t>
  </si>
  <si>
    <t>Sumatoria del número de proyectos de urbanismo táctico intervenidos</t>
  </si>
  <si>
    <t>Porcentaje de PMT con seguimiento realizado</t>
  </si>
  <si>
    <t>(No. de PMT vigentes en el mes a los cuales se les hizo seguimiento / No. de PMT autorizados vigentes en el mes) * 100%</t>
  </si>
  <si>
    <t>Porcentaje de PMT de Troncales y de Metro con seguimiento realizado</t>
  </si>
  <si>
    <t>(No. de PMT de Troncales y de Metro autorizados, vigentes e implementados a los cuales se les hizo seguimiento en el mes, de acuerdo con los parámetros establecidos / No. de PMT de Troncales y de Metro autorizados, vigentes e implementados en el mes de acuerdo con los parámetros establecidos) * 100%</t>
  </si>
  <si>
    <t>Subdirección de Gestión en Vía - Subsdirección de Semaforización</t>
  </si>
  <si>
    <t>Dirección de Gestión Tránsito y Control de Tránsito y Transporte</t>
  </si>
  <si>
    <t>Subdirección de Gestión en Vía - Subdirección de Control y Gestión al Tránsito y al Transporte</t>
  </si>
  <si>
    <t>8001-Consolidación de las intervenciones en el espacio público para el mejoramiento de las condiciones de movilidad y seguridad vial en los corredores y puntos estratégicos
en Bogotá D.C.</t>
  </si>
  <si>
    <t xml:space="preserve"> Realizar 235.000 jornadas de gestión en vía</t>
  </si>
  <si>
    <t xml:space="preserve"> Desarrollar 96 medidas de gestión enfocadas en mejorar las condiciones de movilidad y/o seguridad vial en un 15% en los indicadores planteados</t>
  </si>
  <si>
    <t xml:space="preserve"> Realizar 48 inspecciones de seguridad vial a los puntos más críticos de siniestralidad con el fin de que sean un insumo para la toma de decisiones y/o acciones a realizar</t>
  </si>
  <si>
    <t xml:space="preserve"> Desarrollar 141 instancias de armonización para la ejecución de intervenciones de movilidad y seguridad vial.</t>
  </si>
  <si>
    <t xml:space="preserve"> Mantener por encima del 99% la disponibilidad del sistema de semaforización</t>
  </si>
  <si>
    <t xml:space="preserve"> Operar el 100% del Sistema Inteligente de Transporte - SIT realizando la renovación de la infraestructura tecnológica necesaria para la operación</t>
  </si>
  <si>
    <t xml:space="preserve"> Desarrollar 160 dispositivos para la actualización y ampliación tecnológica requerida (ampliación del Sistema de Detección Electrónica de Infracciones)</t>
  </si>
  <si>
    <t xml:space="preserve">Número de jornadas de gestión en vía realizadas  </t>
  </si>
  <si>
    <t>Sumatoria del número de jornadas de gestión en vía realizadas.</t>
  </si>
  <si>
    <t>Número de medidas de gestión desarrolladas para mejorar las condiciones de movilidad y/o seguridad vial</t>
  </si>
  <si>
    <t>Sumatoria del número de medidas de gestión desarrolladas</t>
  </si>
  <si>
    <t xml:space="preserve">Número de inspecciones de seguridad vial realizadas </t>
  </si>
  <si>
    <t>Sumatoria del número de inspecciones de seguridad vial realizadas.</t>
  </si>
  <si>
    <t>Número de instancias de armonización para la ejecución de intervenciones de movilidad y seguridad vial desarrolladas</t>
  </si>
  <si>
    <t>Sumatoria del número de instancias de armonización desarrolladas</t>
  </si>
  <si>
    <t>Porcentaje de disponibilidad del Sistema de Semaforización mantenido</t>
  </si>
  <si>
    <t>((No. De horas total del mes X No. De intersecciones semaforizadas existentes para el mes) - (Tiempo de fallas percibidas por los usuarios)) / ((No. De horas total del mes X No. De intersecciones semaforizadas existentes para el mes)) *100&gt;99%</t>
  </si>
  <si>
    <t xml:space="preserve">Número de intersecciones semaforizadas complementadas </t>
  </si>
  <si>
    <t xml:space="preserve">Sumatoria del número de intersecciones semaforizadas complementadas </t>
  </si>
  <si>
    <t>Número de intersecciones con regulación semafórica implementada</t>
  </si>
  <si>
    <t>Sumatoria del número de intersecciones con regulación semafórica implementada</t>
  </si>
  <si>
    <t xml:space="preserve">Porcentaje avanzado en la operación del Sistema Inteligente de Transporte - SIT  </t>
  </si>
  <si>
    <t>Porcentaje de avance en actividades ejecutadas / Porcentaje total de las actividades programadas en la vigencia</t>
  </si>
  <si>
    <t>Número de dispositivos para la actualización y ampliación del Sistema de Detección Electrónica de Infracciones desarrollados</t>
  </si>
  <si>
    <t>Sumatoria dispositivos para la actualización y ampliación del Sistema de Deteccion Electronica de Infracciones desarrollados</t>
  </si>
  <si>
    <t>Porcentaje</t>
  </si>
  <si>
    <t xml:space="preserve">Dirección de Gestión Tránsito y Control de Tránsito y Transporte - Subdirección de Control al Tránsito y al Transporte </t>
  </si>
  <si>
    <t>8009 - Fortalecimiento de las intervenciones de control y prevención del tránsito y el transporte para mejorar la seguridad vial en Bogotá D.C.</t>
  </si>
  <si>
    <t xml:space="preserve"> Realizar 65000 intervenciones para la regulación y control del tránsito y el transporte en la ciudad.</t>
  </si>
  <si>
    <t xml:space="preserve"> Atender el 100 % de los incidentes asignados en materia de gestión del tránsito en la ciudad</t>
  </si>
  <si>
    <t xml:space="preserve"> Realizar 4600 intervenciones de prevención vial dirigida a los diferentes actores viales en la ciudad</t>
  </si>
  <si>
    <t>Número de intervenciones para la regulación y control del tránsito y el transporte en la ciudad realizadas</t>
  </si>
  <si>
    <t>Sumatoria del número de intervenciones para la regulación y control del tránsito y el transporte en la ciudad realizadas</t>
  </si>
  <si>
    <t>Porcentaje de incidentes atendidos</t>
  </si>
  <si>
    <t>( No. de incidentes viales atendidos en el mes/ No. de incidentes viales asignados en el mes) * 100%</t>
  </si>
  <si>
    <t>Número de intervenciones de prevención vial realizadas</t>
  </si>
  <si>
    <t>Sumatoria del número de intervenciones de prevención vial realizadas.</t>
  </si>
  <si>
    <t>Alcanzar al 95 % la ejecución presupuestal de los proyectos de inversión de la Subsecretaría de Gestion de la Movilidad</t>
  </si>
  <si>
    <t>Alcanzar al 90 % la ejecución del PAC programado de vigencia y reserva por la Subsecretaría de Gestion de la Movilidad de los proyectos de inversion a su cargo.</t>
  </si>
  <si>
    <t>Realizar el 100% de la gestión administrativa necesaria, con el fin de mantener la operación del  Sistema Inteligente de transporte de Bogotá-SIT, dando cumplimiento a los lineamientos  establecidos, a través de la sostenibilidad y expansión de los medios tecnológicos y la gestión contractual del convenio marco.</t>
  </si>
  <si>
    <t>Realizar la cantidad de mantenimientos preventivos necesarios en la ciudad para el funcionamiento del sistema de semaforización</t>
  </si>
  <si>
    <t>Realizar la cantidad de mantenimientos correctivos adelantados en la ciudad al sistema de semaforización</t>
  </si>
  <si>
    <t>Realizar control al transporte informal e ilegal de pasajeros, mediante la ejecución del 100% de las actividades de control planteadas en  el indicador.</t>
  </si>
  <si>
    <t>Realizar  actividades de control encaminadas a la gestión vehicular, mediante la ejecución del 100% de las acciones planteadas en el indicador.</t>
  </si>
  <si>
    <t>Brindar acompañamiento y monitoreo mediante la operación de Al Colegio en Bici y Biciparceros a 42.000 estudiantes que se movilizan en bicicleta a las instituciones educativas distritales.</t>
  </si>
  <si>
    <t>Brindar acompañamiento seguro a 13.000 niñas, niños y adolescentes de colegios distritales a través del proyecto Ciempiés</t>
  </si>
  <si>
    <t>Beneficiar a 105.000 niños, niñas y adolescentes, a través de la estrategia Guardacaminos; que consiste en la implementación de cruces seguros en las vías de acceso a colegios distritales que implementen dicha estrategía.</t>
  </si>
  <si>
    <t>Beneficiar 320.000 niñas, niños y adolescentes a través del proyecto Ruta Pila, mediante el cual se realiza la verificación de las condiciones de seguridad y cumplimiento normativo de los vehículos de transporte especial escolar</t>
  </si>
  <si>
    <t>Porcentaje de ejecución Presupuestal proyectos de inversión alcanzado</t>
  </si>
  <si>
    <t>(Total presupuesto ejecutado de los proyectos de inversión / Total presupuesto programado de los proyectos de inversión) * 100</t>
  </si>
  <si>
    <t>Porcentaje de ejecución Presupuestal Plan Anualizado de Caja alcanzada</t>
  </si>
  <si>
    <t>(Valor total de autorizaciones girado / Valor total del Plan Anualizado de Caja programado)*100</t>
  </si>
  <si>
    <t>Porcentaje de cumplimiento  de la  gestión administrativa necesaria para la operación del Sistema Inteligente de Transporte por parte de  la Dirección de Gestión de Tránsito y Control de Tránsito y Transporte</t>
  </si>
  <si>
    <t>(Total porcentaje de la gestión ejecutada / Total porcentaje de gestión programada)</t>
  </si>
  <si>
    <t xml:space="preserve">Número de mantenimientos preventivos realizados al sistema de semaforización de la ciudad </t>
  </si>
  <si>
    <t xml:space="preserve">Sumatoria del número de mantenimientos preventivos realizados al sistema de semaforización de la ciudad </t>
  </si>
  <si>
    <t xml:space="preserve">Número de mantenimientos correctivos realizados al sistema de semaforización de la ciudad </t>
  </si>
  <si>
    <t xml:space="preserve">Sumatoria del número de de mantenimientos correctivos realizados al sistema de semaforización de la ciudad </t>
  </si>
  <si>
    <t>Porcentaje de actividades de control al transporte informalidad e ilegalidad de pasajeros alcanzado</t>
  </si>
  <si>
    <t>(Número de intervenciones de informalidad e ilegalidad ejecutados en la ciudad / Número de intervenciones de informalidad e ilegalidad programadas de acuerdo al objetivo del indicador)*100%</t>
  </si>
  <si>
    <t>Porcentaje de actividades de control  para la gestión vehicular alcanzado</t>
  </si>
  <si>
    <t>(Número de intervenciones por mal parqueo ejecutados en la ciudad / Número de intervenciones por mal parqueo programadas de acuerdo al objetivo del indicador)*100%</t>
  </si>
  <si>
    <t>Sumatoria del número de niños beneficiados por el modelo operativo del proyecto Al colegio en Bici</t>
  </si>
  <si>
    <t xml:space="preserve">Sumatoria de estudiantes movilizados con el modelo operativo del proyecto Ciempiés y guardacaminos </t>
  </si>
  <si>
    <t>Número de estudiantes beneficiados con la implementación de la estrategia de cruces seguros "Guardacaminos"</t>
  </si>
  <si>
    <t>Sumatoria de estudiantes beneficiados a través la estrategia cruces seguros "Guardacaminos"</t>
  </si>
  <si>
    <t>Número de estudiantes beneficiados por los controles a vehiculos escolares en el programa Ruta Pila.</t>
  </si>
  <si>
    <t>Sumatoria de estudiantes beneficiados a través del Programa "RUTA PILA"</t>
  </si>
  <si>
    <t>Dar atención oportuna al 98% de las solicitudes de información geográfica referente a señalización</t>
  </si>
  <si>
    <t>Realizar 9870 visitas de verificación en campo para atender requerimientos relacionados con señalización</t>
  </si>
  <si>
    <t>Atender el 100% de los proyectos de señalización externos que requieran validación en temas de dibujo, georreferenciación y vinculación</t>
  </si>
  <si>
    <t>Realizar 5712 seguimientos o acompañamientos a los frentes de obra de los proyectos de alto impacto en Bogotá respecto a planes de manejo de tránsito (PMT) y a las intervenciones de implementación de señalización de proyectos estratégicos de ciudad.</t>
  </si>
  <si>
    <t>Realizar 14 actualizaciones de los resultados generados con la herramienta de priorización de intervenciones de medidas de señalización.</t>
  </si>
  <si>
    <t>Elaborar las propuestas de diseño preliminar al 100% de los proyectos estratégicos de movilidad y seguridad vial asignados a la dirección de ingeniería de tránsito.</t>
  </si>
  <si>
    <t>Número de requerimientos a frentes de obra y/o intervenciones por incumplimiento a PMT realizados</t>
  </si>
  <si>
    <t xml:space="preserve">Sumatoria del número de frentes de obra a los que se les realizó requerimiento en el mes por incumplimiento a planes de manejo de tránsito (PMT), obras sin PMT, obras sin iniciar, obras con PMT vencido y obras terminadas para solicitar el retiro de señalización.  </t>
  </si>
  <si>
    <t>Porcentaje de solicitudes de información geográfica atendidos oportunamente</t>
  </si>
  <si>
    <t>(Numero de requerimientos atendidos oportunamente  / Numero de requerimientos recibidos)*100%</t>
  </si>
  <si>
    <t>Número de visitas de verificación en campo realizadas</t>
  </si>
  <si>
    <t>Sumatoria del número de visitas de verificación en campo realizadas</t>
  </si>
  <si>
    <t>Porcentaje de atención a la validación de los proyectos de señalización externos</t>
  </si>
  <si>
    <t>(Numero de proyectos externos validados  / numero de proyectos externos que requerían validación)*100%</t>
  </si>
  <si>
    <t>Número de seguimientos o acompañamientos a los frentes de obra de los proyectos de alto impacto en Bogotá realizados</t>
  </si>
  <si>
    <t xml:space="preserve">Sumatoria del número de seguimientos o acompañamientos a los frentes de obra de los proyectos de alto impacto en Bogotá realizados </t>
  </si>
  <si>
    <t>Número de actualizaciones de los resultados generados con la herramienta de priorización de intervenciones de medidas de señalización realizadas</t>
  </si>
  <si>
    <t>Sumatoria del número de actualizaciones de los resultados generados con la herramienta de priorización de intervenciones de medidas de señalización realizadas</t>
  </si>
  <si>
    <t>Porcentaje de proyectos estratégicos de movilidad y seguridad vial con propuestas de diseño preliminar elaboradas</t>
  </si>
  <si>
    <t>(Número deproyectos estratégicos de movilidad y seguridad vial con propuestas de diseño preliminar elaboradas / número de proyectos estratégicos de movilidad y seguridad vial asignados a la DIT)*100</t>
  </si>
  <si>
    <t>Realizar 44.015  actividades de capacitación por infracción a la normas de tránsito y transporte en la ciudad, en cumplimiento al Decreto 672 de 2018.</t>
  </si>
  <si>
    <t>Realizar 204 sensibilizaciones y/o socializaciones relacionadas con atención y/o servicio a la ciudadanía, al equipo de la Dirección de Atención al Ciudadano.</t>
  </si>
  <si>
    <t>Enajenar 7301 vehículos declarados en abandono como estrategia de descongestión de patios remanentes</t>
  </si>
  <si>
    <t>Proferir el 67%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</si>
  <si>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Garantizar el 96% de la ejecución presupuestal de los recursos asignados para funcionamiento en la SDM.</t>
  </si>
  <si>
    <t>Identificar el 100% de los activos críticos de la información de los procesos incluidos en el alcance del Sistema de Gestión de Seguridad de la Información</t>
  </si>
  <si>
    <t xml:space="preserve"> Complementar 361 intersecciones semaforizadas con otros dispositivos de señalización semafórica</t>
  </si>
  <si>
    <t xml:space="preserve"> Implementar regulación semafórica en 76 intersecciones de la ciudad</t>
  </si>
  <si>
    <t xml:space="preserve">Realizar requerimiento a  11.200 frentes de obra y/o intervenciones por incumplimiento a planes de manejo de tránsito (PMT), obras sin PMT, obras sin iniciar, obras con PMT vencido, obras terminadas para solicitar el retiro de señalización.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</si>
</sst>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1" formatCode="_-* #,##0_-;\-* #,##0_-;_-* &quot;-&quot;_-;_-@_-"/>
    <numFmt numFmtId="44" formatCode="_-&quot;$&quot;\ * #,##0.00_-;\-&quot;$&quot;\ * #,##0.00_-;_-&quot;$&quot;\ * &quot;-&quot;??_-;_-@_-"/>
    <numFmt numFmtId="43" formatCode="_-* #,##0.00_-;\-* #,##0.00_-;_-* &quot;-&quot;??_-;_-@_-"/>
    <numFmt numFmtId="164" formatCode="0.0%"/>
    <numFmt numFmtId="165" formatCode="_-* #,##0.00_-;\-* #,##0.00_-;_-* &quot;-&quot;_-;_-@_-"/>
    <numFmt numFmtId="166" formatCode="0;[Red]0"/>
    <numFmt numFmtId="167" formatCode="0.0;[Red]0.0"/>
    <numFmt numFmtId="168" formatCode="0.00;[Red]0.00"/>
    <numFmt numFmtId="169" formatCode="_-* #,##0_-;\-* #,##0_-;_-* &quot;-&quot;??_-;_-@_-"/>
  </numFmts>
  <fonts count="33" x14ac:knownFonts="1">
    <font>
      <sz val="11"/>
      <color theme="1"/>
      <name val="Arial"/>
      <scheme val="minor"/>
    </font>
    <font>
      <sz val="11"/>
      <color theme="1"/>
      <name val="Arial"/>
      <family val="2"/>
      <scheme val="minor"/>
    </font>
    <font>
      <sz val="11"/>
      <color theme="1"/>
      <name val="Arial"/>
      <family val="2"/>
      <scheme val="minor"/>
    </font>
    <font>
      <sz val="10"/>
      <color theme="1"/>
      <name val="Calibri"/>
      <family val="2"/>
    </font>
    <font>
      <b/>
      <sz val="10"/>
      <color theme="1"/>
      <name val="Century Gothic"/>
      <family val="2"/>
    </font>
    <font>
      <sz val="10"/>
      <color theme="1"/>
      <name val="Century Gothic"/>
      <family val="2"/>
    </font>
    <font>
      <sz val="10"/>
      <color rgb="FF333333"/>
      <name val="Century Gothic"/>
      <family val="2"/>
    </font>
    <font>
      <sz val="10"/>
      <color rgb="FF000000"/>
      <name val="Century Gothic"/>
      <family val="2"/>
    </font>
    <font>
      <sz val="11"/>
      <color theme="1"/>
      <name val="Arial"/>
      <family val="2"/>
    </font>
    <font>
      <sz val="11"/>
      <color theme="1"/>
      <name val="Calibri"/>
      <family val="2"/>
    </font>
    <font>
      <sz val="11"/>
      <color theme="1"/>
      <name val="Arial"/>
      <family val="2"/>
      <scheme val="minor"/>
    </font>
    <font>
      <b/>
      <sz val="10"/>
      <color theme="1"/>
      <name val="Calibri"/>
      <family val="2"/>
    </font>
    <font>
      <sz val="11"/>
      <color theme="1"/>
      <name val="Arial"/>
      <family val="2"/>
    </font>
    <font>
      <sz val="8"/>
      <color theme="1"/>
      <name val="Arial Narrow"/>
      <family val="2"/>
    </font>
    <font>
      <sz val="9"/>
      <color theme="1"/>
      <name val="Arial Narrow"/>
      <family val="2"/>
    </font>
    <font>
      <sz val="9"/>
      <name val="Arial Narrow"/>
      <family val="2"/>
    </font>
    <font>
      <sz val="11"/>
      <color theme="1"/>
      <name val="Arial Narrow"/>
      <family val="2"/>
    </font>
    <font>
      <b/>
      <sz val="9"/>
      <color theme="0"/>
      <name val="Arial Narrow"/>
      <family val="2"/>
    </font>
    <font>
      <b/>
      <sz val="9"/>
      <color theme="1"/>
      <name val="Arial Narrow"/>
      <family val="2"/>
    </font>
    <font>
      <sz val="9"/>
      <color theme="0"/>
      <name val="Arial Narrow"/>
      <family val="2"/>
    </font>
    <font>
      <sz val="9"/>
      <color theme="0"/>
      <name val="Arial"/>
      <family val="2"/>
      <scheme val="minor"/>
    </font>
    <font>
      <sz val="9"/>
      <color theme="1"/>
      <name val="Arial"/>
      <family val="2"/>
      <scheme val="minor"/>
    </font>
    <font>
      <b/>
      <sz val="9"/>
      <color theme="0"/>
      <name val="Arial"/>
      <family val="2"/>
      <scheme val="minor"/>
    </font>
    <font>
      <sz val="9"/>
      <name val="Arial"/>
      <family val="2"/>
      <scheme val="minor"/>
    </font>
    <font>
      <sz val="11"/>
      <color rgb="FF555555"/>
      <name val="Century Gothic"/>
      <family val="2"/>
    </font>
    <font>
      <sz val="11"/>
      <color theme="1"/>
      <name val="Century Gothic"/>
      <family val="2"/>
    </font>
    <font>
      <sz val="11"/>
      <color theme="1"/>
      <name val="Arial"/>
      <family val="2"/>
      <scheme val="minor"/>
    </font>
    <font>
      <sz val="11"/>
      <color rgb="FF9C5700"/>
      <name val="Arial"/>
      <family val="2"/>
      <scheme val="minor"/>
    </font>
    <font>
      <sz val="8"/>
      <name val="Arial"/>
      <family val="2"/>
      <scheme val="minor"/>
    </font>
    <font>
      <sz val="10"/>
      <name val="Arial"/>
      <family val="2"/>
    </font>
    <font>
      <sz val="9"/>
      <color rgb="FF000000"/>
      <name val="Arial"/>
      <family val="2"/>
      <scheme val="minor"/>
    </font>
    <font>
      <sz val="9"/>
      <color theme="1"/>
      <name val="Arial"/>
      <family val="2"/>
    </font>
    <font>
      <sz val="9"/>
      <name val="Arial"/>
      <family val="2"/>
    </font>
  </fonts>
  <fills count="17">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808E00"/>
        <bgColor rgb="FF808E00"/>
      </patternFill>
    </fill>
    <fill>
      <patternFill patternType="solid">
        <fgColor rgb="FFBFBFBF"/>
        <bgColor rgb="FFBFBFBF"/>
      </patternFill>
    </fill>
    <fill>
      <patternFill patternType="solid">
        <fgColor rgb="FFFFFF00"/>
        <bgColor rgb="FFFFFF00"/>
      </patternFill>
    </fill>
    <fill>
      <patternFill patternType="solid">
        <fgColor rgb="FFBDD6EE"/>
        <bgColor rgb="FFBDD6EE"/>
      </patternFill>
    </fill>
    <fill>
      <patternFill patternType="solid">
        <fgColor theme="0"/>
        <bgColor indexed="64"/>
      </patternFill>
    </fill>
    <fill>
      <patternFill patternType="solid">
        <fgColor rgb="FFFFFF00"/>
        <bgColor indexed="64"/>
      </patternFill>
    </fill>
    <fill>
      <patternFill patternType="solid">
        <fgColor theme="0" tint="-4.9989318521683403E-2"/>
        <bgColor theme="0"/>
      </patternFill>
    </fill>
    <fill>
      <patternFill patternType="solid">
        <fgColor theme="0" tint="-4.9989318521683403E-2"/>
        <bgColor indexed="64"/>
      </patternFill>
    </fill>
    <fill>
      <patternFill patternType="solid">
        <fgColor rgb="FFFFFFFF"/>
        <bgColor indexed="64"/>
      </patternFill>
    </fill>
    <fill>
      <patternFill patternType="solid">
        <fgColor rgb="FFFCE5CD"/>
        <bgColor indexed="64"/>
      </patternFill>
    </fill>
    <fill>
      <patternFill patternType="solid">
        <fgColor rgb="FFFFEB9C"/>
      </patternFill>
    </fill>
    <fill>
      <patternFill patternType="solid">
        <fgColor theme="2" tint="-0.34998626667073579"/>
        <bgColor rgb="FFA5A5A5"/>
      </patternFill>
    </fill>
    <fill>
      <patternFill patternType="solid">
        <fgColor theme="2" tint="-0.34998626667073579"/>
        <bgColor indexed="64"/>
      </patternFill>
    </fill>
  </fills>
  <borders count="40">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hair">
        <color rgb="FF7F7F7F"/>
      </left>
      <right style="hair">
        <color rgb="FF7F7F7F"/>
      </right>
      <top style="hair">
        <color rgb="FF7F7F7F"/>
      </top>
      <bottom style="hair">
        <color rgb="FF7F7F7F"/>
      </bottom>
      <diagonal/>
    </border>
    <border>
      <left style="hair">
        <color rgb="FF000000"/>
      </left>
      <right style="hair">
        <color rgb="FF000000"/>
      </right>
      <top style="hair">
        <color rgb="FF000000"/>
      </top>
      <bottom style="hair">
        <color rgb="FF000000"/>
      </bottom>
      <diagonal/>
    </border>
    <border>
      <left style="hair">
        <color rgb="FF7F7F7F"/>
      </left>
      <right style="hair">
        <color rgb="FF7F7F7F"/>
      </right>
      <top/>
      <bottom style="hair">
        <color rgb="FF7F7F7F"/>
      </bottom>
      <diagonal/>
    </border>
    <border>
      <left style="hair">
        <color rgb="FF000000"/>
      </left>
      <right style="hair">
        <color rgb="FF000000"/>
      </right>
      <top/>
      <bottom style="hair">
        <color rgb="FF000000"/>
      </bottom>
      <diagonal/>
    </border>
    <border>
      <left style="hair">
        <color rgb="FF7F7F7F"/>
      </left>
      <right style="hair">
        <color rgb="FF7F7F7F"/>
      </right>
      <top style="hair">
        <color rgb="FF7F7F7F"/>
      </top>
      <bottom/>
      <diagonal/>
    </border>
    <border>
      <left style="hair">
        <color rgb="FF000000"/>
      </left>
      <right style="hair">
        <color rgb="FF000000"/>
      </right>
      <top style="hair">
        <color rgb="FF000000"/>
      </top>
      <bottom/>
      <diagonal/>
    </border>
    <border>
      <left style="hair">
        <color rgb="FF7F7F7F"/>
      </left>
      <right/>
      <top/>
      <bottom style="hair">
        <color rgb="FF7F7F7F"/>
      </bottom>
      <diagonal/>
    </border>
    <border>
      <left style="hair">
        <color rgb="FF7F7F7F"/>
      </left>
      <right/>
      <top style="hair">
        <color rgb="FF7F7F7F"/>
      </top>
      <bottom style="hair">
        <color rgb="FF7F7F7F"/>
      </bottom>
      <diagonal/>
    </border>
    <border>
      <left style="hair">
        <color rgb="FF000000"/>
      </left>
      <right/>
      <top style="hair">
        <color rgb="FF000000"/>
      </top>
      <bottom style="hair">
        <color rgb="FF000000"/>
      </bottom>
      <diagonal/>
    </border>
    <border>
      <left/>
      <right/>
      <top/>
      <bottom/>
      <diagonal/>
    </border>
    <border>
      <left/>
      <right style="hair">
        <color rgb="FF000000"/>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right style="hair">
        <color indexed="64"/>
      </right>
      <top style="hair">
        <color rgb="FF000000"/>
      </top>
      <bottom style="hair">
        <color rgb="FF000000"/>
      </bottom>
      <diagonal/>
    </border>
    <border>
      <left style="hair">
        <color indexed="64"/>
      </left>
      <right style="hair">
        <color indexed="64"/>
      </right>
      <top style="hair">
        <color indexed="64"/>
      </top>
      <bottom/>
      <diagonal/>
    </border>
    <border>
      <left/>
      <right/>
      <top/>
      <bottom style="hair">
        <color rgb="FF7F7F7F"/>
      </bottom>
      <diagonal/>
    </border>
    <border>
      <left/>
      <right style="thin">
        <color rgb="FF9CC2E5"/>
      </right>
      <top style="thin">
        <color rgb="FF9CC2E5"/>
      </top>
      <bottom style="thin">
        <color rgb="FF9CC2E5"/>
      </bottom>
      <diagonal/>
    </border>
    <border>
      <left style="medium">
        <color rgb="FFCCCCCC"/>
      </left>
      <right style="dotted">
        <color rgb="FF000000"/>
      </right>
      <top style="dotted">
        <color rgb="FF000000"/>
      </top>
      <bottom style="dotted">
        <color rgb="FF000000"/>
      </bottom>
      <diagonal/>
    </border>
    <border>
      <left style="medium">
        <color rgb="FFCCCCCC"/>
      </left>
      <right style="dotted">
        <color rgb="FF000000"/>
      </right>
      <top style="medium">
        <color rgb="FFCCCCCC"/>
      </top>
      <bottom style="dotted">
        <color rgb="FF000000"/>
      </bottom>
      <diagonal/>
    </border>
    <border>
      <left style="hair">
        <color rgb="FF000000"/>
      </left>
      <right style="hair">
        <color rgb="FF000000"/>
      </right>
      <top/>
      <bottom/>
      <diagonal/>
    </border>
    <border>
      <left style="hair">
        <color indexed="64"/>
      </left>
      <right/>
      <top style="hair">
        <color indexed="64"/>
      </top>
      <bottom style="hair">
        <color indexed="64"/>
      </bottom>
      <diagonal/>
    </border>
    <border>
      <left style="hair">
        <color rgb="FF7F7F7F"/>
      </left>
      <right style="hair">
        <color rgb="FF7F7F7F"/>
      </right>
      <top style="hair">
        <color rgb="FF7F7F7F"/>
      </top>
      <bottom style="hair">
        <color indexed="64"/>
      </bottom>
      <diagonal/>
    </border>
    <border>
      <left/>
      <right/>
      <top style="hair">
        <color indexed="64"/>
      </top>
      <bottom/>
      <diagonal/>
    </border>
    <border>
      <left/>
      <right/>
      <top/>
      <bottom style="hair">
        <color indexed="64"/>
      </bottom>
      <diagonal/>
    </border>
    <border>
      <left style="hair">
        <color rgb="FF000000"/>
      </left>
      <right/>
      <top/>
      <bottom style="hair">
        <color rgb="FF000000"/>
      </bottom>
      <diagonal/>
    </border>
    <border>
      <left style="hair">
        <color indexed="64"/>
      </left>
      <right style="hair">
        <color indexed="64"/>
      </right>
      <top/>
      <bottom style="hair">
        <color indexed="64"/>
      </bottom>
      <diagonal/>
    </border>
    <border>
      <left style="hair">
        <color theme="1"/>
      </left>
      <right style="hair">
        <color theme="1"/>
      </right>
      <top style="hair">
        <color theme="1"/>
      </top>
      <bottom/>
      <diagonal/>
    </border>
    <border>
      <left style="hair">
        <color theme="1"/>
      </left>
      <right style="hair">
        <color theme="1"/>
      </right>
      <top style="hair">
        <color theme="1"/>
      </top>
      <bottom style="hair">
        <color theme="1"/>
      </bottom>
      <diagonal/>
    </border>
    <border>
      <left/>
      <right style="hair">
        <color rgb="FF7F7F7F"/>
      </right>
      <top style="hair">
        <color rgb="FF7F7F7F"/>
      </top>
      <bottom/>
      <diagonal/>
    </border>
    <border>
      <left style="hair">
        <color rgb="FF000000"/>
      </left>
      <right/>
      <top style="hair">
        <color rgb="FF000000"/>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s>
  <cellStyleXfs count="13">
    <xf numFmtId="0" fontId="0" fillId="0" borderId="0"/>
    <xf numFmtId="43" fontId="10" fillId="0" borderId="0" applyFont="0" applyFill="0" applyBorder="0" applyAlignment="0" applyProtection="0"/>
    <xf numFmtId="9" fontId="10" fillId="0" borderId="0" applyFont="0" applyFill="0" applyBorder="0" applyAlignment="0" applyProtection="0"/>
    <xf numFmtId="9" fontId="12" fillId="0" borderId="18" applyFont="0" applyFill="0" applyBorder="0" applyAlignment="0" applyProtection="0"/>
    <xf numFmtId="41" fontId="26" fillId="0" borderId="0" applyFont="0" applyFill="0" applyBorder="0" applyAlignment="0" applyProtection="0"/>
    <xf numFmtId="0" fontId="29" fillId="0" borderId="18"/>
    <xf numFmtId="0" fontId="1" fillId="0" borderId="18"/>
    <xf numFmtId="0" fontId="27" fillId="14" borderId="18" applyNumberFormat="0" applyBorder="0" applyAlignment="0" applyProtection="0"/>
    <xf numFmtId="9" fontId="29" fillId="0" borderId="18" applyFont="0" applyFill="0" applyBorder="0" applyAlignment="0" applyProtection="0"/>
    <xf numFmtId="43" fontId="1" fillId="0" borderId="18" applyFont="0" applyFill="0" applyBorder="0" applyAlignment="0" applyProtection="0"/>
    <xf numFmtId="41" fontId="1" fillId="0" borderId="18" applyFont="0" applyFill="0" applyBorder="0" applyAlignment="0" applyProtection="0"/>
    <xf numFmtId="44" fontId="1" fillId="0" borderId="18" applyFont="0" applyFill="0" applyBorder="0" applyAlignment="0" applyProtection="0"/>
    <xf numFmtId="9" fontId="1" fillId="0" borderId="18" applyFont="0" applyFill="0" applyBorder="0" applyAlignment="0" applyProtection="0"/>
  </cellStyleXfs>
  <cellXfs count="341">
    <xf numFmtId="0" fontId="0" fillId="0" borderId="0" xfId="0"/>
    <xf numFmtId="0" fontId="4" fillId="0" borderId="0" xfId="0" applyFont="1" applyAlignment="1">
      <alignment horizontal="center" vertical="center" wrapText="1"/>
    </xf>
    <xf numFmtId="0" fontId="4" fillId="7"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xf numFmtId="0" fontId="5" fillId="0" borderId="0" xfId="0" applyFont="1" applyAlignment="1">
      <alignment horizontal="left" vertical="center" wrapText="1"/>
    </xf>
    <xf numFmtId="0" fontId="6" fillId="0" borderId="0" xfId="0" applyFont="1" applyAlignment="1">
      <alignment horizontal="left" vertical="center" wrapText="1"/>
    </xf>
    <xf numFmtId="0" fontId="5" fillId="2" borderId="1" xfId="0" applyFont="1" applyFill="1" applyBorder="1"/>
    <xf numFmtId="0" fontId="5" fillId="0" borderId="0" xfId="0" applyFont="1" applyAlignment="1">
      <alignment horizontal="left" vertical="center"/>
    </xf>
    <xf numFmtId="0" fontId="3" fillId="0" borderId="0" xfId="0" applyFont="1" applyAlignment="1">
      <alignment horizontal="left" vertical="center" wrapText="1"/>
    </xf>
    <xf numFmtId="0" fontId="5" fillId="0" borderId="0" xfId="0" applyFont="1" applyAlignment="1">
      <alignment vertical="top"/>
    </xf>
    <xf numFmtId="0" fontId="3" fillId="0" borderId="0" xfId="0" applyFont="1" applyAlignment="1">
      <alignment horizontal="left" vertical="center"/>
    </xf>
    <xf numFmtId="0" fontId="7" fillId="0" borderId="0" xfId="0" applyFont="1" applyAlignment="1">
      <alignment horizontal="left" vertical="center" wrapText="1"/>
    </xf>
    <xf numFmtId="0" fontId="3" fillId="0" borderId="0" xfId="0" applyFont="1"/>
    <xf numFmtId="0" fontId="5" fillId="0" borderId="0" xfId="0" applyFont="1" applyAlignment="1">
      <alignment horizontal="left"/>
    </xf>
    <xf numFmtId="0" fontId="5" fillId="0" borderId="10" xfId="0" applyFont="1" applyBorder="1" applyAlignment="1">
      <alignment horizontal="left" vertical="center" wrapText="1"/>
    </xf>
    <xf numFmtId="0" fontId="9" fillId="0" borderId="0" xfId="0" applyFont="1"/>
    <xf numFmtId="0" fontId="10" fillId="0" borderId="0" xfId="0" applyFont="1"/>
    <xf numFmtId="0" fontId="14" fillId="2" borderId="9"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9" xfId="0" applyFont="1" applyFill="1" applyBorder="1" applyAlignment="1">
      <alignment vertical="center" wrapText="1"/>
    </xf>
    <xf numFmtId="0" fontId="14" fillId="0" borderId="9" xfId="0" applyFont="1" applyBorder="1" applyAlignment="1">
      <alignment horizontal="left" vertical="center" wrapText="1"/>
    </xf>
    <xf numFmtId="0" fontId="14" fillId="0" borderId="9" xfId="0" applyFont="1" applyBorder="1" applyAlignment="1">
      <alignment vertical="center" wrapText="1"/>
    </xf>
    <xf numFmtId="0" fontId="14" fillId="2" borderId="17"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5" fillId="8" borderId="9" xfId="0" applyFont="1" applyFill="1" applyBorder="1" applyAlignment="1">
      <alignment horizontal="justify" vertical="center" wrapText="1"/>
    </xf>
    <xf numFmtId="0" fontId="15" fillId="8" borderId="9" xfId="0" applyFont="1" applyFill="1" applyBorder="1" applyAlignment="1">
      <alignment horizontal="center" vertical="center" wrapText="1"/>
    </xf>
    <xf numFmtId="0" fontId="15" fillId="8" borderId="20" xfId="0" applyFont="1" applyFill="1" applyBorder="1" applyAlignment="1">
      <alignment horizontal="center" vertical="center" wrapText="1"/>
    </xf>
    <xf numFmtId="0" fontId="15" fillId="0" borderId="9" xfId="0" applyFont="1" applyBorder="1" applyAlignment="1">
      <alignment horizontal="justify" vertical="center" wrapText="1"/>
    </xf>
    <xf numFmtId="0" fontId="15" fillId="8" borderId="9" xfId="0" applyFont="1" applyFill="1" applyBorder="1" applyAlignment="1">
      <alignment horizontal="left" vertical="center" wrapText="1"/>
    </xf>
    <xf numFmtId="0" fontId="16" fillId="0" borderId="0" xfId="0" applyFont="1"/>
    <xf numFmtId="0" fontId="18" fillId="2" borderId="1" xfId="0" applyFont="1" applyFill="1" applyBorder="1" applyAlignment="1">
      <alignment horizontal="left" vertical="center" wrapText="1"/>
    </xf>
    <xf numFmtId="0" fontId="14" fillId="2" borderId="1" xfId="0" applyFont="1" applyFill="1" applyBorder="1" applyAlignment="1">
      <alignment vertical="center" wrapText="1"/>
    </xf>
    <xf numFmtId="0" fontId="17" fillId="3" borderId="9" xfId="0" applyFont="1" applyFill="1" applyBorder="1" applyAlignment="1">
      <alignment horizontal="left" vertical="center" wrapText="1"/>
    </xf>
    <xf numFmtId="0" fontId="19" fillId="4" borderId="10" xfId="0" applyFont="1" applyFill="1" applyBorder="1" applyAlignment="1">
      <alignment horizontal="left" vertical="center" wrapText="1"/>
    </xf>
    <xf numFmtId="0" fontId="19" fillId="4" borderId="10" xfId="0" applyFont="1" applyFill="1" applyBorder="1" applyAlignment="1">
      <alignment horizontal="center" vertical="center" wrapText="1"/>
    </xf>
    <xf numFmtId="0" fontId="19" fillId="4" borderId="10" xfId="0" applyFont="1" applyFill="1" applyBorder="1" applyAlignment="1">
      <alignment horizontal="justify" vertical="center" wrapText="1"/>
    </xf>
    <xf numFmtId="0" fontId="14" fillId="6" borderId="9"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6" borderId="9" xfId="0" applyFont="1" applyFill="1" applyBorder="1" applyAlignment="1">
      <alignment horizontal="center" vertical="center" wrapText="1"/>
    </xf>
    <xf numFmtId="0" fontId="14" fillId="9"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18" xfId="0" applyFont="1" applyFill="1" applyBorder="1" applyAlignment="1">
      <alignment vertical="center" wrapText="1"/>
    </xf>
    <xf numFmtId="0" fontId="14" fillId="0" borderId="9" xfId="0" applyFont="1" applyBorder="1" applyAlignment="1">
      <alignment horizontal="justify" vertical="center" wrapText="1"/>
    </xf>
    <xf numFmtId="0" fontId="14" fillId="2" borderId="1" xfId="0" applyFont="1" applyFill="1" applyBorder="1" applyAlignment="1">
      <alignment horizontal="left" wrapText="1"/>
    </xf>
    <xf numFmtId="0" fontId="14" fillId="8" borderId="0" xfId="0" applyFont="1" applyFill="1"/>
    <xf numFmtId="0" fontId="14" fillId="0" borderId="0" xfId="0" applyFont="1"/>
    <xf numFmtId="0" fontId="14" fillId="0" borderId="0" xfId="0" applyFont="1" applyAlignment="1">
      <alignment horizontal="justify" vertical="center"/>
    </xf>
    <xf numFmtId="10" fontId="14" fillId="2" borderId="10" xfId="0" applyNumberFormat="1" applyFont="1" applyFill="1" applyBorder="1" applyAlignment="1">
      <alignment horizontal="center" vertical="center" wrapText="1"/>
    </xf>
    <xf numFmtId="10" fontId="14" fillId="10" borderId="10" xfId="0" applyNumberFormat="1" applyFont="1" applyFill="1" applyBorder="1" applyAlignment="1">
      <alignment horizontal="center" vertical="center" wrapText="1"/>
    </xf>
    <xf numFmtId="10" fontId="14" fillId="0" borderId="10" xfId="0" applyNumberFormat="1" applyFont="1" applyBorder="1" applyAlignment="1">
      <alignment horizontal="center" vertical="center" wrapText="1"/>
    </xf>
    <xf numFmtId="10" fontId="14" fillId="8" borderId="10" xfId="0" applyNumberFormat="1" applyFont="1" applyFill="1" applyBorder="1" applyAlignment="1">
      <alignment horizontal="center" vertical="center" wrapText="1"/>
    </xf>
    <xf numFmtId="0" fontId="14" fillId="0" borderId="9" xfId="0" applyFont="1" applyBorder="1" applyAlignment="1">
      <alignment horizontal="center" vertical="center" wrapText="1"/>
    </xf>
    <xf numFmtId="9" fontId="13" fillId="2" borderId="10"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0" xfId="0" quotePrefix="1" applyFont="1" applyFill="1" applyBorder="1" applyAlignment="1">
      <alignment horizontal="center" vertical="center" wrapText="1"/>
    </xf>
    <xf numFmtId="2" fontId="14" fillId="0" borderId="10" xfId="0" applyNumberFormat="1" applyFont="1" applyBorder="1" applyAlignment="1">
      <alignment horizontal="center" vertical="center" wrapText="1"/>
    </xf>
    <xf numFmtId="2" fontId="14" fillId="8" borderId="10" xfId="0" applyNumberFormat="1" applyFont="1" applyFill="1" applyBorder="1" applyAlignment="1">
      <alignment horizontal="center" vertical="center" wrapText="1"/>
    </xf>
    <xf numFmtId="2" fontId="14" fillId="11" borderId="10" xfId="0" applyNumberFormat="1" applyFont="1" applyFill="1" applyBorder="1" applyAlignment="1">
      <alignment horizontal="center" vertical="center" wrapText="1"/>
    </xf>
    <xf numFmtId="10" fontId="14" fillId="11" borderId="10" xfId="0" applyNumberFormat="1" applyFont="1" applyFill="1" applyBorder="1" applyAlignment="1">
      <alignment horizontal="center" vertical="center" wrapText="1"/>
    </xf>
    <xf numFmtId="2" fontId="14" fillId="2" borderId="10" xfId="2" applyNumberFormat="1"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5" xfId="0" applyFont="1" applyBorder="1" applyAlignment="1">
      <alignment horizontal="center" vertical="center" wrapText="1"/>
    </xf>
    <xf numFmtId="0" fontId="14" fillId="8" borderId="10" xfId="0" applyFont="1" applyFill="1" applyBorder="1" applyAlignment="1">
      <alignment horizontal="center" vertical="center" wrapText="1"/>
    </xf>
    <xf numFmtId="0" fontId="14" fillId="11" borderId="10" xfId="0" applyFont="1" applyFill="1" applyBorder="1" applyAlignment="1">
      <alignment horizontal="center" vertical="center" wrapText="1"/>
    </xf>
    <xf numFmtId="0" fontId="14" fillId="2" borderId="13" xfId="0" applyFont="1" applyFill="1" applyBorder="1" applyAlignment="1">
      <alignment horizontal="left"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0" borderId="0" xfId="0" applyFont="1" applyAlignment="1">
      <alignment horizontal="left" vertical="center" wrapText="1"/>
    </xf>
    <xf numFmtId="0" fontId="19" fillId="5" borderId="9" xfId="0" applyFont="1" applyFill="1" applyBorder="1" applyAlignment="1">
      <alignment horizontal="left" vertical="center" wrapText="1"/>
    </xf>
    <xf numFmtId="0" fontId="8" fillId="8" borderId="0" xfId="0" applyFont="1" applyFill="1"/>
    <xf numFmtId="0" fontId="20" fillId="3" borderId="9" xfId="0" applyFont="1" applyFill="1" applyBorder="1" applyAlignment="1">
      <alignment horizontal="center" vertical="center" wrapText="1"/>
    </xf>
    <xf numFmtId="0" fontId="21" fillId="8" borderId="0" xfId="0" applyFont="1" applyFill="1" applyAlignment="1">
      <alignment horizontal="justify" vertical="center"/>
    </xf>
    <xf numFmtId="0" fontId="20" fillId="3" borderId="1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21" fillId="0" borderId="0" xfId="0" applyFont="1" applyAlignment="1">
      <alignment horizontal="justify" vertical="center"/>
    </xf>
    <xf numFmtId="0" fontId="21" fillId="0" borderId="0" xfId="0" applyFont="1"/>
    <xf numFmtId="0" fontId="21" fillId="0" borderId="0" xfId="0" applyFont="1" applyAlignment="1">
      <alignment horizontal="center" vertical="center"/>
    </xf>
    <xf numFmtId="0" fontId="14" fillId="2" borderId="9" xfId="0" applyFont="1" applyFill="1" applyBorder="1" applyAlignment="1">
      <alignment horizontal="justify" vertical="center" wrapText="1"/>
    </xf>
    <xf numFmtId="10" fontId="14" fillId="2" borderId="14" xfId="0" applyNumberFormat="1" applyFont="1" applyFill="1" applyBorder="1" applyAlignment="1">
      <alignment horizontal="center" vertical="center" wrapText="1"/>
    </xf>
    <xf numFmtId="10" fontId="14" fillId="10" borderId="14" xfId="0" applyNumberFormat="1" applyFont="1" applyFill="1" applyBorder="1" applyAlignment="1">
      <alignment horizontal="center" vertical="center" wrapText="1"/>
    </xf>
    <xf numFmtId="0" fontId="2" fillId="0" borderId="0" xfId="0" applyFont="1"/>
    <xf numFmtId="0" fontId="25" fillId="0" borderId="0" xfId="0" applyFont="1"/>
    <xf numFmtId="0" fontId="3" fillId="0" borderId="24" xfId="0" applyFont="1" applyBorder="1" applyAlignment="1">
      <alignment horizontal="left" vertical="center" wrapText="1"/>
    </xf>
    <xf numFmtId="0" fontId="0" fillId="0" borderId="0" xfId="0" applyAlignment="1">
      <alignment wrapText="1"/>
    </xf>
    <xf numFmtId="0" fontId="3" fillId="0" borderId="0" xfId="0" applyFont="1" applyAlignment="1">
      <alignment vertical="top" wrapText="1"/>
    </xf>
    <xf numFmtId="0" fontId="3" fillId="8" borderId="0" xfId="0" applyFont="1" applyFill="1" applyAlignment="1">
      <alignment horizontal="left" vertical="center" wrapText="1"/>
    </xf>
    <xf numFmtId="0" fontId="3" fillId="8" borderId="0" xfId="0" applyFont="1" applyFill="1" applyAlignment="1">
      <alignment horizontal="left" vertical="center"/>
    </xf>
    <xf numFmtId="0" fontId="3" fillId="12" borderId="25" xfId="0" applyFont="1" applyFill="1" applyBorder="1" applyAlignment="1">
      <alignment vertical="center" wrapText="1"/>
    </xf>
    <xf numFmtId="0" fontId="3" fillId="12" borderId="26" xfId="0" applyFont="1" applyFill="1" applyBorder="1" applyAlignment="1">
      <alignment vertical="center" wrapText="1"/>
    </xf>
    <xf numFmtId="0" fontId="3" fillId="13" borderId="26" xfId="0" applyFont="1" applyFill="1" applyBorder="1" applyAlignment="1">
      <alignment vertical="center" wrapText="1"/>
    </xf>
    <xf numFmtId="0" fontId="21" fillId="8" borderId="20" xfId="0" applyFont="1" applyFill="1" applyBorder="1" applyAlignment="1">
      <alignment horizontal="justify" vertical="center"/>
    </xf>
    <xf numFmtId="0" fontId="21" fillId="8" borderId="20" xfId="0" applyFont="1" applyFill="1" applyBorder="1" applyAlignment="1">
      <alignment horizontal="justify" vertical="center" wrapText="1"/>
    </xf>
    <xf numFmtId="0" fontId="20" fillId="3" borderId="27" xfId="0" applyFont="1" applyFill="1" applyBorder="1" applyAlignment="1">
      <alignment horizontal="right" vertical="center" wrapText="1"/>
    </xf>
    <xf numFmtId="0" fontId="21" fillId="0" borderId="0" xfId="0" applyFont="1" applyAlignment="1">
      <alignment horizontal="right" vertical="center"/>
    </xf>
    <xf numFmtId="0" fontId="20" fillId="3" borderId="14" xfId="0" applyFont="1" applyFill="1" applyBorder="1" applyAlignment="1">
      <alignment horizontal="right" vertical="center" wrapText="1"/>
    </xf>
    <xf numFmtId="0" fontId="20" fillId="4" borderId="10" xfId="0" applyFont="1" applyFill="1" applyBorder="1" applyAlignment="1">
      <alignment horizontal="right" vertical="center" wrapText="1"/>
    </xf>
    <xf numFmtId="169" fontId="21" fillId="8" borderId="20" xfId="1" applyNumberFormat="1" applyFont="1" applyFill="1" applyBorder="1" applyAlignment="1">
      <alignment horizontal="right" vertical="center"/>
    </xf>
    <xf numFmtId="0" fontId="21" fillId="8" borderId="0" xfId="0" applyFont="1" applyFill="1" applyAlignment="1">
      <alignment horizontal="right" vertical="center"/>
    </xf>
    <xf numFmtId="0" fontId="23" fillId="8" borderId="9" xfId="0" applyFont="1" applyFill="1" applyBorder="1" applyAlignment="1">
      <alignment horizontal="justify" vertical="center" wrapText="1"/>
    </xf>
    <xf numFmtId="0" fontId="21" fillId="2" borderId="9" xfId="0" applyFont="1" applyFill="1" applyBorder="1" applyAlignment="1">
      <alignment horizontal="left"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10" fontId="23" fillId="8" borderId="20" xfId="0" applyNumberFormat="1" applyFont="1" applyFill="1" applyBorder="1" applyAlignment="1">
      <alignment horizontal="right" vertical="center" wrapText="1"/>
    </xf>
    <xf numFmtId="10" fontId="23" fillId="8" borderId="20" xfId="2" applyNumberFormat="1" applyFont="1" applyFill="1" applyBorder="1" applyAlignment="1">
      <alignment horizontal="right" vertical="center" wrapText="1"/>
    </xf>
    <xf numFmtId="0" fontId="23" fillId="8" borderId="9" xfId="0" applyFont="1" applyFill="1" applyBorder="1" applyAlignment="1">
      <alignment horizontal="center" vertical="center" wrapText="1"/>
    </xf>
    <xf numFmtId="0" fontId="23" fillId="8" borderId="20" xfId="0" applyFont="1" applyFill="1" applyBorder="1" applyAlignment="1">
      <alignment horizontal="center" vertical="center" wrapText="1"/>
    </xf>
    <xf numFmtId="0" fontId="23" fillId="8" borderId="20" xfId="0" applyFont="1" applyFill="1" applyBorder="1" applyAlignment="1">
      <alignment vertical="center" wrapText="1"/>
    </xf>
    <xf numFmtId="0" fontId="23" fillId="8" borderId="11" xfId="0" applyFont="1" applyFill="1" applyBorder="1" applyAlignment="1">
      <alignment horizontal="justify" vertical="center" wrapText="1"/>
    </xf>
    <xf numFmtId="0" fontId="21" fillId="2" borderId="11" xfId="0" applyFont="1" applyFill="1" applyBorder="1" applyAlignment="1">
      <alignment horizontal="left" vertical="center" wrapText="1"/>
    </xf>
    <xf numFmtId="0" fontId="21" fillId="2" borderId="12"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3" fillId="8" borderId="33" xfId="0" applyFont="1" applyFill="1" applyBorder="1" applyAlignment="1">
      <alignment horizontal="center" vertical="center" wrapText="1"/>
    </xf>
    <xf numFmtId="0" fontId="23" fillId="8" borderId="0" xfId="0" applyFont="1" applyFill="1" applyAlignment="1">
      <alignment horizontal="center" vertical="center" wrapText="1"/>
    </xf>
    <xf numFmtId="0" fontId="23" fillId="8" borderId="0" xfId="0" applyFont="1" applyFill="1" applyAlignment="1">
      <alignment horizontal="justify" vertical="center" wrapText="1"/>
    </xf>
    <xf numFmtId="0" fontId="23" fillId="8" borderId="28" xfId="0" applyFont="1" applyFill="1" applyBorder="1" applyAlignment="1">
      <alignment horizontal="center" vertical="center" wrapText="1"/>
    </xf>
    <xf numFmtId="0" fontId="23" fillId="8" borderId="9" xfId="0" applyFont="1" applyFill="1" applyBorder="1" applyAlignment="1">
      <alignment horizontal="left" vertical="center" wrapText="1"/>
    </xf>
    <xf numFmtId="0" fontId="21" fillId="8" borderId="9" xfId="0" applyFont="1" applyFill="1" applyBorder="1" applyAlignment="1">
      <alignment horizontal="left" vertical="center" wrapText="1"/>
    </xf>
    <xf numFmtId="0" fontId="23" fillId="8" borderId="16"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1" fillId="8" borderId="0" xfId="0" applyFont="1" applyFill="1"/>
    <xf numFmtId="0" fontId="21" fillId="2" borderId="35" xfId="0" applyFont="1" applyFill="1" applyBorder="1" applyAlignment="1">
      <alignment horizontal="center" vertical="center"/>
    </xf>
    <xf numFmtId="0" fontId="21" fillId="2" borderId="35" xfId="0" applyFont="1" applyFill="1" applyBorder="1" applyAlignment="1">
      <alignment vertical="center" wrapText="1"/>
    </xf>
    <xf numFmtId="0" fontId="21" fillId="2" borderId="35" xfId="0" applyFont="1" applyFill="1" applyBorder="1" applyAlignment="1">
      <alignment horizontal="center" vertical="center" wrapText="1"/>
    </xf>
    <xf numFmtId="10" fontId="23" fillId="11" borderId="20" xfId="0" applyNumberFormat="1" applyFont="1" applyFill="1" applyBorder="1" applyAlignment="1">
      <alignment horizontal="right" vertical="center" wrapText="1"/>
    </xf>
    <xf numFmtId="10" fontId="21" fillId="11" borderId="10" xfId="0" applyNumberFormat="1" applyFont="1" applyFill="1" applyBorder="1" applyAlignment="1">
      <alignment horizontal="right" vertical="center" wrapText="1"/>
    </xf>
    <xf numFmtId="10" fontId="23" fillId="11" borderId="20" xfId="2" applyNumberFormat="1" applyFont="1" applyFill="1" applyBorder="1" applyAlignment="1">
      <alignment horizontal="right" vertical="center" wrapText="1"/>
    </xf>
    <xf numFmtId="9" fontId="23" fillId="11" borderId="20" xfId="2" applyFont="1" applyFill="1" applyBorder="1" applyAlignment="1">
      <alignment horizontal="right" vertical="center" wrapText="1"/>
    </xf>
    <xf numFmtId="2" fontId="21" fillId="11" borderId="10" xfId="0" applyNumberFormat="1" applyFont="1" applyFill="1" applyBorder="1" applyAlignment="1">
      <alignment horizontal="right" vertical="center" wrapText="1"/>
    </xf>
    <xf numFmtId="1" fontId="23" fillId="11" borderId="35" xfId="0" applyNumberFormat="1" applyFont="1" applyFill="1" applyBorder="1" applyAlignment="1">
      <alignment horizontal="right" vertical="center"/>
    </xf>
    <xf numFmtId="2" fontId="21" fillId="10" borderId="10" xfId="0" applyNumberFormat="1" applyFont="1" applyFill="1" applyBorder="1" applyAlignment="1">
      <alignment horizontal="right" vertical="center"/>
    </xf>
    <xf numFmtId="2" fontId="21" fillId="10" borderId="35" xfId="0" applyNumberFormat="1" applyFont="1" applyFill="1" applyBorder="1" applyAlignment="1">
      <alignment horizontal="right" vertical="center"/>
    </xf>
    <xf numFmtId="168" fontId="21" fillId="11" borderId="10" xfId="0" applyNumberFormat="1" applyFont="1" applyFill="1" applyBorder="1" applyAlignment="1">
      <alignment horizontal="right" vertical="center" wrapText="1"/>
    </xf>
    <xf numFmtId="166" fontId="21" fillId="11" borderId="10" xfId="0" applyNumberFormat="1" applyFont="1" applyFill="1" applyBorder="1" applyAlignment="1">
      <alignment horizontal="right" vertical="center" wrapText="1"/>
    </xf>
    <xf numFmtId="9" fontId="21" fillId="11" borderId="10" xfId="0" applyNumberFormat="1" applyFont="1" applyFill="1" applyBorder="1" applyAlignment="1">
      <alignment horizontal="right" vertical="center" wrapText="1"/>
    </xf>
    <xf numFmtId="169" fontId="23" fillId="8" borderId="20" xfId="1" applyNumberFormat="1" applyFont="1" applyFill="1" applyBorder="1" applyAlignment="1">
      <alignment horizontal="right" vertical="center" wrapText="1"/>
    </xf>
    <xf numFmtId="10" fontId="23" fillId="8" borderId="20" xfId="3" applyNumberFormat="1" applyFont="1" applyFill="1" applyBorder="1" applyAlignment="1">
      <alignment horizontal="right" vertical="center" wrapText="1"/>
    </xf>
    <xf numFmtId="3" fontId="23" fillId="8" borderId="20" xfId="0" applyNumberFormat="1" applyFont="1" applyFill="1" applyBorder="1" applyAlignment="1">
      <alignment horizontal="right" vertical="center" wrapText="1"/>
    </xf>
    <xf numFmtId="9" fontId="23" fillId="8" borderId="20" xfId="3" applyFont="1" applyFill="1" applyBorder="1" applyAlignment="1">
      <alignment horizontal="right" vertical="center" wrapText="1"/>
    </xf>
    <xf numFmtId="0" fontId="23" fillId="8" borderId="20" xfId="0" applyFont="1" applyFill="1" applyBorder="1" applyAlignment="1">
      <alignment horizontal="right" vertical="center" wrapText="1"/>
    </xf>
    <xf numFmtId="43" fontId="23" fillId="8" borderId="20" xfId="1" applyFont="1" applyFill="1" applyBorder="1" applyAlignment="1">
      <alignment horizontal="right" vertical="center" wrapText="1"/>
    </xf>
    <xf numFmtId="3" fontId="23" fillId="11" borderId="20" xfId="0" applyNumberFormat="1" applyFont="1" applyFill="1" applyBorder="1" applyAlignment="1">
      <alignment horizontal="right" vertical="center" wrapText="1"/>
    </xf>
    <xf numFmtId="0" fontId="23" fillId="11" borderId="20" xfId="0" applyFont="1" applyFill="1" applyBorder="1" applyAlignment="1">
      <alignment horizontal="right" vertical="center" wrapText="1"/>
    </xf>
    <xf numFmtId="41" fontId="21" fillId="8" borderId="20" xfId="4" applyFont="1" applyFill="1" applyBorder="1" applyAlignment="1">
      <alignment horizontal="right" vertical="center" wrapText="1"/>
    </xf>
    <xf numFmtId="0" fontId="21" fillId="8" borderId="0" xfId="0" applyFont="1" applyFill="1" applyAlignment="1">
      <alignment horizontal="left"/>
    </xf>
    <xf numFmtId="165" fontId="23" fillId="8" borderId="20" xfId="4" applyNumberFormat="1" applyFont="1" applyFill="1" applyBorder="1" applyAlignment="1">
      <alignment horizontal="right" vertical="center" wrapText="1"/>
    </xf>
    <xf numFmtId="9" fontId="23" fillId="8" borderId="20" xfId="2" applyFont="1" applyFill="1" applyBorder="1" applyAlignment="1">
      <alignment horizontal="right" vertical="center" wrapText="1"/>
    </xf>
    <xf numFmtId="10" fontId="21" fillId="8" borderId="20" xfId="0" applyNumberFormat="1" applyFont="1" applyFill="1" applyBorder="1" applyAlignment="1">
      <alignment horizontal="right" vertical="center" wrapText="1"/>
    </xf>
    <xf numFmtId="0" fontId="21" fillId="8" borderId="20" xfId="0" applyFont="1" applyFill="1" applyBorder="1" applyAlignment="1">
      <alignment horizontal="right" vertical="center"/>
    </xf>
    <xf numFmtId="0" fontId="23" fillId="8" borderId="20" xfId="0" applyFont="1" applyFill="1" applyBorder="1" applyAlignment="1">
      <alignment horizontal="left" vertical="center" wrapText="1"/>
    </xf>
    <xf numFmtId="0" fontId="23" fillId="8" borderId="13" xfId="0" applyFont="1" applyFill="1" applyBorder="1" applyAlignment="1">
      <alignment horizontal="left" vertical="center" wrapText="1"/>
    </xf>
    <xf numFmtId="9" fontId="23" fillId="8" borderId="20" xfId="0" applyNumberFormat="1" applyFont="1" applyFill="1" applyBorder="1" applyAlignment="1">
      <alignment horizontal="right" vertical="center" wrapText="1"/>
    </xf>
    <xf numFmtId="0" fontId="21" fillId="8" borderId="20" xfId="0" applyFont="1" applyFill="1" applyBorder="1" applyAlignment="1">
      <alignment horizontal="left" vertical="center" wrapText="1"/>
    </xf>
    <xf numFmtId="9" fontId="21" fillId="8" borderId="20" xfId="0" applyNumberFormat="1" applyFont="1" applyFill="1" applyBorder="1" applyAlignment="1">
      <alignment horizontal="right" vertical="center" wrapText="1"/>
    </xf>
    <xf numFmtId="0" fontId="21" fillId="8" borderId="34" xfId="0" applyFont="1" applyFill="1" applyBorder="1" applyAlignment="1">
      <alignment vertical="center" wrapText="1"/>
    </xf>
    <xf numFmtId="0" fontId="21" fillId="8" borderId="10" xfId="0" applyFont="1" applyFill="1" applyBorder="1" applyAlignment="1">
      <alignment horizontal="center" vertical="center"/>
    </xf>
    <xf numFmtId="166" fontId="23" fillId="8" borderId="20" xfId="2" applyNumberFormat="1" applyFont="1" applyFill="1" applyBorder="1" applyAlignment="1">
      <alignment horizontal="right" vertical="center" wrapText="1"/>
    </xf>
    <xf numFmtId="0" fontId="21" fillId="8" borderId="35" xfId="0" applyFont="1" applyFill="1" applyBorder="1" applyAlignment="1">
      <alignment vertical="center" wrapText="1"/>
    </xf>
    <xf numFmtId="168" fontId="23" fillId="8" borderId="20" xfId="2" applyNumberFormat="1" applyFont="1" applyFill="1" applyBorder="1" applyAlignment="1">
      <alignment horizontal="right" vertical="center" wrapText="1"/>
    </xf>
    <xf numFmtId="2" fontId="23" fillId="8" borderId="20" xfId="0" applyNumberFormat="1" applyFont="1" applyFill="1" applyBorder="1" applyAlignment="1">
      <alignment horizontal="right" vertical="center" wrapText="1"/>
    </xf>
    <xf numFmtId="167" fontId="23" fillId="8" borderId="20" xfId="2" applyNumberFormat="1" applyFont="1" applyFill="1" applyBorder="1" applyAlignment="1">
      <alignment horizontal="right" vertical="center" wrapText="1"/>
    </xf>
    <xf numFmtId="0" fontId="21" fillId="8" borderId="35" xfId="0" applyFont="1" applyFill="1" applyBorder="1" applyAlignment="1">
      <alignment horizontal="left" vertical="center" wrapText="1"/>
    </xf>
    <xf numFmtId="0" fontId="21" fillId="8" borderId="35"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21" fillId="8" borderId="0" xfId="0" applyFont="1" applyFill="1" applyAlignment="1">
      <alignment horizontal="left" vertical="center" wrapText="1"/>
    </xf>
    <xf numFmtId="0" fontId="21" fillId="8" borderId="35" xfId="0" applyFont="1" applyFill="1" applyBorder="1" applyAlignment="1">
      <alignment vertical="top" wrapText="1"/>
    </xf>
    <xf numFmtId="0" fontId="21" fillId="8" borderId="35" xfId="6" applyFont="1" applyFill="1" applyBorder="1" applyAlignment="1">
      <alignment vertical="center" wrapText="1"/>
    </xf>
    <xf numFmtId="0" fontId="21" fillId="8" borderId="35" xfId="6" applyFont="1" applyFill="1" applyBorder="1" applyAlignment="1">
      <alignment vertical="top" wrapText="1"/>
    </xf>
    <xf numFmtId="0" fontId="23" fillId="8" borderId="13" xfId="0" applyFont="1" applyFill="1" applyBorder="1" applyAlignment="1">
      <alignment horizontal="justify" vertical="center" wrapText="1"/>
    </xf>
    <xf numFmtId="0" fontId="21" fillId="8" borderId="20" xfId="0" applyFont="1" applyFill="1" applyBorder="1" applyAlignment="1">
      <alignment vertical="center" wrapText="1"/>
    </xf>
    <xf numFmtId="0" fontId="23" fillId="8" borderId="20" xfId="0" applyFont="1" applyFill="1" applyBorder="1" applyAlignment="1">
      <alignment horizontal="justify" vertical="center" wrapText="1"/>
    </xf>
    <xf numFmtId="0" fontId="21" fillId="8" borderId="20" xfId="0" applyFont="1" applyFill="1" applyBorder="1"/>
    <xf numFmtId="0" fontId="21" fillId="8" borderId="20" xfId="0" applyFont="1" applyFill="1" applyBorder="1" applyAlignment="1">
      <alignment horizontal="center" vertical="center"/>
    </xf>
    <xf numFmtId="9" fontId="21" fillId="8" borderId="20" xfId="2" applyFont="1" applyFill="1" applyBorder="1" applyAlignment="1">
      <alignment horizontal="right" vertical="center"/>
    </xf>
    <xf numFmtId="169" fontId="21" fillId="11" borderId="20" xfId="1" applyNumberFormat="1" applyFont="1" applyFill="1" applyBorder="1" applyAlignment="1">
      <alignment horizontal="right" vertical="center"/>
    </xf>
    <xf numFmtId="9" fontId="21" fillId="11" borderId="20" xfId="2" applyFont="1" applyFill="1" applyBorder="1" applyAlignment="1">
      <alignment horizontal="right" vertical="center"/>
    </xf>
    <xf numFmtId="10" fontId="21" fillId="11" borderId="20" xfId="2" applyNumberFormat="1" applyFont="1" applyFill="1" applyBorder="1" applyAlignment="1">
      <alignment horizontal="right" vertical="center"/>
    </xf>
    <xf numFmtId="169" fontId="23" fillId="11" borderId="20" xfId="1" applyNumberFormat="1" applyFont="1" applyFill="1" applyBorder="1" applyAlignment="1">
      <alignment horizontal="right" vertical="center" wrapText="1"/>
    </xf>
    <xf numFmtId="9" fontId="23" fillId="11" borderId="20" xfId="3" applyFont="1" applyFill="1" applyBorder="1" applyAlignment="1">
      <alignment horizontal="right" vertical="center" wrapText="1"/>
    </xf>
    <xf numFmtId="9" fontId="23" fillId="11" borderId="20" xfId="0" applyNumberFormat="1" applyFont="1" applyFill="1" applyBorder="1" applyAlignment="1">
      <alignment horizontal="right" vertical="center" wrapText="1"/>
    </xf>
    <xf numFmtId="9" fontId="23" fillId="11" borderId="33" xfId="0" applyNumberFormat="1" applyFont="1" applyFill="1" applyBorder="1" applyAlignment="1">
      <alignment horizontal="right" vertical="center" wrapText="1"/>
    </xf>
    <xf numFmtId="9" fontId="23" fillId="11" borderId="33" xfId="2" applyFont="1" applyFill="1" applyBorder="1" applyAlignment="1">
      <alignment horizontal="right" vertical="center" wrapText="1"/>
    </xf>
    <xf numFmtId="9" fontId="23" fillId="11" borderId="28" xfId="2" applyFont="1" applyFill="1" applyBorder="1" applyAlignment="1">
      <alignment horizontal="right" vertical="center" wrapText="1"/>
    </xf>
    <xf numFmtId="10" fontId="23" fillId="11" borderId="28" xfId="0" applyNumberFormat="1" applyFont="1" applyFill="1" applyBorder="1" applyAlignment="1">
      <alignment horizontal="right" vertical="center" wrapText="1"/>
    </xf>
    <xf numFmtId="10" fontId="23" fillId="11" borderId="28" xfId="2" applyNumberFormat="1" applyFont="1" applyFill="1" applyBorder="1" applyAlignment="1">
      <alignment horizontal="right" vertical="center" wrapText="1"/>
    </xf>
    <xf numFmtId="10" fontId="21" fillId="11" borderId="17" xfId="0" applyNumberFormat="1" applyFont="1" applyFill="1" applyBorder="1" applyAlignment="1">
      <alignment horizontal="right" vertical="center" wrapText="1"/>
    </xf>
    <xf numFmtId="10" fontId="21" fillId="11" borderId="28" xfId="0" applyNumberFormat="1" applyFont="1" applyFill="1" applyBorder="1" applyAlignment="1">
      <alignment horizontal="right" vertical="center" wrapText="1"/>
    </xf>
    <xf numFmtId="10" fontId="23" fillId="11" borderId="28" xfId="3" applyNumberFormat="1" applyFont="1" applyFill="1" applyBorder="1" applyAlignment="1">
      <alignment horizontal="right" vertical="center" wrapText="1"/>
    </xf>
    <xf numFmtId="9" fontId="23" fillId="11" borderId="28" xfId="3" applyFont="1" applyFill="1" applyBorder="1" applyAlignment="1">
      <alignment horizontal="right" vertical="center" wrapText="1"/>
    </xf>
    <xf numFmtId="9" fontId="23" fillId="8" borderId="38" xfId="2" applyFont="1" applyFill="1" applyBorder="1" applyAlignment="1">
      <alignment horizontal="right" vertical="center" wrapText="1"/>
    </xf>
    <xf numFmtId="10" fontId="23" fillId="8" borderId="38" xfId="0" applyNumberFormat="1" applyFont="1" applyFill="1" applyBorder="1" applyAlignment="1">
      <alignment horizontal="right" vertical="center" wrapText="1"/>
    </xf>
    <xf numFmtId="10" fontId="23" fillId="8" borderId="38" xfId="2" applyNumberFormat="1" applyFont="1" applyFill="1" applyBorder="1" applyAlignment="1">
      <alignment horizontal="right" vertical="center" wrapText="1"/>
    </xf>
    <xf numFmtId="166" fontId="23" fillId="8" borderId="38" xfId="2" applyNumberFormat="1" applyFont="1" applyFill="1" applyBorder="1" applyAlignment="1">
      <alignment horizontal="right" vertical="center" wrapText="1"/>
    </xf>
    <xf numFmtId="167" fontId="23" fillId="8" borderId="38" xfId="2" applyNumberFormat="1" applyFont="1" applyFill="1" applyBorder="1" applyAlignment="1">
      <alignment horizontal="right" vertical="center" wrapText="1"/>
    </xf>
    <xf numFmtId="9" fontId="21" fillId="8" borderId="7" xfId="0" applyNumberFormat="1" applyFont="1" applyFill="1" applyBorder="1" applyAlignment="1">
      <alignment horizontal="right" vertical="center" wrapText="1"/>
    </xf>
    <xf numFmtId="169" fontId="23" fillId="8" borderId="38" xfId="1" applyNumberFormat="1" applyFont="1" applyFill="1" applyBorder="1" applyAlignment="1">
      <alignment horizontal="right" vertical="center" wrapText="1"/>
    </xf>
    <xf numFmtId="9" fontId="21" fillId="8" borderId="38" xfId="2" applyFont="1" applyFill="1" applyBorder="1" applyAlignment="1">
      <alignment horizontal="right" vertical="center"/>
    </xf>
    <xf numFmtId="9" fontId="23" fillId="8" borderId="38" xfId="3" applyFont="1" applyFill="1" applyBorder="1" applyAlignment="1">
      <alignment horizontal="right" vertical="center" wrapText="1"/>
    </xf>
    <xf numFmtId="3" fontId="23" fillId="8" borderId="38" xfId="0" applyNumberFormat="1" applyFont="1" applyFill="1" applyBorder="1" applyAlignment="1">
      <alignment horizontal="right" vertical="center" wrapText="1"/>
    </xf>
    <xf numFmtId="43" fontId="21" fillId="8" borderId="20" xfId="1" applyFont="1" applyFill="1" applyBorder="1" applyAlignment="1">
      <alignment horizontal="right" vertical="center" wrapText="1"/>
    </xf>
    <xf numFmtId="1" fontId="23" fillId="8" borderId="20" xfId="0" applyNumberFormat="1" applyFont="1" applyFill="1" applyBorder="1" applyAlignment="1">
      <alignment horizontal="right" vertical="center"/>
    </xf>
    <xf numFmtId="2" fontId="23" fillId="8" borderId="20" xfId="0" applyNumberFormat="1" applyFont="1" applyFill="1" applyBorder="1" applyAlignment="1">
      <alignment horizontal="right" vertical="center"/>
    </xf>
    <xf numFmtId="2" fontId="21" fillId="8" borderId="20" xfId="0" applyNumberFormat="1" applyFont="1" applyFill="1" applyBorder="1" applyAlignment="1">
      <alignment horizontal="right" vertical="center" wrapText="1"/>
    </xf>
    <xf numFmtId="164" fontId="21" fillId="11" borderId="10" xfId="0" applyNumberFormat="1" applyFont="1" applyFill="1" applyBorder="1" applyAlignment="1">
      <alignment horizontal="right" vertical="center" wrapText="1"/>
    </xf>
    <xf numFmtId="10" fontId="21" fillId="8" borderId="7" xfId="0" applyNumberFormat="1" applyFont="1" applyFill="1" applyBorder="1" applyAlignment="1">
      <alignment horizontal="right" vertical="center" wrapText="1"/>
    </xf>
    <xf numFmtId="0" fontId="24" fillId="0" borderId="0" xfId="0" applyFont="1" applyAlignment="1">
      <alignment horizontal="center" vertical="center" wrapText="1"/>
    </xf>
    <xf numFmtId="0" fontId="2" fillId="0" borderId="0" xfId="0" applyFont="1"/>
    <xf numFmtId="0" fontId="22" fillId="3" borderId="16"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0" fillId="3" borderId="17" xfId="0" applyFont="1" applyFill="1" applyBorder="1" applyAlignment="1">
      <alignment horizontal="right" vertical="center" wrapText="1"/>
    </xf>
    <xf numFmtId="0" fontId="23" fillId="0" borderId="6" xfId="0" applyFont="1" applyBorder="1" applyAlignment="1">
      <alignment horizontal="right" vertical="center"/>
    </xf>
    <xf numFmtId="0" fontId="23" fillId="0" borderId="7" xfId="0" applyFont="1" applyBorder="1" applyAlignment="1">
      <alignment horizontal="right" vertical="center"/>
    </xf>
    <xf numFmtId="0" fontId="22" fillId="4" borderId="5" xfId="0" applyFont="1" applyFill="1" applyBorder="1" applyAlignment="1">
      <alignment horizontal="right" vertical="center" wrapText="1"/>
    </xf>
    <xf numFmtId="0" fontId="20" fillId="4" borderId="20" xfId="0" applyFont="1" applyFill="1" applyBorder="1" applyAlignment="1">
      <alignment horizontal="center" vertical="center" wrapText="1"/>
    </xf>
    <xf numFmtId="0" fontId="23" fillId="0" borderId="20" xfId="0" applyFont="1" applyBorder="1" applyAlignment="1">
      <alignment horizontal="center" vertical="center"/>
    </xf>
    <xf numFmtId="0" fontId="20" fillId="15" borderId="20" xfId="0" applyFont="1" applyFill="1" applyBorder="1" applyAlignment="1">
      <alignment horizontal="right" vertical="center" wrapText="1"/>
    </xf>
    <xf numFmtId="0" fontId="23" fillId="16" borderId="20" xfId="0" applyFont="1" applyFill="1" applyBorder="1" applyAlignment="1">
      <alignment horizontal="right" vertical="center"/>
    </xf>
    <xf numFmtId="0" fontId="20" fillId="3" borderId="6" xfId="0" applyFont="1" applyFill="1" applyBorder="1" applyAlignment="1">
      <alignment horizontal="right" vertical="center" wrapText="1"/>
    </xf>
    <xf numFmtId="0" fontId="20" fillId="4" borderId="6"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5" fillId="0" borderId="3" xfId="0" applyFont="1" applyBorder="1"/>
    <xf numFmtId="0" fontId="15" fillId="0" borderId="4" xfId="0" applyFont="1" applyBorder="1"/>
    <xf numFmtId="0" fontId="15" fillId="0" borderId="19" xfId="0" applyFont="1" applyBorder="1"/>
    <xf numFmtId="0" fontId="19" fillId="4" borderId="5" xfId="0" applyFont="1" applyFill="1" applyBorder="1" applyAlignment="1">
      <alignment horizontal="center" vertical="center" wrapText="1"/>
    </xf>
    <xf numFmtId="0" fontId="15" fillId="0" borderId="6" xfId="0" applyFont="1" applyBorder="1"/>
    <xf numFmtId="0" fontId="15" fillId="0" borderId="6" xfId="0" applyFont="1" applyBorder="1" applyAlignment="1">
      <alignment horizontal="justify" vertical="center"/>
    </xf>
    <xf numFmtId="0" fontId="15" fillId="0" borderId="7" xfId="0" applyFont="1" applyBorder="1"/>
    <xf numFmtId="0" fontId="19" fillId="4" borderId="5" xfId="0" applyFont="1" applyFill="1" applyBorder="1" applyAlignment="1">
      <alignment horizontal="left" vertical="center" wrapText="1"/>
    </xf>
    <xf numFmtId="0" fontId="15" fillId="0" borderId="8" xfId="0" applyFont="1" applyBorder="1"/>
    <xf numFmtId="0" fontId="21" fillId="8" borderId="18" xfId="0" applyFont="1" applyFill="1" applyBorder="1" applyAlignment="1">
      <alignment horizontal="justify" vertical="center"/>
    </xf>
    <xf numFmtId="9" fontId="23" fillId="11" borderId="38" xfId="2" applyFont="1" applyFill="1" applyBorder="1" applyAlignment="1">
      <alignment horizontal="right" vertical="center" wrapText="1"/>
    </xf>
    <xf numFmtId="0" fontId="23" fillId="11" borderId="38" xfId="0" applyFont="1" applyFill="1" applyBorder="1" applyAlignment="1">
      <alignment horizontal="right" vertical="center" wrapText="1"/>
    </xf>
    <xf numFmtId="43" fontId="23" fillId="8" borderId="38" xfId="1" applyFont="1" applyFill="1" applyBorder="1" applyAlignment="1">
      <alignment horizontal="right" vertical="center" wrapText="1"/>
    </xf>
    <xf numFmtId="43" fontId="23" fillId="11" borderId="20" xfId="1" applyFont="1" applyFill="1" applyBorder="1" applyAlignment="1">
      <alignment horizontal="right" vertical="center" wrapText="1"/>
    </xf>
    <xf numFmtId="9" fontId="21" fillId="8" borderId="10" xfId="0" applyNumberFormat="1" applyFont="1" applyFill="1" applyBorder="1" applyAlignment="1">
      <alignment horizontal="right" vertical="center" wrapText="1"/>
    </xf>
    <xf numFmtId="10" fontId="21" fillId="8" borderId="17" xfId="0" applyNumberFormat="1" applyFont="1" applyFill="1" applyBorder="1" applyAlignment="1">
      <alignment horizontal="right" vertical="center" wrapText="1"/>
    </xf>
    <xf numFmtId="0" fontId="21" fillId="8" borderId="10" xfId="0" applyFont="1" applyFill="1" applyBorder="1" applyAlignment="1">
      <alignment horizontal="center" vertical="center" wrapText="1"/>
    </xf>
    <xf numFmtId="169" fontId="21" fillId="8" borderId="7" xfId="1" applyNumberFormat="1" applyFont="1" applyFill="1" applyBorder="1" applyAlignment="1">
      <alignment horizontal="right" vertical="center" wrapText="1"/>
    </xf>
    <xf numFmtId="10" fontId="21" fillId="8" borderId="10" xfId="0" applyNumberFormat="1" applyFont="1" applyFill="1" applyBorder="1" applyAlignment="1">
      <alignment horizontal="right" vertical="center" wrapText="1"/>
    </xf>
    <xf numFmtId="169" fontId="23" fillId="8" borderId="7" xfId="1" applyNumberFormat="1" applyFont="1" applyFill="1" applyBorder="1" applyAlignment="1">
      <alignment horizontal="right" vertical="center" wrapText="1"/>
    </xf>
    <xf numFmtId="3" fontId="21" fillId="8" borderId="20" xfId="2" applyNumberFormat="1" applyFont="1" applyFill="1" applyBorder="1" applyAlignment="1" applyProtection="1">
      <alignment horizontal="right" vertical="center" wrapText="1"/>
    </xf>
    <xf numFmtId="169" fontId="23" fillId="8" borderId="10" xfId="1" applyNumberFormat="1" applyFont="1" applyFill="1" applyBorder="1" applyAlignment="1">
      <alignment horizontal="right" vertical="center" wrapText="1"/>
    </xf>
    <xf numFmtId="9" fontId="21" fillId="8" borderId="38" xfId="2" applyFont="1" applyFill="1" applyBorder="1" applyAlignment="1">
      <alignment horizontal="right" vertical="center" wrapText="1"/>
    </xf>
    <xf numFmtId="0" fontId="23" fillId="8" borderId="9" xfId="0" applyFont="1" applyFill="1" applyBorder="1" applyAlignment="1">
      <alignment horizontal="justify" vertical="top" wrapText="1"/>
    </xf>
    <xf numFmtId="10" fontId="23" fillId="8" borderId="10" xfId="0" applyNumberFormat="1" applyFont="1" applyFill="1" applyBorder="1" applyAlignment="1">
      <alignment horizontal="right" vertical="center" wrapText="1"/>
    </xf>
    <xf numFmtId="0" fontId="21" fillId="8" borderId="0" xfId="0" applyFont="1" applyFill="1" applyAlignment="1">
      <alignment horizontal="center" vertical="center"/>
    </xf>
    <xf numFmtId="10" fontId="21" fillId="8" borderId="38" xfId="2" applyNumberFormat="1" applyFont="1" applyFill="1" applyBorder="1" applyAlignment="1" applyProtection="1">
      <alignment horizontal="right" vertical="center"/>
    </xf>
    <xf numFmtId="9" fontId="21" fillId="8" borderId="20" xfId="2" applyFont="1" applyFill="1" applyBorder="1" applyAlignment="1" applyProtection="1">
      <alignment horizontal="right" vertical="center"/>
    </xf>
    <xf numFmtId="0" fontId="21" fillId="8" borderId="9" xfId="0" applyFont="1" applyFill="1" applyBorder="1" applyAlignment="1">
      <alignment horizontal="left" vertical="top" wrapText="1"/>
    </xf>
    <xf numFmtId="164" fontId="23" fillId="8" borderId="20" xfId="2" applyNumberFormat="1" applyFont="1" applyFill="1" applyBorder="1" applyAlignment="1">
      <alignment horizontal="right" vertical="center" wrapText="1"/>
    </xf>
    <xf numFmtId="164" fontId="23" fillId="8" borderId="20" xfId="0" applyNumberFormat="1" applyFont="1" applyFill="1" applyBorder="1" applyAlignment="1">
      <alignment horizontal="right" vertical="center" wrapText="1"/>
    </xf>
    <xf numFmtId="0" fontId="21" fillId="8" borderId="13" xfId="0" applyFont="1" applyFill="1" applyBorder="1" applyAlignment="1">
      <alignment horizontal="left" vertical="top" wrapText="1"/>
    </xf>
    <xf numFmtId="0" fontId="21" fillId="8" borderId="4" xfId="0" applyFont="1" applyFill="1" applyBorder="1" applyAlignment="1">
      <alignment horizontal="left" vertical="top" wrapText="1"/>
    </xf>
    <xf numFmtId="0" fontId="21" fillId="8" borderId="4" xfId="0" applyFont="1" applyFill="1" applyBorder="1" applyAlignment="1">
      <alignment horizontal="left" vertical="center" wrapText="1"/>
    </xf>
    <xf numFmtId="0" fontId="30" fillId="8" borderId="10" xfId="0" applyFont="1" applyFill="1" applyBorder="1" applyAlignment="1">
      <alignment horizontal="center" vertical="center" wrapText="1"/>
    </xf>
    <xf numFmtId="0" fontId="21" fillId="8" borderId="10" xfId="0" applyFont="1" applyFill="1" applyBorder="1" applyAlignment="1">
      <alignment horizontal="left" vertical="center" wrapText="1"/>
    </xf>
    <xf numFmtId="10" fontId="32" fillId="8" borderId="20" xfId="0" applyNumberFormat="1" applyFont="1" applyFill="1" applyBorder="1" applyAlignment="1">
      <alignment horizontal="right" vertical="center" wrapText="1"/>
    </xf>
    <xf numFmtId="10" fontId="32" fillId="8" borderId="20" xfId="2" applyNumberFormat="1" applyFont="1" applyFill="1" applyBorder="1" applyAlignment="1">
      <alignment horizontal="right" vertical="center" wrapText="1"/>
    </xf>
    <xf numFmtId="10" fontId="23" fillId="8" borderId="20" xfId="0" applyNumberFormat="1" applyFont="1" applyFill="1" applyBorder="1" applyAlignment="1">
      <alignment horizontal="right" wrapText="1"/>
    </xf>
    <xf numFmtId="0" fontId="21" fillId="8" borderId="20" xfId="0" applyFont="1" applyFill="1" applyBorder="1" applyAlignment="1">
      <alignment horizontal="right"/>
    </xf>
    <xf numFmtId="10" fontId="32" fillId="8" borderId="20" xfId="0" applyNumberFormat="1" applyFont="1" applyFill="1" applyBorder="1" applyAlignment="1">
      <alignment horizontal="right" wrapText="1"/>
    </xf>
    <xf numFmtId="2" fontId="23" fillId="8" borderId="20" xfId="0" applyNumberFormat="1" applyFont="1" applyFill="1" applyBorder="1" applyAlignment="1">
      <alignment horizontal="right" wrapText="1"/>
    </xf>
    <xf numFmtId="2" fontId="32" fillId="8" borderId="20" xfId="0" applyNumberFormat="1" applyFont="1" applyFill="1" applyBorder="1" applyAlignment="1">
      <alignment horizontal="right" wrapText="1"/>
    </xf>
    <xf numFmtId="1" fontId="23" fillId="8" borderId="38" xfId="0" applyNumberFormat="1" applyFont="1" applyFill="1" applyBorder="1" applyAlignment="1">
      <alignment horizontal="right" wrapText="1"/>
    </xf>
    <xf numFmtId="1" fontId="23" fillId="8" borderId="20" xfId="0" applyNumberFormat="1" applyFont="1" applyFill="1" applyBorder="1" applyAlignment="1">
      <alignment horizontal="right" wrapText="1"/>
    </xf>
    <xf numFmtId="0" fontId="21" fillId="8" borderId="10" xfId="0" applyFont="1" applyFill="1" applyBorder="1" applyAlignment="1">
      <alignment vertical="center" wrapText="1"/>
    </xf>
    <xf numFmtId="9" fontId="23" fillId="8" borderId="20" xfId="2" applyFont="1" applyFill="1" applyBorder="1" applyAlignment="1">
      <alignment horizontal="right" wrapText="1"/>
    </xf>
    <xf numFmtId="9" fontId="23" fillId="8" borderId="38" xfId="2" applyFont="1" applyFill="1" applyBorder="1" applyAlignment="1">
      <alignment horizontal="right" wrapText="1"/>
    </xf>
    <xf numFmtId="0" fontId="21" fillId="8" borderId="13" xfId="0" applyFont="1" applyFill="1" applyBorder="1" applyAlignment="1">
      <alignment horizontal="left" vertical="center" wrapText="1"/>
    </xf>
    <xf numFmtId="0" fontId="30" fillId="8" borderId="14" xfId="0" applyFont="1" applyFill="1" applyBorder="1" applyAlignment="1">
      <alignment horizontal="center" vertical="center" wrapText="1"/>
    </xf>
    <xf numFmtId="0" fontId="21" fillId="8" borderId="14" xfId="0" applyFont="1" applyFill="1" applyBorder="1" applyAlignment="1">
      <alignment vertical="center" wrapText="1"/>
    </xf>
    <xf numFmtId="0" fontId="21" fillId="8" borderId="36" xfId="0" applyFont="1" applyFill="1" applyBorder="1" applyAlignment="1">
      <alignment horizontal="left" vertical="center" wrapText="1"/>
    </xf>
    <xf numFmtId="0" fontId="21" fillId="8" borderId="13" xfId="0" applyFont="1" applyFill="1" applyBorder="1" applyAlignment="1">
      <alignment horizontal="center" vertical="center" wrapText="1"/>
    </xf>
    <xf numFmtId="9" fontId="23" fillId="8" borderId="22" xfId="2" applyFont="1" applyFill="1" applyBorder="1" applyAlignment="1">
      <alignment horizontal="right" wrapText="1"/>
    </xf>
    <xf numFmtId="9" fontId="23" fillId="8" borderId="39" xfId="2" applyFont="1" applyFill="1" applyBorder="1" applyAlignment="1">
      <alignment horizontal="right" wrapText="1"/>
    </xf>
    <xf numFmtId="10" fontId="23" fillId="8" borderId="22" xfId="0" applyNumberFormat="1" applyFont="1" applyFill="1" applyBorder="1" applyAlignment="1">
      <alignment horizontal="right" wrapText="1"/>
    </xf>
    <xf numFmtId="0" fontId="30" fillId="8" borderId="20" xfId="0" applyFont="1" applyFill="1" applyBorder="1" applyAlignment="1">
      <alignment horizontal="center" vertical="center" wrapText="1"/>
    </xf>
    <xf numFmtId="0" fontId="21" fillId="8" borderId="20" xfId="0" applyFont="1" applyFill="1" applyBorder="1" applyAlignment="1">
      <alignment horizontal="left" vertical="top" wrapText="1"/>
    </xf>
    <xf numFmtId="0" fontId="21" fillId="8" borderId="10" xfId="0" applyFont="1" applyFill="1" applyBorder="1" applyAlignment="1">
      <alignment horizontal="left" vertical="center"/>
    </xf>
    <xf numFmtId="0" fontId="21" fillId="8" borderId="17" xfId="0" applyFont="1" applyFill="1" applyBorder="1" applyAlignment="1">
      <alignment horizontal="left" vertical="center" wrapText="1"/>
    </xf>
    <xf numFmtId="164" fontId="21" fillId="8" borderId="20" xfId="0" applyNumberFormat="1" applyFont="1" applyFill="1" applyBorder="1" applyAlignment="1">
      <alignment horizontal="right" vertical="center" wrapText="1"/>
    </xf>
    <xf numFmtId="164" fontId="21" fillId="8" borderId="20" xfId="0" applyNumberFormat="1" applyFont="1" applyFill="1" applyBorder="1" applyAlignment="1">
      <alignment horizontal="right" vertical="center"/>
    </xf>
    <xf numFmtId="164" fontId="23" fillId="8" borderId="38" xfId="4" applyNumberFormat="1" applyFont="1" applyFill="1" applyBorder="1" applyAlignment="1">
      <alignment horizontal="right" vertical="center" wrapText="1"/>
    </xf>
    <xf numFmtId="164" fontId="23" fillId="8" borderId="20" xfId="4" applyNumberFormat="1" applyFont="1" applyFill="1" applyBorder="1" applyAlignment="1">
      <alignment horizontal="right" vertical="center" wrapText="1"/>
    </xf>
    <xf numFmtId="164" fontId="23" fillId="8" borderId="20" xfId="0" applyNumberFormat="1" applyFont="1" applyFill="1" applyBorder="1" applyAlignment="1">
      <alignment horizontal="right" wrapText="1"/>
    </xf>
    <xf numFmtId="0" fontId="23" fillId="8" borderId="0" xfId="0" applyFont="1" applyFill="1" applyAlignment="1">
      <alignment horizontal="left" wrapText="1"/>
    </xf>
    <xf numFmtId="164" fontId="23" fillId="8" borderId="20" xfId="1" applyNumberFormat="1" applyFont="1" applyFill="1" applyBorder="1" applyAlignment="1">
      <alignment horizontal="right" vertical="center" wrapText="1"/>
    </xf>
    <xf numFmtId="164" fontId="23" fillId="8" borderId="20" xfId="3" applyNumberFormat="1" applyFont="1" applyFill="1" applyBorder="1" applyAlignment="1">
      <alignment horizontal="right" vertical="center" wrapText="1"/>
    </xf>
    <xf numFmtId="0" fontId="23" fillId="8" borderId="20" xfId="0" applyFont="1" applyFill="1" applyBorder="1" applyAlignment="1" applyProtection="1">
      <alignment horizontal="left" vertical="center" wrapText="1"/>
      <protection locked="0"/>
    </xf>
    <xf numFmtId="0" fontId="23" fillId="8" borderId="28" xfId="0" applyFont="1" applyFill="1" applyBorder="1" applyAlignment="1">
      <alignment horizontal="left" vertical="center" wrapText="1"/>
    </xf>
    <xf numFmtId="0" fontId="23" fillId="8" borderId="18" xfId="0" applyFont="1" applyFill="1" applyBorder="1" applyAlignment="1">
      <alignment horizontal="left" vertical="center" wrapText="1"/>
    </xf>
    <xf numFmtId="0" fontId="23" fillId="8" borderId="22" xfId="0" applyFont="1" applyFill="1" applyBorder="1" applyAlignment="1">
      <alignment horizontal="left" vertical="center" wrapText="1"/>
    </xf>
    <xf numFmtId="0" fontId="23" fillId="8" borderId="29" xfId="0" applyFont="1" applyFill="1" applyBorder="1" applyAlignment="1">
      <alignment horizontal="left" vertical="center" wrapText="1"/>
    </xf>
    <xf numFmtId="0" fontId="23" fillId="8" borderId="30" xfId="0" applyFont="1" applyFill="1" applyBorder="1" applyAlignment="1">
      <alignment horizontal="left" vertical="center" wrapText="1"/>
    </xf>
    <xf numFmtId="165" fontId="23" fillId="8" borderId="38" xfId="4" applyNumberFormat="1" applyFont="1" applyFill="1" applyBorder="1" applyAlignment="1">
      <alignment horizontal="right" vertical="center" wrapText="1"/>
    </xf>
    <xf numFmtId="0" fontId="23" fillId="8" borderId="31" xfId="0" applyFont="1" applyFill="1" applyBorder="1" applyAlignment="1">
      <alignment horizontal="left" vertical="center" wrapText="1"/>
    </xf>
    <xf numFmtId="0" fontId="23" fillId="8" borderId="20" xfId="1" applyNumberFormat="1" applyFont="1" applyFill="1" applyBorder="1" applyAlignment="1" applyProtection="1">
      <alignment horizontal="left" vertical="center" wrapText="1"/>
      <protection locked="0"/>
    </xf>
    <xf numFmtId="0" fontId="23" fillId="8" borderId="20" xfId="0" applyFont="1" applyFill="1" applyBorder="1" applyAlignment="1">
      <alignment horizontal="left" wrapText="1"/>
    </xf>
    <xf numFmtId="2" fontId="21" fillId="8" borderId="10" xfId="0" applyNumberFormat="1" applyFont="1" applyFill="1" applyBorder="1" applyAlignment="1">
      <alignment horizontal="right" vertical="center" wrapText="1"/>
    </xf>
    <xf numFmtId="164" fontId="23" fillId="11" borderId="20" xfId="2" applyNumberFormat="1" applyFont="1" applyFill="1" applyBorder="1" applyAlignment="1">
      <alignment horizontal="right" vertical="center" wrapText="1"/>
    </xf>
    <xf numFmtId="164" fontId="23" fillId="11" borderId="28" xfId="2" applyNumberFormat="1" applyFont="1" applyFill="1" applyBorder="1" applyAlignment="1">
      <alignment horizontal="right" vertical="center" wrapText="1"/>
    </xf>
    <xf numFmtId="164" fontId="21" fillId="11" borderId="20" xfId="2" applyNumberFormat="1" applyFont="1" applyFill="1" applyBorder="1" applyAlignment="1">
      <alignment horizontal="right" vertical="center" wrapText="1"/>
    </xf>
    <xf numFmtId="9" fontId="21" fillId="11" borderId="20" xfId="2" applyFont="1" applyFill="1" applyBorder="1" applyAlignment="1">
      <alignment horizontal="right" vertical="center" wrapText="1"/>
    </xf>
    <xf numFmtId="9" fontId="23" fillId="11" borderId="28" xfId="4" applyNumberFormat="1" applyFont="1" applyFill="1" applyBorder="1" applyAlignment="1">
      <alignment horizontal="right" vertical="center" wrapText="1"/>
    </xf>
    <xf numFmtId="165" fontId="23" fillId="11" borderId="20" xfId="4" applyNumberFormat="1" applyFont="1" applyFill="1" applyBorder="1" applyAlignment="1">
      <alignment horizontal="right" vertical="center" wrapText="1"/>
    </xf>
    <xf numFmtId="1" fontId="21" fillId="11" borderId="20" xfId="2" applyNumberFormat="1" applyFont="1" applyFill="1" applyBorder="1" applyAlignment="1" applyProtection="1">
      <alignment horizontal="right" vertical="center" wrapText="1"/>
    </xf>
    <xf numFmtId="1" fontId="21" fillId="11" borderId="20" xfId="0" applyNumberFormat="1" applyFont="1" applyFill="1" applyBorder="1" applyAlignment="1">
      <alignment horizontal="right" vertical="center" wrapText="1"/>
    </xf>
    <xf numFmtId="0" fontId="21" fillId="11" borderId="20" xfId="0" applyFont="1" applyFill="1" applyBorder="1" applyAlignment="1">
      <alignment horizontal="right" vertical="center"/>
    </xf>
    <xf numFmtId="1" fontId="21" fillId="11" borderId="20" xfId="2" applyNumberFormat="1" applyFont="1" applyFill="1" applyBorder="1" applyAlignment="1" applyProtection="1">
      <alignment horizontal="right" vertical="center"/>
    </xf>
    <xf numFmtId="2" fontId="21" fillId="11" borderId="20" xfId="2" applyNumberFormat="1" applyFont="1" applyFill="1" applyBorder="1" applyAlignment="1" applyProtection="1">
      <alignment horizontal="right" vertical="center" wrapText="1"/>
    </xf>
    <xf numFmtId="2" fontId="21" fillId="11" borderId="20" xfId="0" applyNumberFormat="1" applyFont="1" applyFill="1" applyBorder="1" applyAlignment="1">
      <alignment horizontal="right" vertical="center" wrapText="1"/>
    </xf>
    <xf numFmtId="2" fontId="21" fillId="11" borderId="20" xfId="2" applyNumberFormat="1" applyFont="1" applyFill="1" applyBorder="1" applyAlignment="1" applyProtection="1">
      <alignment horizontal="right" vertical="center"/>
    </xf>
    <xf numFmtId="9" fontId="23" fillId="11" borderId="10" xfId="0" applyNumberFormat="1" applyFont="1" applyFill="1" applyBorder="1" applyAlignment="1">
      <alignment horizontal="right" vertical="center" wrapText="1"/>
    </xf>
    <xf numFmtId="164" fontId="21" fillId="11" borderId="20" xfId="2" applyNumberFormat="1" applyFont="1" applyFill="1" applyBorder="1" applyAlignment="1" applyProtection="1">
      <alignment horizontal="right" vertical="center"/>
    </xf>
    <xf numFmtId="10" fontId="21" fillId="11" borderId="20" xfId="2" applyNumberFormat="1" applyFont="1" applyFill="1" applyBorder="1" applyAlignment="1" applyProtection="1">
      <alignment horizontal="right" vertical="center"/>
    </xf>
    <xf numFmtId="164" fontId="23" fillId="11" borderId="20" xfId="0" applyNumberFormat="1" applyFont="1" applyFill="1" applyBorder="1" applyAlignment="1">
      <alignment horizontal="right" vertical="center" wrapText="1"/>
    </xf>
    <xf numFmtId="10" fontId="31" fillId="11" borderId="10" xfId="0" applyNumberFormat="1" applyFont="1" applyFill="1" applyBorder="1" applyAlignment="1">
      <alignment horizontal="right" vertical="center" wrapText="1"/>
    </xf>
    <xf numFmtId="10" fontId="23" fillId="11" borderId="20" xfId="0" applyNumberFormat="1" applyFont="1" applyFill="1" applyBorder="1" applyAlignment="1">
      <alignment horizontal="right" wrapText="1"/>
    </xf>
    <xf numFmtId="10" fontId="31" fillId="11" borderId="10" xfId="0" applyNumberFormat="1" applyFont="1" applyFill="1" applyBorder="1" applyAlignment="1">
      <alignment horizontal="right" wrapText="1"/>
    </xf>
    <xf numFmtId="10" fontId="21" fillId="11" borderId="17" xfId="0" applyNumberFormat="1" applyFont="1" applyFill="1" applyBorder="1" applyAlignment="1">
      <alignment horizontal="right" wrapText="1"/>
    </xf>
    <xf numFmtId="0" fontId="23" fillId="11" borderId="20" xfId="0" applyFont="1" applyFill="1" applyBorder="1" applyAlignment="1">
      <alignment horizontal="right" wrapText="1"/>
    </xf>
    <xf numFmtId="0" fontId="31" fillId="11" borderId="10" xfId="0" applyFont="1" applyFill="1" applyBorder="1" applyAlignment="1">
      <alignment horizontal="right" wrapText="1"/>
    </xf>
    <xf numFmtId="9" fontId="23" fillId="11" borderId="20" xfId="0" applyNumberFormat="1" applyFont="1" applyFill="1" applyBorder="1" applyAlignment="1">
      <alignment horizontal="right" wrapText="1"/>
    </xf>
    <xf numFmtId="1" fontId="32" fillId="11" borderId="20" xfId="0" applyNumberFormat="1" applyFont="1" applyFill="1" applyBorder="1" applyAlignment="1">
      <alignment horizontal="right" wrapText="1"/>
    </xf>
    <xf numFmtId="9" fontId="23" fillId="11" borderId="20" xfId="2" applyFont="1" applyFill="1" applyBorder="1" applyAlignment="1">
      <alignment horizontal="right" wrapText="1"/>
    </xf>
    <xf numFmtId="9" fontId="23" fillId="11" borderId="22" xfId="2" applyFont="1" applyFill="1" applyBorder="1" applyAlignment="1">
      <alignment horizontal="right" wrapText="1"/>
    </xf>
    <xf numFmtId="10" fontId="21" fillId="11" borderId="37" xfId="0" applyNumberFormat="1" applyFont="1" applyFill="1" applyBorder="1" applyAlignment="1">
      <alignment horizontal="right" wrapText="1"/>
    </xf>
    <xf numFmtId="10" fontId="21" fillId="11" borderId="28" xfId="0" applyNumberFormat="1" applyFont="1" applyFill="1" applyBorder="1" applyAlignment="1">
      <alignment horizontal="right" wrapText="1"/>
    </xf>
  </cellXfs>
  <cellStyles count="13">
    <cellStyle name="Millares" xfId="1" builtinId="3"/>
    <cellStyle name="Millares [0]" xfId="4" builtinId="6"/>
    <cellStyle name="Millares [0] 2" xfId="10" xr:uid="{B83051EB-0F19-4652-8BD5-528B1794EB0B}"/>
    <cellStyle name="Millares 2" xfId="9" xr:uid="{897403F3-5E48-4936-B008-322F0D2919BC}"/>
    <cellStyle name="Moneda 2" xfId="11" xr:uid="{5A7035C8-16D8-4BCC-AB28-A8519DC0BBF8}"/>
    <cellStyle name="Neutral 2" xfId="7" xr:uid="{1DB8260C-51D6-434A-B5B3-298A07EE77B1}"/>
    <cellStyle name="Normal" xfId="0" builtinId="0"/>
    <cellStyle name="Normal 2" xfId="6" xr:uid="{3EA1E9A1-A659-4364-925C-754CD247883A}"/>
    <cellStyle name="Normal 4" xfId="5" xr:uid="{86773C9F-455E-4F0C-881E-480D65AF578B}"/>
    <cellStyle name="Porcentaje" xfId="2" builtinId="5"/>
    <cellStyle name="Porcentaje 2" xfId="3" xr:uid="{00000000-0005-0000-0000-000003000000}"/>
    <cellStyle name="Porcentaje 3" xfId="12" xr:uid="{65AA1B28-8642-49CA-8CB1-EB6BA6C15273}"/>
    <cellStyle name="Porcentual 2" xfId="8" xr:uid="{84A5547B-9822-486F-8EB9-0232C4AC3D93}"/>
  </cellStyles>
  <dxfs count="12">
    <dxf>
      <fill>
        <patternFill>
          <bgColor rgb="FFFFFDF7"/>
        </patternFill>
      </fill>
    </dxf>
    <dxf>
      <fill>
        <patternFill>
          <fgColor rgb="FFFFFCF3"/>
        </patternFill>
      </fill>
    </dxf>
    <dxf>
      <fill>
        <patternFill>
          <bgColor rgb="FFFFFBEF"/>
        </patternFill>
      </fill>
    </dxf>
    <dxf>
      <fill>
        <patternFill>
          <fgColor rgb="FFFFFCF3"/>
        </patternFill>
      </fill>
    </dxf>
    <dxf>
      <fill>
        <patternFill>
          <bgColor rgb="FFFFFBEF"/>
        </patternFill>
      </fill>
    </dxf>
    <dxf>
      <fill>
        <patternFill>
          <bgColor rgb="FFFFFDF7"/>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s>
  <tableStyles count="2" defaultTableStyle="TableStyleMedium2" defaultPivotStyle="PivotStyleLight16">
    <tableStyle name="LISTAS_1-style" pivot="0" count="3" xr9:uid="{B48BD7DB-5D4C-49C5-9E0D-03BCC765D911}">
      <tableStyleElement type="headerRow" dxfId="11"/>
      <tableStyleElement type="firstRowStripe" dxfId="10"/>
      <tableStyleElement type="secondRowStripe" dxfId="9"/>
    </tableStyle>
    <tableStyle name="LISTAS_1-style 2" pivot="0" count="3" xr9:uid="{59D8B859-0552-4186-8061-C5517D9968CF}">
      <tableStyleElement type="headerRow" dxfId="8"/>
      <tableStyleElement type="firstRowStripe" dxfId="7"/>
      <tableStyleElement type="secondRowStripe" dxfId="6"/>
    </tableStyle>
  </tableStyles>
  <colors>
    <mruColors>
      <color rgb="FF98FC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57150</xdr:rowOff>
    </xdr:from>
    <xdr:ext cx="10629900" cy="1781175"/>
    <xdr:sp macro="" textlink="">
      <xdr:nvSpPr>
        <xdr:cNvPr id="3" name="Shape 3">
          <a:extLst>
            <a:ext uri="{FF2B5EF4-FFF2-40B4-BE49-F238E27FC236}">
              <a16:creationId xmlns:a16="http://schemas.microsoft.com/office/drawing/2014/main" id="{00000000-0008-0000-0000-000003000000}"/>
            </a:ext>
          </a:extLst>
        </xdr:cNvPr>
        <xdr:cNvSpPr/>
      </xdr:nvSpPr>
      <xdr:spPr>
        <a:xfrm>
          <a:off x="32411" y="2893130"/>
          <a:ext cx="10627179" cy="1773740"/>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5400" b="1" cap="none">
              <a:solidFill>
                <a:schemeClr val="lt1"/>
              </a:solidFill>
            </a:rPr>
            <a:t>PLAN ESTRATÉGICO </a:t>
          </a:r>
          <a:endParaRPr sz="1400"/>
        </a:p>
        <a:p>
          <a:pPr marL="0" lvl="0" indent="0" algn="ctr" rtl="0">
            <a:spcBef>
              <a:spcPts val="0"/>
            </a:spcBef>
            <a:spcAft>
              <a:spcPts val="0"/>
            </a:spcAft>
            <a:buNone/>
          </a:pPr>
          <a:r>
            <a:rPr lang="en-US" sz="5400" b="1" cap="none">
              <a:solidFill>
                <a:schemeClr val="lt1"/>
              </a:solidFill>
              <a:latin typeface="Calibri"/>
              <a:ea typeface="Calibri"/>
              <a:cs typeface="Calibri"/>
              <a:sym typeface="Calibri"/>
            </a:rPr>
            <a:t>INSTITUCIONAL - SDM 2020 / 2024</a:t>
          </a:r>
          <a:endParaRPr sz="1400"/>
        </a:p>
        <a:p>
          <a:pPr marL="0" lvl="0" indent="0" algn="ctr" rtl="0">
            <a:spcBef>
              <a:spcPts val="0"/>
            </a:spcBef>
            <a:spcAft>
              <a:spcPts val="0"/>
            </a:spcAft>
            <a:buNone/>
          </a:pPr>
          <a:endParaRPr sz="5400" b="1" cap="none">
            <a:solidFill>
              <a:schemeClr val="accent5"/>
            </a:solidFill>
            <a:latin typeface="Calibri"/>
            <a:ea typeface="Calibri"/>
            <a:cs typeface="Calibri"/>
            <a:sym typeface="Calibri"/>
          </a:endParaRPr>
        </a:p>
      </xdr:txBody>
    </xdr:sp>
    <xdr:clientData fLocksWithSheet="0"/>
  </xdr:oneCellAnchor>
  <xdr:oneCellAnchor>
    <xdr:from>
      <xdr:col>0</xdr:col>
      <xdr:colOff>0</xdr:colOff>
      <xdr:row>1</xdr:row>
      <xdr:rowOff>38100</xdr:rowOff>
    </xdr:from>
    <xdr:ext cx="10639425" cy="571500"/>
    <xdr:sp macro="" textlink="">
      <xdr:nvSpPr>
        <xdr:cNvPr id="4" name="Shape 4">
          <a:extLst>
            <a:ext uri="{FF2B5EF4-FFF2-40B4-BE49-F238E27FC236}">
              <a16:creationId xmlns:a16="http://schemas.microsoft.com/office/drawing/2014/main" id="{00000000-0008-0000-0000-000004000000}"/>
            </a:ext>
          </a:extLst>
        </xdr:cNvPr>
        <xdr:cNvSpPr/>
      </xdr:nvSpPr>
      <xdr:spPr>
        <a:xfrm>
          <a:off x="31050" y="3497968"/>
          <a:ext cx="1062990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latin typeface="Calibri"/>
              <a:ea typeface="Calibri"/>
              <a:cs typeface="Calibri"/>
              <a:sym typeface="Calibri"/>
            </a:rPr>
            <a:t>MISIÓN</a:t>
          </a:r>
          <a:endParaRPr sz="1400"/>
        </a:p>
      </xdr:txBody>
    </xdr:sp>
    <xdr:clientData fLocksWithSheet="0"/>
  </xdr:oneCellAnchor>
  <xdr:oneCellAnchor>
    <xdr:from>
      <xdr:col>0</xdr:col>
      <xdr:colOff>0</xdr:colOff>
      <xdr:row>4</xdr:row>
      <xdr:rowOff>95250</xdr:rowOff>
    </xdr:from>
    <xdr:ext cx="10677525" cy="1057275"/>
    <xdr:sp macro="" textlink="">
      <xdr:nvSpPr>
        <xdr:cNvPr id="5" name="Shape 5">
          <a:extLst>
            <a:ext uri="{FF2B5EF4-FFF2-40B4-BE49-F238E27FC236}">
              <a16:creationId xmlns:a16="http://schemas.microsoft.com/office/drawing/2014/main" id="{00000000-0008-0000-0000-000005000000}"/>
            </a:ext>
          </a:extLst>
        </xdr:cNvPr>
        <xdr:cNvSpPr/>
      </xdr:nvSpPr>
      <xdr:spPr>
        <a:xfrm>
          <a:off x="12000" y="3251905"/>
          <a:ext cx="10668000" cy="1056190"/>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11</xdr:row>
      <xdr:rowOff>123825</xdr:rowOff>
    </xdr:from>
    <xdr:ext cx="10677525" cy="1504950"/>
    <xdr:sp macro="" textlink="">
      <xdr:nvSpPr>
        <xdr:cNvPr id="6" name="Shape 6">
          <a:extLst>
            <a:ext uri="{FF2B5EF4-FFF2-40B4-BE49-F238E27FC236}">
              <a16:creationId xmlns:a16="http://schemas.microsoft.com/office/drawing/2014/main" id="{00000000-0008-0000-0000-000006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A 2030 la Secretaría Distrital de Movilidad de Bogotá D.C. será referente mundial en movilidad sostenible, accesible, equitativa, y segura mediante la promoción de cambios comportamentales en la ciudadanía y los actores viales, la incorporación de enfoques territorial, de género y diferencial, la distribución eficiente y equitativa del espacio público, el incremento de la satisfacción en las experiencias de viaje, y la transformación digital y virtual de los trámites y servicios, con un equipo humano comprometido y competente.</a:t>
          </a:r>
          <a:endParaRPr sz="1600" b="0" i="0" cap="none">
            <a:solidFill>
              <a:schemeClr val="dk1"/>
            </a:solidFill>
            <a:latin typeface="Calibri"/>
            <a:ea typeface="Calibri"/>
            <a:cs typeface="Calibri"/>
            <a:sym typeface="Calibri"/>
          </a:endParaRPr>
        </a:p>
      </xdr:txBody>
    </xdr:sp>
    <xdr:clientData fLocksWithSheet="0"/>
  </xdr:oneCellAnchor>
  <xdr:oneCellAnchor>
    <xdr:from>
      <xdr:col>0</xdr:col>
      <xdr:colOff>9525</xdr:colOff>
      <xdr:row>19</xdr:row>
      <xdr:rowOff>161925</xdr:rowOff>
    </xdr:from>
    <xdr:ext cx="10658475" cy="571500"/>
    <xdr:sp macro="" textlink="">
      <xdr:nvSpPr>
        <xdr:cNvPr id="7" name="Shape 7">
          <a:extLst>
            <a:ext uri="{FF2B5EF4-FFF2-40B4-BE49-F238E27FC236}">
              <a16:creationId xmlns:a16="http://schemas.microsoft.com/office/drawing/2014/main" id="{00000000-0008-0000-0000-000007000000}"/>
            </a:ext>
          </a:extLst>
        </xdr:cNvPr>
        <xdr:cNvSpPr/>
      </xdr:nvSpPr>
      <xdr:spPr>
        <a:xfrm>
          <a:off x="21525" y="3497968"/>
          <a:ext cx="1064895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OBJETIVOS</a:t>
          </a:r>
          <a:r>
            <a:rPr lang="en-US" sz="3600" b="1" cap="none">
              <a:solidFill>
                <a:schemeClr val="accent5"/>
              </a:solidFill>
            </a:rPr>
            <a:t> </a:t>
          </a:r>
          <a:r>
            <a:rPr lang="en-US" sz="3600" b="1" cap="none">
              <a:solidFill>
                <a:schemeClr val="lt1"/>
              </a:solidFill>
            </a:rPr>
            <a:t>ESTRATÉGICOS</a:t>
          </a:r>
          <a:endParaRPr sz="3600" b="1" cap="none">
            <a:solidFill>
              <a:schemeClr val="lt1"/>
            </a:solidFill>
          </a:endParaRPr>
        </a:p>
      </xdr:txBody>
    </xdr:sp>
    <xdr:clientData fLocksWithSheet="0"/>
  </xdr:oneCellAnchor>
  <xdr:oneCellAnchor>
    <xdr:from>
      <xdr:col>0</xdr:col>
      <xdr:colOff>0</xdr:colOff>
      <xdr:row>22</xdr:row>
      <xdr:rowOff>209550</xdr:rowOff>
    </xdr:from>
    <xdr:ext cx="10677525" cy="5000625"/>
    <xdr:sp macro="" textlink="">
      <xdr:nvSpPr>
        <xdr:cNvPr id="8" name="Shape 8">
          <a:extLst>
            <a:ext uri="{FF2B5EF4-FFF2-40B4-BE49-F238E27FC236}">
              <a16:creationId xmlns:a16="http://schemas.microsoft.com/office/drawing/2014/main" id="{00000000-0008-0000-0000-000008000000}"/>
            </a:ext>
          </a:extLst>
        </xdr:cNvPr>
        <xdr:cNvSpPr/>
      </xdr:nvSpPr>
      <xdr:spPr>
        <a:xfrm>
          <a:off x="12000" y="1284450"/>
          <a:ext cx="10668000" cy="4991101"/>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1.  Reducir las víctimas fatales en siniestros de tránsito a través de la implementación de acciones integrales con criterios de seguridad vial.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2. Formular e implementar estrategias de movilidad que reverdezcan a Bogotá y mejoren la experiencia de viaje de la ciudadanía y visitantes de Bogotá Región, en los aspectos de tiempo, calidad y costo, a través de la tecnología y la innovación</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3. Generar e implementar políticas de movilidad basadas en el análisis de datos fomentando la productividad, eficiencia y bienestar de la ciudad.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4. Desarrollar estrategias de cultura y respeto en la ciudadanía para el sistema de movilidad, protegiendo en especial a los actores vulnerables y promoviendo los modos activos, con enfoque incluyente diferencial, de género y territorial.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5. Prestar trámites y servicios eficientes, oportunos y de calidad, con una gestión ambiental adecuada, soportados en tecnologías de la información y las comunicaciones.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6. Fortalecer el bienestar de los (las) colaboradores (as), con un equipo humano altamente calificado, comprometido e íntegro, encaminado al logro de los objetivos de la Entidad.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7. Garantizar transparencia, oportunidad, inclusión y equidad de género en los procesos de la entidad, que promuevan la legalidad, participación, control social y rendición de cuentas. </a:t>
          </a:r>
          <a:endParaRPr sz="1600">
            <a:latin typeface="Calibri"/>
            <a:ea typeface="Calibri"/>
            <a:cs typeface="Calibri"/>
            <a:sym typeface="Calibri"/>
          </a:endParaRPr>
        </a:p>
      </xdr:txBody>
    </xdr:sp>
    <xdr:clientData fLocksWithSheet="0"/>
  </xdr:oneCellAnchor>
  <xdr:oneCellAnchor>
    <xdr:from>
      <xdr:col>0</xdr:col>
      <xdr:colOff>0</xdr:colOff>
      <xdr:row>46</xdr:row>
      <xdr:rowOff>9525</xdr:rowOff>
    </xdr:from>
    <xdr:ext cx="10582275" cy="10868025"/>
    <xdr:sp macro="" textlink="">
      <xdr:nvSpPr>
        <xdr:cNvPr id="9" name="Shape 9">
          <a:extLst>
            <a:ext uri="{FF2B5EF4-FFF2-40B4-BE49-F238E27FC236}">
              <a16:creationId xmlns:a16="http://schemas.microsoft.com/office/drawing/2014/main" id="{00000000-0008-0000-0000-000009000000}"/>
            </a:ext>
          </a:extLst>
        </xdr:cNvPr>
        <xdr:cNvSpPr/>
      </xdr:nvSpPr>
      <xdr:spPr>
        <a:xfrm>
          <a:off x="59625" y="0"/>
          <a:ext cx="10572750" cy="7560000"/>
        </a:xfrm>
        <a:prstGeom prst="rect">
          <a:avLst/>
        </a:prstGeom>
        <a:noFill/>
        <a:ln w="9525" cap="flat" cmpd="sng">
          <a:solidFill>
            <a:srgbClr val="FFF2CC"/>
          </a:solidFill>
          <a:prstDash val="solid"/>
          <a:round/>
          <a:headEnd type="none" w="sm" len="sm"/>
          <a:tailEnd type="none" w="sm" len="sm"/>
        </a:ln>
      </xdr:spPr>
      <xdr:txBody>
        <a:bodyPr spcFirstLastPara="1" wrap="square" lIns="91425" tIns="45700" rIns="91425" bIns="45700" anchor="t" anchorCtr="0">
          <a:noAutofit/>
        </a:bodyPr>
        <a:lstStyle/>
        <a:p>
          <a:pPr rtl="0"/>
          <a:r>
            <a:rPr lang="en-US" sz="1100">
              <a:effectLst/>
              <a:latin typeface="+mn-lt"/>
              <a:ea typeface="+mn-ea"/>
              <a:cs typeface="+mn-cs"/>
            </a:rPr>
            <a:t>La Secretaría Distrital </a:t>
          </a:r>
          <a:r>
            <a:rPr lang="en-US" sz="1100" b="0" i="0">
              <a:effectLst/>
              <a:latin typeface="+mn-lt"/>
              <a:ea typeface="+mn-ea"/>
              <a:cs typeface="+mn-cs"/>
            </a:rPr>
            <a:t>de Movilidad toma como punto de partida para la planeación, desarrollo y  cumplimiento de su misión, visión</a:t>
          </a:r>
          <a:r>
            <a:rPr lang="en-US" sz="1100">
              <a:effectLst/>
              <a:latin typeface="+mn-lt"/>
              <a:ea typeface="+mn-ea"/>
              <a:cs typeface="+mn-cs"/>
            </a:rPr>
            <a:t>, objetivos estratégicos, entre otros, lo establecido en la Constitución Política de Colombia Artículo 339: «</a:t>
          </a:r>
          <a:r>
            <a:rPr lang="en-US" sz="1100" i="1">
              <a:effectLst/>
              <a:latin typeface="+mn-lt"/>
              <a:ea typeface="+mn-ea"/>
              <a:cs typeface="+mn-cs"/>
            </a:rPr>
            <a:t>Las entidades </a:t>
          </a:r>
          <a:r>
            <a:rPr lang="en-US" sz="1100" b="0" i="0">
              <a:effectLst/>
              <a:latin typeface="+mn-lt"/>
              <a:ea typeface="+mn-ea"/>
              <a:cs typeface="+mn-cs"/>
            </a:rPr>
            <a:t>territoriales elaborarán y adoptarán de manera concertada entre ellas y el gobierno nacional, planes de desarrollo, con el objeto de asegurar el uso eficiente de sus recursos y el desempeño adecuado de las funciones que les hayan sido asignadas por la Constitución y la ley…”, la Ley 152 de 1994 y la Ley 1474 de 2011, el Plan de Ordenamiento Territorial, el Plan Maestro de Movilidad y el Plan Distrital de Seguridad Vial.</a:t>
          </a:r>
          <a:endParaRPr lang="es-CO" sz="1600">
            <a:effectLst/>
          </a:endParaRPr>
        </a:p>
        <a:p>
          <a:pPr rtl="0"/>
          <a:r>
            <a:rPr lang="en-US" sz="1100" b="0" i="0">
              <a:effectLst/>
              <a:latin typeface="+mn-lt"/>
              <a:ea typeface="+mn-ea"/>
              <a:cs typeface="+mn-cs"/>
            </a:rPr>
            <a:t> </a:t>
          </a:r>
          <a:endParaRPr lang="es-CO" sz="1600">
            <a:effectLst/>
          </a:endParaRPr>
        </a:p>
        <a:p>
          <a:pPr rtl="0"/>
          <a:r>
            <a:rPr lang="en-US" sz="1100" b="0" i="0">
              <a:effectLst/>
              <a:latin typeface="+mn-lt"/>
              <a:ea typeface="+mn-ea"/>
              <a:cs typeface="+mn-cs"/>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y la eficacia de estas acciones, se definen y evalúan periódicamente por todas las dependencias mediante la formulación, seguimiento y evaluación del plan de acción institucional.</a:t>
          </a:r>
          <a:endParaRPr lang="es-CO" sz="1600">
            <a:effectLst/>
          </a:endParaRPr>
        </a:p>
        <a:p>
          <a:pPr rtl="0"/>
          <a:r>
            <a:rPr lang="en-US" sz="1100" b="0" i="0">
              <a:effectLst/>
              <a:latin typeface="+mn-lt"/>
              <a:ea typeface="+mn-ea"/>
              <a:cs typeface="+mn-cs"/>
            </a:rPr>
            <a:t> </a:t>
          </a:r>
          <a:endParaRPr lang="es-CO" sz="1600">
            <a:effectLst/>
          </a:endParaRPr>
        </a:p>
        <a:p>
          <a:pPr rtl="0"/>
          <a:r>
            <a:rPr lang="en-US" sz="1100" b="0" i="0">
              <a:effectLst/>
              <a:latin typeface="+mn-lt"/>
              <a:ea typeface="+mn-ea"/>
              <a:cs typeface="+mn-cs"/>
            </a:rPr>
            <a:t>En el marco del Plan de Desarrollo Bogota Camina Segura, la Secretaría Distrital de Movilidad aporta al desarrollo de cinco programas y 15</a:t>
          </a:r>
          <a:r>
            <a:rPr lang="en-US" sz="1100" b="0" i="0" baseline="0">
              <a:effectLst/>
              <a:latin typeface="+mn-lt"/>
              <a:ea typeface="+mn-ea"/>
              <a:cs typeface="+mn-cs"/>
            </a:rPr>
            <a:t> </a:t>
          </a:r>
          <a:r>
            <a:rPr lang="en-US" sz="1100" b="0" i="0">
              <a:effectLst/>
              <a:latin typeface="+mn-lt"/>
              <a:ea typeface="+mn-ea"/>
              <a:cs typeface="+mn-cs"/>
            </a:rPr>
            <a:t>metas producto, para lo cual ha estructurado el Plan de Acción Institucional en torno a 15 proyectos de inversión</a:t>
          </a:r>
          <a:r>
            <a:rPr lang="en-US" sz="1100">
              <a:effectLst/>
              <a:latin typeface="+mn-lt"/>
              <a:ea typeface="+mn-ea"/>
              <a:cs typeface="+mn-cs"/>
            </a:rPr>
            <a:t>, a saber:</a:t>
          </a:r>
          <a:endParaRPr lang="es-CO" sz="1600">
            <a:effectLst/>
          </a:endParaRPr>
        </a:p>
        <a:p>
          <a:pPr rtl="0"/>
          <a:r>
            <a:rPr lang="es-CO" sz="1100" b="0" i="0">
              <a:effectLst/>
              <a:latin typeface="+mn-lt"/>
              <a:ea typeface="+mn-ea"/>
              <a:cs typeface="+mn-cs"/>
            </a:rPr>
            <a:t>7974	Fortalecimiento de los procesos contravencionales asociados a las infracciones de normas de tránsito y transporte público en Bogotá D.C.</a:t>
          </a:r>
          <a:endParaRPr lang="es-CO" sz="1600">
            <a:effectLst/>
          </a:endParaRPr>
        </a:p>
        <a:p>
          <a:pPr rtl="0"/>
          <a:r>
            <a:rPr lang="es-CO" sz="1100" b="0" i="0">
              <a:effectLst/>
              <a:latin typeface="+mn-lt"/>
              <a:ea typeface="+mn-ea"/>
              <a:cs typeface="+mn-cs"/>
            </a:rPr>
            <a:t>8008	Mejoramiento de los servicios prestados en la Secretaría Distrital de Movilidad de Bogotá D.C.</a:t>
          </a:r>
          <a:endParaRPr lang="es-CO" sz="1600">
            <a:effectLst/>
          </a:endParaRPr>
        </a:p>
        <a:p>
          <a:pPr rtl="0"/>
          <a:r>
            <a:rPr lang="es-CO" sz="1100" b="0" i="0">
              <a:effectLst/>
              <a:latin typeface="+mn-lt"/>
              <a:ea typeface="+mn-ea"/>
              <a:cs typeface="+mn-cs"/>
            </a:rPr>
            <a:t>8012	Implementación de espacios de participación ciudadana incidente en la Secretaría Distrital de Movilidad de Bogotá D.C.</a:t>
          </a:r>
          <a:endParaRPr lang="es-CO" sz="1600">
            <a:effectLst/>
          </a:endParaRPr>
        </a:p>
        <a:p>
          <a:pPr rtl="0"/>
          <a:r>
            <a:rPr lang="es-CO" sz="1100" b="0" i="0">
              <a:effectLst/>
              <a:latin typeface="+mn-lt"/>
              <a:ea typeface="+mn-ea"/>
              <a:cs typeface="+mn-cs"/>
            </a:rPr>
            <a:t>7969	Mejoramiento en la gestión de las acciones de transparencia e integridad de la Secretaría Distrital de Movilidad en Bogotá D.C</a:t>
          </a:r>
          <a:endParaRPr lang="es-CO" sz="1600">
            <a:effectLst/>
          </a:endParaRPr>
        </a:p>
        <a:p>
          <a:pPr rtl="0"/>
          <a:r>
            <a:rPr lang="es-CO" sz="1100" b="0" i="0">
              <a:effectLst/>
              <a:latin typeface="+mn-lt"/>
              <a:ea typeface="+mn-ea"/>
              <a:cs typeface="+mn-cs"/>
            </a:rPr>
            <a:t>7982	Mejoramiento y mantenimiento de los servicios de TI asociados a la infraestructura tecnológica operacional de la Secretaría Distrital de Movilidad de Bogotá D.C.</a:t>
          </a:r>
          <a:endParaRPr lang="es-CO" sz="1600">
            <a:effectLst/>
          </a:endParaRPr>
        </a:p>
        <a:p>
          <a:pPr rtl="0"/>
          <a:r>
            <a:rPr lang="es-CO" sz="1100" b="0" i="0">
              <a:effectLst/>
              <a:latin typeface="+mn-lt"/>
              <a:ea typeface="+mn-ea"/>
              <a:cs typeface="+mn-cs"/>
            </a:rPr>
            <a:t>7980	Implementación de intervenciones integrales de cultura, comunicación y pedagogía, para la movilidad segura en Bogotá D.C</a:t>
          </a:r>
          <a:endParaRPr lang="es-CO" sz="1600">
            <a:effectLst/>
          </a:endParaRPr>
        </a:p>
        <a:p>
          <a:pPr rtl="0"/>
          <a:r>
            <a:rPr lang="es-CO" sz="1100" b="0" i="0">
              <a:effectLst/>
              <a:latin typeface="+mn-lt"/>
              <a:ea typeface="+mn-ea"/>
              <a:cs typeface="+mn-cs"/>
            </a:rPr>
            <a:t>7985	Consolidación del trabajo colaborativo y apoyo institucional en la Secretaría Distrital de Movilidad de Bogotá D.C.</a:t>
          </a:r>
          <a:endParaRPr lang="es-CO" sz="1600">
            <a:effectLst/>
          </a:endParaRPr>
        </a:p>
        <a:p>
          <a:pPr rtl="0"/>
          <a:r>
            <a:rPr lang="es-CO" sz="1100" b="0" i="0">
              <a:effectLst/>
              <a:latin typeface="+mn-lt"/>
              <a:ea typeface="+mn-ea"/>
              <a:cs typeface="+mn-cs"/>
            </a:rPr>
            <a:t>7994	Fortalecimiento de la Gestión Jurídica en la Secretaría Distrital de Movilidad de Bogotá D.C.</a:t>
          </a:r>
          <a:endParaRPr lang="es-CO" sz="1600">
            <a:effectLst/>
          </a:endParaRPr>
        </a:p>
        <a:p>
          <a:pPr rtl="0"/>
          <a:r>
            <a:rPr lang="es-CO" sz="1100" b="0" i="0">
              <a:effectLst/>
              <a:latin typeface="+mn-lt"/>
              <a:ea typeface="+mn-ea"/>
              <a:cs typeface="+mn-cs"/>
            </a:rPr>
            <a:t>7941	Fortalecimiento del componente de gobernanza para la implementación de la estrategia de seguridad vial en Bogotá D.C.</a:t>
          </a:r>
          <a:endParaRPr lang="es-CO" sz="1600">
            <a:effectLst/>
          </a:endParaRPr>
        </a:p>
        <a:p>
          <a:pPr rtl="0"/>
          <a:r>
            <a:rPr lang="es-CO" sz="1100" b="0" i="0">
              <a:effectLst/>
              <a:latin typeface="+mn-lt"/>
              <a:ea typeface="+mn-ea"/>
              <a:cs typeface="+mn-cs"/>
            </a:rPr>
            <a:t>7975	Implementación de acciones para una movilidad sostenible, segura y confiable para Bogotá D.C.</a:t>
          </a:r>
          <a:endParaRPr lang="es-CO" sz="1600">
            <a:effectLst/>
          </a:endParaRPr>
        </a:p>
        <a:p>
          <a:pPr rtl="0"/>
          <a:r>
            <a:rPr lang="es-CO" sz="1100" b="0" i="0">
              <a:effectLst/>
              <a:latin typeface="+mn-lt"/>
              <a:ea typeface="+mn-ea"/>
              <a:cs typeface="+mn-cs"/>
            </a:rPr>
            <a:t>7996	Fortalecimiento del programa niñas y niños primero para mejorar la seguridad vial y la confianza en el camino al colegio en Bogotá D.C.</a:t>
          </a:r>
          <a:endParaRPr lang="es-CO" sz="1600">
            <a:effectLst/>
          </a:endParaRPr>
        </a:p>
        <a:p>
          <a:pPr rtl="0"/>
          <a:r>
            <a:rPr lang="es-CO" sz="1100" b="0" i="0">
              <a:effectLst/>
              <a:latin typeface="+mn-lt"/>
              <a:ea typeface="+mn-ea"/>
              <a:cs typeface="+mn-cs"/>
            </a:rPr>
            <a:t>7998	Fortalecimiento de la red de cicloinfraestructura en la ciudad de Bogotá D.C.</a:t>
          </a:r>
          <a:endParaRPr lang="es-CO" sz="1600">
            <a:effectLst/>
          </a:endParaRPr>
        </a:p>
        <a:p>
          <a:pPr rtl="0"/>
          <a:r>
            <a:rPr lang="es-CO" sz="1100" b="0" i="0">
              <a:effectLst/>
              <a:latin typeface="+mn-lt"/>
              <a:ea typeface="+mn-ea"/>
              <a:cs typeface="+mn-cs"/>
            </a:rPr>
            <a:t>8000	Fortalecimiento del sistema de señalización para la movilidad enfocada en la mejora de la seguridad vial en la ciudad de Bogotá D.C</a:t>
          </a:r>
          <a:endParaRPr lang="es-CO" sz="1600">
            <a:effectLst/>
          </a:endParaRPr>
        </a:p>
        <a:p>
          <a:pPr rtl="0"/>
          <a:r>
            <a:rPr lang="es-CO" sz="1100" b="0" i="0">
              <a:effectLst/>
              <a:latin typeface="+mn-lt"/>
              <a:ea typeface="+mn-ea"/>
              <a:cs typeface="+mn-cs"/>
            </a:rPr>
            <a:t>8001	Consolidación de las intervenciones en el espacio público para el mejoramiento de las condiciones de movilidad y seguridad vial en los corredores y puntos estratégicos en Bogotá D.C.</a:t>
          </a:r>
          <a:endParaRPr lang="es-CO" sz="1600">
            <a:effectLst/>
          </a:endParaRPr>
        </a:p>
        <a:p>
          <a:pPr rtl="0"/>
          <a:r>
            <a:rPr lang="es-CO" sz="1100" b="0" i="0">
              <a:effectLst/>
              <a:latin typeface="+mn-lt"/>
              <a:ea typeface="+mn-ea"/>
              <a:cs typeface="+mn-cs"/>
            </a:rPr>
            <a:t>8009	Fortalecimiento de las intervenciones de control y prevención del tránsito y el transporte para mejorar la seguridad vial en Bogotá D.C.</a:t>
          </a:r>
          <a:endParaRPr lang="es-CO" sz="1600">
            <a:effectLst/>
          </a:endParaRPr>
        </a:p>
        <a:p>
          <a:pPr rtl="0"/>
          <a:r>
            <a:rPr lang="en-US" sz="1100" b="1">
              <a:effectLst/>
              <a:latin typeface="+mn-lt"/>
              <a:ea typeface="+mn-ea"/>
              <a:cs typeface="+mn-cs"/>
            </a:rPr>
            <a:t> </a:t>
          </a:r>
          <a:endParaRPr lang="es-CO" sz="1600">
            <a:effectLst/>
          </a:endParaRPr>
        </a:p>
        <a:p>
          <a:pPr marL="0" lvl="0" indent="0" algn="l" rtl="0">
            <a:spcBef>
              <a:spcPts val="0"/>
            </a:spcBef>
            <a:spcAft>
              <a:spcPts val="0"/>
            </a:spcAft>
            <a:buNone/>
          </a:pPr>
          <a:endParaRPr sz="1600">
            <a:latin typeface="Century Gothic"/>
            <a:ea typeface="Century Gothic"/>
            <a:cs typeface="Century Gothic"/>
            <a:sym typeface="Century Gothic"/>
          </a:endParaRPr>
        </a:p>
      </xdr:txBody>
    </xdr:sp>
    <xdr:clientData fLocksWithSheet="0"/>
  </xdr:oneCellAnchor>
  <xdr:oneCellAnchor>
    <xdr:from>
      <xdr:col>0</xdr:col>
      <xdr:colOff>0</xdr:colOff>
      <xdr:row>43</xdr:row>
      <xdr:rowOff>28575</xdr:rowOff>
    </xdr:from>
    <xdr:ext cx="10639425" cy="571500"/>
    <xdr:sp macro="" textlink="">
      <xdr:nvSpPr>
        <xdr:cNvPr id="10" name="Shape 10">
          <a:extLst>
            <a:ext uri="{FF2B5EF4-FFF2-40B4-BE49-F238E27FC236}">
              <a16:creationId xmlns:a16="http://schemas.microsoft.com/office/drawing/2014/main" id="{00000000-0008-0000-0000-00000A000000}"/>
            </a:ext>
          </a:extLst>
        </xdr:cNvPr>
        <xdr:cNvSpPr/>
      </xdr:nvSpPr>
      <xdr:spPr>
        <a:xfrm>
          <a:off x="26288" y="3497968"/>
          <a:ext cx="10639424"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MECANISMOS DE SEGUIMIENTO Y MEDICIÓN</a:t>
          </a:r>
          <a:endParaRPr sz="3600" b="1" cap="none">
            <a:solidFill>
              <a:schemeClr val="lt1"/>
            </a:solidFill>
          </a:endParaRPr>
        </a:p>
      </xdr:txBody>
    </xdr:sp>
    <xdr:clientData fLocksWithSheet="0"/>
  </xdr:oneCellAnchor>
  <xdr:oneCellAnchor>
    <xdr:from>
      <xdr:col>0</xdr:col>
      <xdr:colOff>0</xdr:colOff>
      <xdr:row>4</xdr:row>
      <xdr:rowOff>95250</xdr:rowOff>
    </xdr:from>
    <xdr:ext cx="10677525" cy="1504950"/>
    <xdr:sp macro="" textlink="">
      <xdr:nvSpPr>
        <xdr:cNvPr id="11" name="Shape 11">
          <a:extLst>
            <a:ext uri="{FF2B5EF4-FFF2-40B4-BE49-F238E27FC236}">
              <a16:creationId xmlns:a16="http://schemas.microsoft.com/office/drawing/2014/main" id="{00000000-0008-0000-0000-00000B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5</xdr:row>
      <xdr:rowOff>85725</xdr:rowOff>
    </xdr:from>
    <xdr:ext cx="10677525" cy="1504950"/>
    <xdr:sp macro="" textlink="">
      <xdr:nvSpPr>
        <xdr:cNvPr id="12" name="Shape 12">
          <a:extLst>
            <a:ext uri="{FF2B5EF4-FFF2-40B4-BE49-F238E27FC236}">
              <a16:creationId xmlns:a16="http://schemas.microsoft.com/office/drawing/2014/main" id="{00000000-0008-0000-0000-00000C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4</xdr:row>
      <xdr:rowOff>161925</xdr:rowOff>
    </xdr:from>
    <xdr:ext cx="10677525" cy="1504950"/>
    <xdr:sp macro="" textlink="">
      <xdr:nvSpPr>
        <xdr:cNvPr id="13" name="Shape 13">
          <a:extLst>
            <a:ext uri="{FF2B5EF4-FFF2-40B4-BE49-F238E27FC236}">
              <a16:creationId xmlns:a16="http://schemas.microsoft.com/office/drawing/2014/main" id="{00000000-0008-0000-0000-00000D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 </a:t>
          </a:r>
          <a:endParaRPr sz="1600" b="0" i="0" cap="none">
            <a:solidFill>
              <a:schemeClr val="dk1"/>
            </a:solidFill>
            <a:latin typeface="Calibri"/>
            <a:ea typeface="Calibri"/>
            <a:cs typeface="Calibri"/>
            <a:sym typeface="Calibri"/>
          </a:endParaRPr>
        </a:p>
      </xdr:txBody>
    </xdr:sp>
    <xdr:clientData fLocksWithSheet="0"/>
  </xdr:oneCellAnchor>
  <xdr:oneCellAnchor>
    <xdr:from>
      <xdr:col>0</xdr:col>
      <xdr:colOff>0</xdr:colOff>
      <xdr:row>10</xdr:row>
      <xdr:rowOff>133350</xdr:rowOff>
    </xdr:from>
    <xdr:ext cx="10639425" cy="571500"/>
    <xdr:sp macro="" textlink="">
      <xdr:nvSpPr>
        <xdr:cNvPr id="14" name="Shape 14">
          <a:extLst>
            <a:ext uri="{FF2B5EF4-FFF2-40B4-BE49-F238E27FC236}">
              <a16:creationId xmlns:a16="http://schemas.microsoft.com/office/drawing/2014/main" id="{00000000-0008-0000-0000-00000E000000}"/>
            </a:ext>
          </a:extLst>
        </xdr:cNvPr>
        <xdr:cNvSpPr/>
      </xdr:nvSpPr>
      <xdr:spPr>
        <a:xfrm>
          <a:off x="31050" y="3497968"/>
          <a:ext cx="1062990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VISIÓN</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1</xdr:row>
      <xdr:rowOff>0</xdr:rowOff>
    </xdr:from>
    <xdr:ext cx="38100" cy="9525"/>
    <xdr:pic>
      <xdr:nvPicPr>
        <xdr:cNvPr id="2" name="image1.png" descr="http://intranetsdm.movilidadbogota.gov.co:7778/images/pobtrans.gif">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3" name="image1.png" descr="http://intranetsdm.movilidadbogota.gov.co:7778/images/pobtrans.gif">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4" name="image1.png" descr="http://intranetsdm.movilidadbogota.gov.co:7778/images/pobtrans.gif">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5" name="image1.png" descr="http://intranetsdm.movilidadbogota.gov.co:7778/images/pobtrans.gif">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6" name="image1.png" descr="http://intranetsdm.movilidadbogota.gov.co:7778/images/pobtrans.gif">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7" name="image1.png" descr="http://intranetsdm.movilidadbogota.gov.co:7778/images/pobtrans.gif">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8" name="image1.png" descr="http://intranetsdm.movilidadbogota.gov.co:7778/images/pobtrans.gif">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9" name="image1.png" descr="http://intranetsdm.movilidadbogota.gov.co:7778/images/pobtrans.gif">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0" name="image1.png" descr="http://intranetsdm.movilidadbogota.gov.co:7778/images/pobtrans.gif">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1" name="image1.png" descr="http://intranetsdm.movilidadbogota.gov.co:7778/images/pobtrans.gif">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2" name="image1.png" descr="http://intranetsdm.movilidadbogota.gov.co:7778/images/pobtrans.gif">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3" name="image1.png" descr="http://intranetsdm.movilidadbogota.gov.co:7778/images/pobtrans.gif">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6" name="image1.png" descr="http://intranetsdm.movilidadbogota.gov.co:7778/images/pobtrans.gif">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7" name="image1.png" descr="http://intranetsdm.movilidadbogota.gov.co:7778/images/pobtrans.gif">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8" name="image1.png" descr="http://intranetsdm.movilidadbogota.gov.co:7778/images/pobtrans.gif">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9" name="image1.png" descr="http://intranetsdm.movilidadbogota.gov.co:7778/images/pobtrans.gif">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0" name="image1.png" descr="http://intranetsdm.movilidadbogota.gov.co:7778/images/pobtrans.gif">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1" name="image1.png" descr="http://intranetsdm.movilidadbogota.gov.co:7778/images/pobtrans.gif">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2" name="image1.png" descr="http://intranetsdm.movilidadbogota.gov.co:7778/images/pobtrans.gif">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3" name="image1.png" descr="http://intranetsdm.movilidadbogota.gov.co:7778/images/pobtrans.gif">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4" name="image1.png" descr="http://intranetsdm.movilidadbogota.gov.co:7778/images/pobtrans.gif">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5" name="image1.png" descr="http://intranetsdm.movilidadbogota.gov.co:7778/images/pobtrans.gif">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6" name="image1.png" descr="http://intranetsdm.movilidadbogota.gov.co:7778/images/pobtrans.gif">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7" name="image1.png" descr="http://intranetsdm.movilidadbogota.gov.co:7778/images/pobtrans.gif">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8" name="image2.png" descr="http://intranetsdm.movilidadbogota.gov.co:7778/images/pobtrans.gif">
          <a:extLst>
            <a:ext uri="{FF2B5EF4-FFF2-40B4-BE49-F238E27FC236}">
              <a16:creationId xmlns:a16="http://schemas.microsoft.com/office/drawing/2014/main" id="{00000000-0008-0000-03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9" name="image2.png" descr="http://intranetsdm.movilidadbogota.gov.co:7778/images/pobtrans.gif">
          <a:extLst>
            <a:ext uri="{FF2B5EF4-FFF2-40B4-BE49-F238E27FC236}">
              <a16:creationId xmlns:a16="http://schemas.microsoft.com/office/drawing/2014/main" id="{00000000-0008-0000-03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0" name="image1.png" descr="http://intranetsdm.movilidadbogota.gov.co:7778/images/pobtrans.gif">
          <a:extLst>
            <a:ext uri="{FF2B5EF4-FFF2-40B4-BE49-F238E27FC236}">
              <a16:creationId xmlns:a16="http://schemas.microsoft.com/office/drawing/2014/main" id="{00000000-0008-0000-03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1" name="image1.png" descr="http://intranetsdm.movilidadbogota.gov.co:7778/images/pobtrans.gif">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2" name="image1.png" descr="http://intranetsdm.movilidadbogota.gov.co:7778/images/pobtrans.gif">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3" name="image1.png" descr="http://intranetsdm.movilidadbogota.gov.co:7778/images/pobtrans.gif">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4" name="image1.png" descr="http://intranetsdm.movilidadbogota.gov.co:7778/images/pobtrans.gif">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5" name="image1.png" descr="http://intranetsdm.movilidadbogota.gov.co:7778/images/pobtrans.gif">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6" name="image1.png" descr="http://intranetsdm.movilidadbogota.gov.co:7778/images/pobtrans.gif">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7" name="image1.png" descr="http://intranetsdm.movilidadbogota.gov.co:7778/images/pobtrans.gif">
          <a:extLst>
            <a:ext uri="{FF2B5EF4-FFF2-40B4-BE49-F238E27FC236}">
              <a16:creationId xmlns:a16="http://schemas.microsoft.com/office/drawing/2014/main" id="{00000000-0008-0000-03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8" name="image1.png" descr="http://intranetsdm.movilidadbogota.gov.co:7778/images/pobtrans.gif">
          <a:extLst>
            <a:ext uri="{FF2B5EF4-FFF2-40B4-BE49-F238E27FC236}">
              <a16:creationId xmlns:a16="http://schemas.microsoft.com/office/drawing/2014/main" id="{00000000-0008-0000-03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9" name="image1.png" descr="http://intranetsdm.movilidadbogota.gov.co:7778/images/pobtrans.gif">
          <a:extLst>
            <a:ext uri="{FF2B5EF4-FFF2-40B4-BE49-F238E27FC236}">
              <a16:creationId xmlns:a16="http://schemas.microsoft.com/office/drawing/2014/main" id="{00000000-0008-0000-03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0" name="image1.png" descr="http://intranetsdm.movilidadbogota.gov.co:7778/images/pobtrans.gif">
          <a:extLst>
            <a:ext uri="{FF2B5EF4-FFF2-40B4-BE49-F238E27FC236}">
              <a16:creationId xmlns:a16="http://schemas.microsoft.com/office/drawing/2014/main" id="{00000000-0008-0000-03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1" name="image1.png" descr="http://intranetsdm.movilidadbogota.gov.co:7778/images/pobtrans.gif">
          <a:extLst>
            <a:ext uri="{FF2B5EF4-FFF2-40B4-BE49-F238E27FC236}">
              <a16:creationId xmlns:a16="http://schemas.microsoft.com/office/drawing/2014/main" id="{00000000-0008-0000-03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2" name="image2.png" descr="http://intranetsdm.movilidadbogota.gov.co:7778/images/pobtrans.gif">
          <a:extLst>
            <a:ext uri="{FF2B5EF4-FFF2-40B4-BE49-F238E27FC236}">
              <a16:creationId xmlns:a16="http://schemas.microsoft.com/office/drawing/2014/main" id="{00000000-0008-0000-03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3" name="image2.png" descr="http://intranetsdm.movilidadbogota.gov.co:7778/images/pobtrans.gif">
          <a:extLst>
            <a:ext uri="{FF2B5EF4-FFF2-40B4-BE49-F238E27FC236}">
              <a16:creationId xmlns:a16="http://schemas.microsoft.com/office/drawing/2014/main" id="{00000000-0008-0000-03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4" name="image1.png" descr="http://intranetsdm.movilidadbogota.gov.co:7778/images/pobtrans.gif">
          <a:extLst>
            <a:ext uri="{FF2B5EF4-FFF2-40B4-BE49-F238E27FC236}">
              <a16:creationId xmlns:a16="http://schemas.microsoft.com/office/drawing/2014/main" id="{00000000-0008-0000-03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5" name="image1.png" descr="http://intranetsdm.movilidadbogota.gov.co:7778/images/pobtrans.gif">
          <a:extLst>
            <a:ext uri="{FF2B5EF4-FFF2-40B4-BE49-F238E27FC236}">
              <a16:creationId xmlns:a16="http://schemas.microsoft.com/office/drawing/2014/main" id="{00000000-0008-0000-03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6" name="image1.png" descr="http://intranetsdm.movilidadbogota.gov.co:7778/images/pobtrans.gif">
          <a:extLst>
            <a:ext uri="{FF2B5EF4-FFF2-40B4-BE49-F238E27FC236}">
              <a16:creationId xmlns:a16="http://schemas.microsoft.com/office/drawing/2014/main" id="{00000000-0008-0000-03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7" name="image1.png" descr="http://intranetsdm.movilidadbogota.gov.co:7778/images/pobtrans.gif">
          <a:extLst>
            <a:ext uri="{FF2B5EF4-FFF2-40B4-BE49-F238E27FC236}">
              <a16:creationId xmlns:a16="http://schemas.microsoft.com/office/drawing/2014/main" id="{00000000-0008-0000-03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8" name="image1.png" descr="http://intranetsdm.movilidadbogota.gov.co:7778/images/pobtrans.gif">
          <a:extLst>
            <a:ext uri="{FF2B5EF4-FFF2-40B4-BE49-F238E27FC236}">
              <a16:creationId xmlns:a16="http://schemas.microsoft.com/office/drawing/2014/main" id="{00000000-0008-0000-03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9" name="image1.png" descr="http://intranetsdm.movilidadbogota.gov.co:7778/images/pobtrans.gif">
          <a:extLst>
            <a:ext uri="{FF2B5EF4-FFF2-40B4-BE49-F238E27FC236}">
              <a16:creationId xmlns:a16="http://schemas.microsoft.com/office/drawing/2014/main" id="{00000000-0008-0000-03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50" name="image1.png" descr="http://intranetsdm.movilidadbogota.gov.co:7778/images/pobtrans.gif">
          <a:extLst>
            <a:ext uri="{FF2B5EF4-FFF2-40B4-BE49-F238E27FC236}">
              <a16:creationId xmlns:a16="http://schemas.microsoft.com/office/drawing/2014/main" id="{00000000-0008-0000-03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51" name="image1.png" descr="http://intranetsdm.movilidadbogota.gov.co:7778/images/pobtrans.gif">
          <a:extLst>
            <a:ext uri="{FF2B5EF4-FFF2-40B4-BE49-F238E27FC236}">
              <a16:creationId xmlns:a16="http://schemas.microsoft.com/office/drawing/2014/main" id="{00000000-0008-0000-03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52" name="image1.png" descr="http://intranetsdm.movilidadbogota.gov.co:7778/images/pobtrans.gif">
          <a:extLst>
            <a:ext uri="{FF2B5EF4-FFF2-40B4-BE49-F238E27FC236}">
              <a16:creationId xmlns:a16="http://schemas.microsoft.com/office/drawing/2014/main" id="{00000000-0008-0000-03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53" name="image1.png" descr="http://intranetsdm.movilidadbogota.gov.co:7778/images/pobtrans.gif">
          <a:extLst>
            <a:ext uri="{FF2B5EF4-FFF2-40B4-BE49-F238E27FC236}">
              <a16:creationId xmlns:a16="http://schemas.microsoft.com/office/drawing/2014/main" id="{00000000-0008-0000-03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54" name="image1.png" descr="http://intranetsdm.movilidadbogota.gov.co:7778/images/pobtrans.gif">
          <a:extLst>
            <a:ext uri="{FF2B5EF4-FFF2-40B4-BE49-F238E27FC236}">
              <a16:creationId xmlns:a16="http://schemas.microsoft.com/office/drawing/2014/main" id="{00000000-0008-0000-03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55" name="image1.png" descr="http://intranetsdm.movilidadbogota.gov.co:7778/images/pobtrans.gif">
          <a:extLst>
            <a:ext uri="{FF2B5EF4-FFF2-40B4-BE49-F238E27FC236}">
              <a16:creationId xmlns:a16="http://schemas.microsoft.com/office/drawing/2014/main" id="{00000000-0008-0000-03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56" name="image2.png" descr="http://intranetsdm.movilidadbogota.gov.co:7778/images/pobtrans.gif">
          <a:extLst>
            <a:ext uri="{FF2B5EF4-FFF2-40B4-BE49-F238E27FC236}">
              <a16:creationId xmlns:a16="http://schemas.microsoft.com/office/drawing/2014/main" id="{00000000-0008-0000-03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57" name="image2.png" descr="http://intranetsdm.movilidadbogota.gov.co:7778/images/pobtrans.gif">
          <a:extLst>
            <a:ext uri="{FF2B5EF4-FFF2-40B4-BE49-F238E27FC236}">
              <a16:creationId xmlns:a16="http://schemas.microsoft.com/office/drawing/2014/main" id="{00000000-0008-0000-03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1"/>
  <sheetViews>
    <sheetView showGridLines="0" topLeftCell="A46" zoomScale="62" zoomScaleNormal="62" workbookViewId="0">
      <selection activeCell="AA98" sqref="AA98"/>
    </sheetView>
  </sheetViews>
  <sheetFormatPr baseColWidth="10" defaultColWidth="12.625" defaultRowHeight="15" customHeight="1" x14ac:dyDescent="0.2"/>
  <cols>
    <col min="1" max="14" width="10" style="90" customWidth="1"/>
    <col min="15" max="26" width="10.625" style="90" customWidth="1"/>
    <col min="27" max="16384" width="12.625" style="90"/>
  </cols>
  <sheetData>
    <row r="1" spans="1:14" ht="148.5" customHeight="1" x14ac:dyDescent="0.2">
      <c r="A1" s="215"/>
      <c r="B1" s="216"/>
      <c r="C1" s="216"/>
      <c r="D1" s="216"/>
      <c r="E1" s="216"/>
      <c r="F1" s="216"/>
      <c r="G1" s="216"/>
      <c r="H1" s="216"/>
      <c r="I1" s="216"/>
      <c r="J1" s="216"/>
      <c r="K1" s="216"/>
      <c r="L1" s="216"/>
      <c r="M1" s="216"/>
      <c r="N1" s="216"/>
    </row>
    <row r="2" spans="1:14" ht="14.25" x14ac:dyDescent="0.2">
      <c r="A2" s="216"/>
      <c r="B2" s="216"/>
      <c r="C2" s="216"/>
      <c r="D2" s="216"/>
      <c r="E2" s="216"/>
      <c r="F2" s="216"/>
      <c r="G2" s="216"/>
      <c r="H2" s="216"/>
      <c r="I2" s="216"/>
      <c r="J2" s="216"/>
      <c r="K2" s="216"/>
      <c r="L2" s="216"/>
      <c r="M2" s="216"/>
      <c r="N2" s="216"/>
    </row>
    <row r="3" spans="1:14" ht="14.25" x14ac:dyDescent="0.2">
      <c r="A3" s="216"/>
      <c r="B3" s="216"/>
      <c r="C3" s="216"/>
      <c r="D3" s="216"/>
      <c r="E3" s="216"/>
      <c r="F3" s="216"/>
      <c r="G3" s="216"/>
      <c r="H3" s="216"/>
      <c r="I3" s="216"/>
      <c r="J3" s="216"/>
      <c r="K3" s="216"/>
      <c r="L3" s="216"/>
      <c r="M3" s="216"/>
      <c r="N3" s="216"/>
    </row>
    <row r="4" spans="1:14" ht="14.25" x14ac:dyDescent="0.2">
      <c r="A4" s="216"/>
      <c r="B4" s="216"/>
      <c r="C4" s="216"/>
      <c r="D4" s="216"/>
      <c r="E4" s="216"/>
      <c r="F4" s="216"/>
      <c r="G4" s="216"/>
      <c r="H4" s="216"/>
      <c r="I4" s="216"/>
      <c r="J4" s="216"/>
      <c r="K4" s="216"/>
      <c r="L4" s="216"/>
      <c r="M4" s="216"/>
      <c r="N4" s="216"/>
    </row>
    <row r="5" spans="1:14" ht="14.25" x14ac:dyDescent="0.2">
      <c r="A5" s="216"/>
      <c r="B5" s="216"/>
      <c r="C5" s="216"/>
      <c r="D5" s="216"/>
      <c r="E5" s="216"/>
      <c r="F5" s="216"/>
      <c r="G5" s="216"/>
      <c r="H5" s="216"/>
      <c r="I5" s="216"/>
      <c r="J5" s="216"/>
      <c r="K5" s="216"/>
      <c r="L5" s="216"/>
      <c r="M5" s="216"/>
      <c r="N5" s="216"/>
    </row>
    <row r="6" spans="1:14" ht="14.25" x14ac:dyDescent="0.2">
      <c r="A6" s="216"/>
      <c r="B6" s="216"/>
      <c r="C6" s="216"/>
      <c r="D6" s="216"/>
      <c r="E6" s="216"/>
      <c r="F6" s="216"/>
      <c r="G6" s="216"/>
      <c r="H6" s="216"/>
      <c r="I6" s="216"/>
      <c r="J6" s="216"/>
      <c r="K6" s="216"/>
      <c r="L6" s="216"/>
      <c r="M6" s="216"/>
      <c r="N6" s="216"/>
    </row>
    <row r="7" spans="1:14" ht="15" customHeight="1" x14ac:dyDescent="0.2">
      <c r="A7" s="216"/>
      <c r="B7" s="216"/>
      <c r="C7" s="216"/>
      <c r="D7" s="216"/>
      <c r="E7" s="216"/>
      <c r="F7" s="216"/>
      <c r="G7" s="216"/>
      <c r="H7" s="216"/>
      <c r="I7" s="216"/>
      <c r="J7" s="216"/>
      <c r="K7" s="216"/>
      <c r="L7" s="216"/>
      <c r="M7" s="216"/>
      <c r="N7" s="216"/>
    </row>
    <row r="8" spans="1:14" ht="14.25" x14ac:dyDescent="0.2">
      <c r="A8" s="216"/>
      <c r="B8" s="216"/>
      <c r="C8" s="216"/>
      <c r="D8" s="216"/>
      <c r="E8" s="216"/>
      <c r="F8" s="216"/>
      <c r="G8" s="216"/>
      <c r="H8" s="216"/>
      <c r="I8" s="216"/>
      <c r="J8" s="216"/>
      <c r="K8" s="216"/>
      <c r="L8" s="216"/>
      <c r="M8" s="216"/>
      <c r="N8" s="216"/>
    </row>
    <row r="9" spans="1:14" ht="14.25" x14ac:dyDescent="0.2">
      <c r="A9" s="216"/>
      <c r="B9" s="216"/>
      <c r="C9" s="216"/>
      <c r="D9" s="216"/>
      <c r="E9" s="216"/>
      <c r="F9" s="216"/>
      <c r="G9" s="216"/>
      <c r="H9" s="216"/>
      <c r="I9" s="216"/>
      <c r="J9" s="216"/>
      <c r="K9" s="216"/>
      <c r="L9" s="216"/>
      <c r="M9" s="216"/>
      <c r="N9" s="216"/>
    </row>
    <row r="10" spans="1:14" ht="14.25" x14ac:dyDescent="0.2">
      <c r="A10" s="216"/>
      <c r="B10" s="216"/>
      <c r="C10" s="216"/>
      <c r="D10" s="216"/>
      <c r="E10" s="216"/>
      <c r="F10" s="216"/>
      <c r="G10" s="216"/>
      <c r="H10" s="216"/>
      <c r="I10" s="216"/>
      <c r="J10" s="216"/>
      <c r="K10" s="216"/>
      <c r="L10" s="216"/>
      <c r="M10" s="216"/>
      <c r="N10" s="216"/>
    </row>
    <row r="11" spans="1:14" ht="49.5" customHeight="1" x14ac:dyDescent="0.2">
      <c r="A11" s="216"/>
      <c r="B11" s="216"/>
      <c r="C11" s="216"/>
      <c r="D11" s="216"/>
      <c r="E11" s="216"/>
      <c r="F11" s="216"/>
      <c r="G11" s="216"/>
      <c r="H11" s="216"/>
      <c r="I11" s="216"/>
      <c r="J11" s="216"/>
      <c r="K11" s="216"/>
      <c r="L11" s="216"/>
      <c r="M11" s="216"/>
      <c r="N11" s="216"/>
    </row>
    <row r="12" spans="1:14" ht="14.25" x14ac:dyDescent="0.2">
      <c r="A12" s="216"/>
      <c r="B12" s="216"/>
      <c r="C12" s="216"/>
      <c r="D12" s="216"/>
      <c r="E12" s="216"/>
      <c r="F12" s="216"/>
      <c r="G12" s="216"/>
      <c r="H12" s="216"/>
      <c r="I12" s="216"/>
      <c r="J12" s="216"/>
      <c r="K12" s="216"/>
      <c r="L12" s="216"/>
      <c r="M12" s="216"/>
      <c r="N12" s="216"/>
    </row>
    <row r="13" spans="1:14" ht="14.25" x14ac:dyDescent="0.2">
      <c r="A13" s="216"/>
      <c r="B13" s="216"/>
      <c r="C13" s="216"/>
      <c r="D13" s="216"/>
      <c r="E13" s="216"/>
      <c r="F13" s="216"/>
      <c r="G13" s="216"/>
      <c r="H13" s="216"/>
      <c r="I13" s="216"/>
      <c r="J13" s="216"/>
      <c r="K13" s="216"/>
      <c r="L13" s="216"/>
      <c r="M13" s="216"/>
      <c r="N13" s="216"/>
    </row>
    <row r="14" spans="1:14" ht="14.25" x14ac:dyDescent="0.2">
      <c r="A14" s="216"/>
      <c r="B14" s="216"/>
      <c r="C14" s="216"/>
      <c r="D14" s="216"/>
      <c r="E14" s="216"/>
      <c r="F14" s="216"/>
      <c r="G14" s="216"/>
      <c r="H14" s="216"/>
      <c r="I14" s="216"/>
      <c r="J14" s="216"/>
      <c r="K14" s="216"/>
      <c r="L14" s="216"/>
      <c r="M14" s="216"/>
      <c r="N14" s="216"/>
    </row>
    <row r="15" spans="1:14" ht="14.25" x14ac:dyDescent="0.2">
      <c r="A15" s="216"/>
      <c r="B15" s="216"/>
      <c r="C15" s="216"/>
      <c r="D15" s="216"/>
      <c r="E15" s="216"/>
      <c r="F15" s="216"/>
      <c r="G15" s="216"/>
      <c r="H15" s="216"/>
      <c r="I15" s="216"/>
      <c r="J15" s="216"/>
      <c r="K15" s="216"/>
      <c r="L15" s="216"/>
      <c r="M15" s="216"/>
      <c r="N15" s="216"/>
    </row>
    <row r="16" spans="1:14" ht="14.25" x14ac:dyDescent="0.2">
      <c r="A16" s="216"/>
      <c r="B16" s="216"/>
      <c r="C16" s="216"/>
      <c r="D16" s="216"/>
      <c r="E16" s="216"/>
      <c r="F16" s="216"/>
      <c r="G16" s="216"/>
      <c r="H16" s="216"/>
      <c r="I16" s="216"/>
      <c r="J16" s="216"/>
      <c r="K16" s="216"/>
      <c r="L16" s="216"/>
      <c r="M16" s="216"/>
      <c r="N16" s="216"/>
    </row>
    <row r="17" spans="1:14" ht="14.25" x14ac:dyDescent="0.2">
      <c r="A17" s="216"/>
      <c r="B17" s="216"/>
      <c r="C17" s="216"/>
      <c r="D17" s="216"/>
      <c r="E17" s="216"/>
      <c r="F17" s="216"/>
      <c r="G17" s="216"/>
      <c r="H17" s="216"/>
      <c r="I17" s="216"/>
      <c r="J17" s="216"/>
      <c r="K17" s="216"/>
      <c r="L17" s="216"/>
      <c r="M17" s="216"/>
      <c r="N17" s="216"/>
    </row>
    <row r="18" spans="1:14" ht="14.25" x14ac:dyDescent="0.2">
      <c r="A18" s="216"/>
      <c r="B18" s="216"/>
      <c r="C18" s="216"/>
      <c r="D18" s="216"/>
      <c r="E18" s="216"/>
      <c r="F18" s="216"/>
      <c r="G18" s="216"/>
      <c r="H18" s="216"/>
      <c r="I18" s="216"/>
      <c r="J18" s="216"/>
      <c r="K18" s="216"/>
      <c r="L18" s="216"/>
      <c r="M18" s="216"/>
      <c r="N18" s="216"/>
    </row>
    <row r="19" spans="1:14" ht="14.25" x14ac:dyDescent="0.2">
      <c r="A19" s="216"/>
      <c r="B19" s="216"/>
      <c r="C19" s="216"/>
      <c r="D19" s="216"/>
      <c r="E19" s="216"/>
      <c r="F19" s="216"/>
      <c r="G19" s="216"/>
      <c r="H19" s="216"/>
      <c r="I19" s="216"/>
      <c r="J19" s="216"/>
      <c r="K19" s="216"/>
      <c r="L19" s="216"/>
      <c r="M19" s="216"/>
      <c r="N19" s="216"/>
    </row>
    <row r="20" spans="1:14" ht="14.25" x14ac:dyDescent="0.2">
      <c r="A20" s="216"/>
      <c r="B20" s="216"/>
      <c r="C20" s="216"/>
      <c r="D20" s="216"/>
      <c r="E20" s="216"/>
      <c r="F20" s="216"/>
      <c r="G20" s="216"/>
      <c r="H20" s="216"/>
      <c r="I20" s="216"/>
      <c r="J20" s="216"/>
      <c r="K20" s="216"/>
      <c r="L20" s="216"/>
      <c r="M20" s="216"/>
      <c r="N20" s="216"/>
    </row>
    <row r="21" spans="1:14" ht="15.75" customHeight="1" x14ac:dyDescent="0.2">
      <c r="A21" s="216"/>
      <c r="B21" s="216"/>
      <c r="C21" s="216"/>
      <c r="D21" s="216"/>
      <c r="E21" s="216"/>
      <c r="F21" s="216"/>
      <c r="G21" s="216"/>
      <c r="H21" s="216"/>
      <c r="I21" s="216"/>
      <c r="J21" s="216"/>
      <c r="K21" s="216"/>
      <c r="L21" s="216"/>
      <c r="M21" s="216"/>
      <c r="N21" s="216"/>
    </row>
    <row r="22" spans="1:14" ht="15.75" customHeight="1" x14ac:dyDescent="0.2">
      <c r="A22" s="216"/>
      <c r="B22" s="216"/>
      <c r="C22" s="216"/>
      <c r="D22" s="216"/>
      <c r="E22" s="216"/>
      <c r="F22" s="216"/>
      <c r="G22" s="216"/>
      <c r="H22" s="216"/>
      <c r="I22" s="216"/>
      <c r="J22" s="216"/>
      <c r="K22" s="216"/>
      <c r="L22" s="216"/>
      <c r="M22" s="216"/>
      <c r="N22" s="216"/>
    </row>
    <row r="23" spans="1:14" ht="15.75" customHeight="1" x14ac:dyDescent="0.2">
      <c r="A23" s="216"/>
      <c r="B23" s="216"/>
      <c r="C23" s="216"/>
      <c r="D23" s="216"/>
      <c r="E23" s="216"/>
      <c r="F23" s="216"/>
      <c r="G23" s="216"/>
      <c r="H23" s="216"/>
      <c r="I23" s="216"/>
      <c r="J23" s="216"/>
      <c r="K23" s="216"/>
      <c r="L23" s="216"/>
      <c r="M23" s="216"/>
      <c r="N23" s="216"/>
    </row>
    <row r="24" spans="1:14" ht="15.75" customHeight="1" x14ac:dyDescent="0.2">
      <c r="A24" s="216"/>
      <c r="B24" s="216"/>
      <c r="C24" s="216"/>
      <c r="D24" s="216"/>
      <c r="E24" s="216"/>
      <c r="F24" s="216"/>
      <c r="G24" s="216"/>
      <c r="H24" s="216"/>
      <c r="I24" s="216"/>
      <c r="J24" s="216"/>
      <c r="K24" s="216"/>
      <c r="L24" s="216"/>
      <c r="M24" s="216"/>
      <c r="N24" s="216"/>
    </row>
    <row r="25" spans="1:14" ht="15.75" customHeight="1" x14ac:dyDescent="0.2">
      <c r="A25" s="216"/>
      <c r="B25" s="216"/>
      <c r="C25" s="216"/>
      <c r="D25" s="216"/>
      <c r="E25" s="216"/>
      <c r="F25" s="216"/>
      <c r="G25" s="216"/>
      <c r="H25" s="216"/>
      <c r="I25" s="216"/>
      <c r="J25" s="216"/>
      <c r="K25" s="216"/>
      <c r="L25" s="216"/>
      <c r="M25" s="216"/>
      <c r="N25" s="216"/>
    </row>
    <row r="26" spans="1:14" ht="15.75" customHeight="1" x14ac:dyDescent="0.2">
      <c r="A26" s="216"/>
      <c r="B26" s="216"/>
      <c r="C26" s="216"/>
      <c r="D26" s="216"/>
      <c r="E26" s="216"/>
      <c r="F26" s="216"/>
      <c r="G26" s="216"/>
      <c r="H26" s="216"/>
      <c r="I26" s="216"/>
      <c r="J26" s="216"/>
      <c r="K26" s="216"/>
      <c r="L26" s="216"/>
      <c r="M26" s="216"/>
      <c r="N26" s="216"/>
    </row>
    <row r="27" spans="1:14" ht="15.75" customHeight="1" x14ac:dyDescent="0.2">
      <c r="A27" s="216"/>
      <c r="B27" s="216"/>
      <c r="C27" s="216"/>
      <c r="D27" s="216"/>
      <c r="E27" s="216"/>
      <c r="F27" s="216"/>
      <c r="G27" s="216"/>
      <c r="H27" s="216"/>
      <c r="I27" s="216"/>
      <c r="J27" s="216"/>
      <c r="K27" s="216"/>
      <c r="L27" s="216"/>
      <c r="M27" s="216"/>
      <c r="N27" s="216"/>
    </row>
    <row r="28" spans="1:14" ht="15.75" customHeight="1" x14ac:dyDescent="0.2">
      <c r="A28" s="216"/>
      <c r="B28" s="216"/>
      <c r="C28" s="216"/>
      <c r="D28" s="216"/>
      <c r="E28" s="216"/>
      <c r="F28" s="216"/>
      <c r="G28" s="216"/>
      <c r="H28" s="216"/>
      <c r="I28" s="216"/>
      <c r="J28" s="216"/>
      <c r="K28" s="216"/>
      <c r="L28" s="216"/>
      <c r="M28" s="216"/>
      <c r="N28" s="216"/>
    </row>
    <row r="29" spans="1:14" ht="15.75" customHeight="1" x14ac:dyDescent="0.2">
      <c r="A29" s="216"/>
      <c r="B29" s="216"/>
      <c r="C29" s="216"/>
      <c r="D29" s="216"/>
      <c r="E29" s="216"/>
      <c r="F29" s="216"/>
      <c r="G29" s="216"/>
      <c r="H29" s="216"/>
      <c r="I29" s="216"/>
      <c r="J29" s="216"/>
      <c r="K29" s="216"/>
      <c r="L29" s="216"/>
      <c r="M29" s="216"/>
      <c r="N29" s="216"/>
    </row>
    <row r="30" spans="1:14" ht="15.75" customHeight="1" x14ac:dyDescent="0.2">
      <c r="A30" s="216"/>
      <c r="B30" s="216"/>
      <c r="C30" s="216"/>
      <c r="D30" s="216"/>
      <c r="E30" s="216"/>
      <c r="F30" s="216"/>
      <c r="G30" s="216"/>
      <c r="H30" s="216"/>
      <c r="I30" s="216"/>
      <c r="J30" s="216"/>
      <c r="K30" s="216"/>
      <c r="L30" s="216"/>
      <c r="M30" s="216"/>
      <c r="N30" s="216"/>
    </row>
    <row r="31" spans="1:14" ht="15.75" customHeight="1" x14ac:dyDescent="0.2">
      <c r="A31" s="216"/>
      <c r="B31" s="216"/>
      <c r="C31" s="216"/>
      <c r="D31" s="216"/>
      <c r="E31" s="216"/>
      <c r="F31" s="216"/>
      <c r="G31" s="216"/>
      <c r="H31" s="216"/>
      <c r="I31" s="216"/>
      <c r="J31" s="216"/>
      <c r="K31" s="216"/>
      <c r="L31" s="216"/>
      <c r="M31" s="216"/>
      <c r="N31" s="216"/>
    </row>
    <row r="32" spans="1:14" ht="15.75" customHeight="1" x14ac:dyDescent="0.2">
      <c r="A32" s="216"/>
      <c r="B32" s="216"/>
      <c r="C32" s="216"/>
      <c r="D32" s="216"/>
      <c r="E32" s="216"/>
      <c r="F32" s="216"/>
      <c r="G32" s="216"/>
      <c r="H32" s="216"/>
      <c r="I32" s="216"/>
      <c r="J32" s="216"/>
      <c r="K32" s="216"/>
      <c r="L32" s="216"/>
      <c r="M32" s="216"/>
      <c r="N32" s="216"/>
    </row>
    <row r="33" spans="1:14" ht="15.75" customHeight="1" x14ac:dyDescent="0.2">
      <c r="A33" s="216"/>
      <c r="B33" s="216"/>
      <c r="C33" s="216"/>
      <c r="D33" s="216"/>
      <c r="E33" s="216"/>
      <c r="F33" s="216"/>
      <c r="G33" s="216"/>
      <c r="H33" s="216"/>
      <c r="I33" s="216"/>
      <c r="J33" s="216"/>
      <c r="K33" s="216"/>
      <c r="L33" s="216"/>
      <c r="M33" s="216"/>
      <c r="N33" s="216"/>
    </row>
    <row r="34" spans="1:14" ht="15.75" customHeight="1" x14ac:dyDescent="0.2">
      <c r="A34" s="216"/>
      <c r="B34" s="216"/>
      <c r="C34" s="216"/>
      <c r="D34" s="216"/>
      <c r="E34" s="216"/>
      <c r="F34" s="216"/>
      <c r="G34" s="216"/>
      <c r="H34" s="216"/>
      <c r="I34" s="216"/>
      <c r="J34" s="216"/>
      <c r="K34" s="216"/>
      <c r="L34" s="216"/>
      <c r="M34" s="216"/>
      <c r="N34" s="216"/>
    </row>
    <row r="35" spans="1:14" ht="15.75" customHeight="1" x14ac:dyDescent="0.2">
      <c r="A35" s="216"/>
      <c r="B35" s="216"/>
      <c r="C35" s="216"/>
      <c r="D35" s="216"/>
      <c r="E35" s="216"/>
      <c r="F35" s="216"/>
      <c r="G35" s="216"/>
      <c r="H35" s="216"/>
      <c r="I35" s="216"/>
      <c r="J35" s="216"/>
      <c r="K35" s="216"/>
      <c r="L35" s="216"/>
      <c r="M35" s="216"/>
      <c r="N35" s="216"/>
    </row>
    <row r="36" spans="1:14" ht="15.75" customHeight="1" x14ac:dyDescent="0.2">
      <c r="A36" s="216"/>
      <c r="B36" s="216"/>
      <c r="C36" s="216"/>
      <c r="D36" s="216"/>
      <c r="E36" s="216"/>
      <c r="F36" s="216"/>
      <c r="G36" s="216"/>
      <c r="H36" s="216"/>
      <c r="I36" s="216"/>
      <c r="J36" s="216"/>
      <c r="K36" s="216"/>
      <c r="L36" s="216"/>
      <c r="M36" s="216"/>
      <c r="N36" s="216"/>
    </row>
    <row r="37" spans="1:14" ht="15.75" customHeight="1" x14ac:dyDescent="0.2">
      <c r="A37" s="216"/>
      <c r="B37" s="216"/>
      <c r="C37" s="216"/>
      <c r="D37" s="216"/>
      <c r="E37" s="216"/>
      <c r="F37" s="216"/>
      <c r="G37" s="216"/>
      <c r="H37" s="216"/>
      <c r="I37" s="216"/>
      <c r="J37" s="216"/>
      <c r="K37" s="216"/>
      <c r="L37" s="216"/>
      <c r="M37" s="216"/>
      <c r="N37" s="216"/>
    </row>
    <row r="38" spans="1:14" ht="15.75" customHeight="1" x14ac:dyDescent="0.2">
      <c r="A38" s="216"/>
      <c r="B38" s="216"/>
      <c r="C38" s="216"/>
      <c r="D38" s="216"/>
      <c r="E38" s="216"/>
      <c r="F38" s="216"/>
      <c r="G38" s="216"/>
      <c r="H38" s="216"/>
      <c r="I38" s="216"/>
      <c r="J38" s="216"/>
      <c r="K38" s="216"/>
      <c r="L38" s="216"/>
      <c r="M38" s="216"/>
      <c r="N38" s="216"/>
    </row>
    <row r="39" spans="1:14" ht="15.75" customHeight="1" x14ac:dyDescent="0.2">
      <c r="A39" s="216"/>
      <c r="B39" s="216"/>
      <c r="C39" s="216"/>
      <c r="D39" s="216"/>
      <c r="E39" s="216"/>
      <c r="F39" s="216"/>
      <c r="G39" s="216"/>
      <c r="H39" s="216"/>
      <c r="I39" s="216"/>
      <c r="J39" s="216"/>
      <c r="K39" s="216"/>
      <c r="L39" s="216"/>
      <c r="M39" s="216"/>
      <c r="N39" s="216"/>
    </row>
    <row r="40" spans="1:14" ht="15.75" customHeight="1" x14ac:dyDescent="0.2">
      <c r="A40" s="216"/>
      <c r="B40" s="216"/>
      <c r="C40" s="216"/>
      <c r="D40" s="216"/>
      <c r="E40" s="216"/>
      <c r="F40" s="216"/>
      <c r="G40" s="216"/>
      <c r="H40" s="216"/>
      <c r="I40" s="216"/>
      <c r="J40" s="216"/>
      <c r="K40" s="216"/>
      <c r="L40" s="216"/>
      <c r="M40" s="216"/>
      <c r="N40" s="216"/>
    </row>
    <row r="41" spans="1:14" ht="15.75" customHeight="1" x14ac:dyDescent="0.2">
      <c r="A41" s="216"/>
      <c r="B41" s="216"/>
      <c r="C41" s="216"/>
      <c r="D41" s="216"/>
      <c r="E41" s="216"/>
      <c r="F41" s="216"/>
      <c r="G41" s="216"/>
      <c r="H41" s="216"/>
      <c r="I41" s="216"/>
      <c r="J41" s="216"/>
      <c r="K41" s="216"/>
      <c r="L41" s="216"/>
      <c r="M41" s="216"/>
      <c r="N41" s="216"/>
    </row>
    <row r="42" spans="1:14" ht="15.75" customHeight="1" x14ac:dyDescent="0.2">
      <c r="A42" s="216"/>
      <c r="B42" s="216"/>
      <c r="C42" s="216"/>
      <c r="D42" s="216"/>
      <c r="E42" s="216"/>
      <c r="F42" s="216"/>
      <c r="G42" s="216"/>
      <c r="H42" s="216"/>
      <c r="I42" s="216"/>
      <c r="J42" s="216"/>
      <c r="K42" s="216"/>
      <c r="L42" s="216"/>
      <c r="M42" s="216"/>
      <c r="N42" s="216"/>
    </row>
    <row r="43" spans="1:14" ht="15.75" customHeight="1" x14ac:dyDescent="0.2">
      <c r="A43" s="216"/>
      <c r="B43" s="216"/>
      <c r="C43" s="216"/>
      <c r="D43" s="216"/>
      <c r="E43" s="216"/>
      <c r="F43" s="216"/>
      <c r="G43" s="216"/>
      <c r="H43" s="216"/>
      <c r="I43" s="216"/>
      <c r="J43" s="216"/>
      <c r="K43" s="216"/>
      <c r="L43" s="216"/>
      <c r="M43" s="216"/>
      <c r="N43" s="216"/>
    </row>
    <row r="44" spans="1:14" ht="15.75" customHeight="1" x14ac:dyDescent="0.2">
      <c r="A44" s="216"/>
      <c r="B44" s="216"/>
      <c r="C44" s="216"/>
      <c r="D44" s="216"/>
      <c r="E44" s="216"/>
      <c r="F44" s="216"/>
      <c r="G44" s="216"/>
      <c r="H44" s="216"/>
      <c r="I44" s="216"/>
      <c r="J44" s="216"/>
      <c r="K44" s="216"/>
      <c r="L44" s="216"/>
      <c r="M44" s="216"/>
      <c r="N44" s="216"/>
    </row>
    <row r="45" spans="1:14" ht="15.75" customHeight="1" x14ac:dyDescent="0.2">
      <c r="A45" s="216"/>
      <c r="B45" s="216"/>
      <c r="C45" s="216"/>
      <c r="D45" s="216"/>
      <c r="E45" s="216"/>
      <c r="F45" s="216"/>
      <c r="G45" s="216"/>
      <c r="H45" s="216"/>
      <c r="I45" s="216"/>
      <c r="J45" s="216"/>
      <c r="K45" s="216"/>
      <c r="L45" s="216"/>
      <c r="M45" s="216"/>
      <c r="N45" s="216"/>
    </row>
    <row r="46" spans="1:14" ht="15.75" customHeight="1" x14ac:dyDescent="0.2">
      <c r="A46" s="216"/>
      <c r="B46" s="216"/>
      <c r="C46" s="216"/>
      <c r="D46" s="216"/>
      <c r="E46" s="216"/>
      <c r="F46" s="216"/>
      <c r="G46" s="216"/>
      <c r="H46" s="216"/>
      <c r="I46" s="216"/>
      <c r="J46" s="216"/>
      <c r="K46" s="216"/>
      <c r="L46" s="216"/>
      <c r="M46" s="216"/>
      <c r="N46" s="216"/>
    </row>
    <row r="47" spans="1:14" ht="15.75" customHeight="1" x14ac:dyDescent="0.2">
      <c r="A47" s="216"/>
      <c r="B47" s="216"/>
      <c r="C47" s="216"/>
      <c r="D47" s="216"/>
      <c r="E47" s="216"/>
      <c r="F47" s="216"/>
      <c r="G47" s="216"/>
      <c r="H47" s="216"/>
      <c r="I47" s="216"/>
      <c r="J47" s="216"/>
      <c r="K47" s="216"/>
      <c r="L47" s="216"/>
      <c r="M47" s="216"/>
      <c r="N47" s="216"/>
    </row>
    <row r="48" spans="1:14" ht="15.75" customHeight="1" x14ac:dyDescent="0.2">
      <c r="A48" s="216"/>
      <c r="B48" s="216"/>
      <c r="C48" s="216"/>
      <c r="D48" s="216"/>
      <c r="E48" s="216"/>
      <c r="F48" s="216"/>
      <c r="G48" s="216"/>
      <c r="H48" s="216"/>
      <c r="I48" s="216"/>
      <c r="J48" s="216"/>
      <c r="K48" s="216"/>
      <c r="L48" s="216"/>
      <c r="M48" s="216"/>
      <c r="N48" s="216"/>
    </row>
    <row r="49" spans="1:14" ht="15.75" customHeight="1" x14ac:dyDescent="0.2">
      <c r="A49" s="216"/>
      <c r="B49" s="216"/>
      <c r="C49" s="216"/>
      <c r="D49" s="216"/>
      <c r="E49" s="216"/>
      <c r="F49" s="216"/>
      <c r="G49" s="216"/>
      <c r="H49" s="216"/>
      <c r="I49" s="216"/>
      <c r="J49" s="216"/>
      <c r="K49" s="216"/>
      <c r="L49" s="216"/>
      <c r="M49" s="216"/>
      <c r="N49" s="216"/>
    </row>
    <row r="50" spans="1:14" ht="15.75" customHeight="1" x14ac:dyDescent="0.2">
      <c r="A50" s="216"/>
      <c r="B50" s="216"/>
      <c r="C50" s="216"/>
      <c r="D50" s="216"/>
      <c r="E50" s="216"/>
      <c r="F50" s="216"/>
      <c r="G50" s="216"/>
      <c r="H50" s="216"/>
      <c r="I50" s="216"/>
      <c r="J50" s="216"/>
      <c r="K50" s="216"/>
      <c r="L50" s="216"/>
      <c r="M50" s="216"/>
      <c r="N50" s="216"/>
    </row>
    <row r="51" spans="1:14" ht="15.75" customHeight="1" x14ac:dyDescent="0.2">
      <c r="A51" s="216"/>
      <c r="B51" s="216"/>
      <c r="C51" s="216"/>
      <c r="D51" s="216"/>
      <c r="E51" s="216"/>
      <c r="F51" s="216"/>
      <c r="G51" s="216"/>
      <c r="H51" s="216"/>
      <c r="I51" s="216"/>
      <c r="J51" s="216"/>
      <c r="K51" s="216"/>
      <c r="L51" s="216"/>
      <c r="M51" s="216"/>
      <c r="N51" s="216"/>
    </row>
    <row r="52" spans="1:14" ht="15.75" customHeight="1" x14ac:dyDescent="0.2">
      <c r="A52" s="216"/>
      <c r="B52" s="216"/>
      <c r="C52" s="216"/>
      <c r="D52" s="216"/>
      <c r="E52" s="216"/>
      <c r="F52" s="216"/>
      <c r="G52" s="216"/>
      <c r="H52" s="216"/>
      <c r="I52" s="216"/>
      <c r="J52" s="216"/>
      <c r="K52" s="216"/>
      <c r="L52" s="216"/>
      <c r="M52" s="216"/>
      <c r="N52" s="216"/>
    </row>
    <row r="53" spans="1:14" ht="15.75" customHeight="1" x14ac:dyDescent="0.2">
      <c r="A53" s="216"/>
      <c r="B53" s="216"/>
      <c r="C53" s="216"/>
      <c r="D53" s="216"/>
      <c r="E53" s="216"/>
      <c r="F53" s="216"/>
      <c r="G53" s="216"/>
      <c r="H53" s="216"/>
      <c r="I53" s="216"/>
      <c r="J53" s="216"/>
      <c r="K53" s="216"/>
      <c r="L53" s="216"/>
      <c r="M53" s="216"/>
      <c r="N53" s="216"/>
    </row>
    <row r="54" spans="1:14" ht="15.75" customHeight="1" x14ac:dyDescent="0.2">
      <c r="A54" s="216"/>
      <c r="B54" s="216"/>
      <c r="C54" s="216"/>
      <c r="D54" s="216"/>
      <c r="E54" s="216"/>
      <c r="F54" s="216"/>
      <c r="G54" s="216"/>
      <c r="H54" s="216"/>
      <c r="I54" s="216"/>
      <c r="J54" s="216"/>
      <c r="K54" s="216"/>
      <c r="L54" s="216"/>
      <c r="M54" s="216"/>
      <c r="N54" s="216"/>
    </row>
    <row r="55" spans="1:14" ht="15.75" customHeight="1" x14ac:dyDescent="0.2">
      <c r="A55" s="216"/>
      <c r="B55" s="216"/>
      <c r="C55" s="216"/>
      <c r="D55" s="216"/>
      <c r="E55" s="216"/>
      <c r="F55" s="216"/>
      <c r="G55" s="216"/>
      <c r="H55" s="216"/>
      <c r="I55" s="216"/>
      <c r="J55" s="216"/>
      <c r="K55" s="216"/>
      <c r="L55" s="216"/>
      <c r="M55" s="216"/>
      <c r="N55" s="216"/>
    </row>
    <row r="56" spans="1:14" ht="15.75" customHeight="1" x14ac:dyDescent="0.2">
      <c r="A56" s="216"/>
      <c r="B56" s="216"/>
      <c r="C56" s="216"/>
      <c r="D56" s="216"/>
      <c r="E56" s="216"/>
      <c r="F56" s="216"/>
      <c r="G56" s="216"/>
      <c r="H56" s="216"/>
      <c r="I56" s="216"/>
      <c r="J56" s="216"/>
      <c r="K56" s="216"/>
      <c r="L56" s="216"/>
      <c r="M56" s="216"/>
      <c r="N56" s="216"/>
    </row>
    <row r="57" spans="1:14" ht="15.75" customHeight="1" x14ac:dyDescent="0.2">
      <c r="A57" s="216"/>
      <c r="B57" s="216"/>
      <c r="C57" s="216"/>
      <c r="D57" s="216"/>
      <c r="E57" s="216"/>
      <c r="F57" s="216"/>
      <c r="G57" s="216"/>
      <c r="H57" s="216"/>
      <c r="I57" s="216"/>
      <c r="J57" s="216"/>
      <c r="K57" s="216"/>
      <c r="L57" s="216"/>
      <c r="M57" s="216"/>
      <c r="N57" s="216"/>
    </row>
    <row r="58" spans="1:14" ht="15.75" customHeight="1" x14ac:dyDescent="0.2">
      <c r="A58" s="216"/>
      <c r="B58" s="216"/>
      <c r="C58" s="216"/>
      <c r="D58" s="216"/>
      <c r="E58" s="216"/>
      <c r="F58" s="216"/>
      <c r="G58" s="216"/>
      <c r="H58" s="216"/>
      <c r="I58" s="216"/>
      <c r="J58" s="216"/>
      <c r="K58" s="216"/>
      <c r="L58" s="216"/>
      <c r="M58" s="216"/>
      <c r="N58" s="216"/>
    </row>
    <row r="59" spans="1:14" ht="15.75" customHeight="1" x14ac:dyDescent="0.2">
      <c r="A59" s="216"/>
      <c r="B59" s="216"/>
      <c r="C59" s="216"/>
      <c r="D59" s="216"/>
      <c r="E59" s="216"/>
      <c r="F59" s="216"/>
      <c r="G59" s="216"/>
      <c r="H59" s="216"/>
      <c r="I59" s="216"/>
      <c r="J59" s="216"/>
      <c r="K59" s="216"/>
      <c r="L59" s="216"/>
      <c r="M59" s="216"/>
      <c r="N59" s="216"/>
    </row>
    <row r="60" spans="1:14" ht="15.75" customHeight="1" x14ac:dyDescent="0.2">
      <c r="A60" s="216"/>
      <c r="B60" s="216"/>
      <c r="C60" s="216"/>
      <c r="D60" s="216"/>
      <c r="E60" s="216"/>
      <c r="F60" s="216"/>
      <c r="G60" s="216"/>
      <c r="H60" s="216"/>
      <c r="I60" s="216"/>
      <c r="J60" s="216"/>
      <c r="K60" s="216"/>
      <c r="L60" s="216"/>
      <c r="M60" s="216"/>
      <c r="N60" s="216"/>
    </row>
    <row r="61" spans="1:14" ht="15.75" customHeight="1" x14ac:dyDescent="0.2">
      <c r="A61" s="216"/>
      <c r="B61" s="216"/>
      <c r="C61" s="216"/>
      <c r="D61" s="216"/>
      <c r="E61" s="216"/>
      <c r="F61" s="216"/>
      <c r="G61" s="216"/>
      <c r="H61" s="216"/>
      <c r="I61" s="216"/>
      <c r="J61" s="216"/>
      <c r="K61" s="216"/>
      <c r="L61" s="216"/>
      <c r="M61" s="216"/>
      <c r="N61" s="216"/>
    </row>
    <row r="62" spans="1:14" ht="15.75" customHeight="1" x14ac:dyDescent="0.2">
      <c r="A62" s="216"/>
      <c r="B62" s="216"/>
      <c r="C62" s="216"/>
      <c r="D62" s="216"/>
      <c r="E62" s="216"/>
      <c r="F62" s="216"/>
      <c r="G62" s="216"/>
      <c r="H62" s="216"/>
      <c r="I62" s="216"/>
      <c r="J62" s="216"/>
      <c r="K62" s="216"/>
      <c r="L62" s="216"/>
      <c r="M62" s="216"/>
      <c r="N62" s="216"/>
    </row>
    <row r="63" spans="1:14" ht="15.75" customHeight="1" x14ac:dyDescent="0.2">
      <c r="A63" s="216"/>
      <c r="B63" s="216"/>
      <c r="C63" s="216"/>
      <c r="D63" s="216"/>
      <c r="E63" s="216"/>
      <c r="F63" s="216"/>
      <c r="G63" s="216"/>
      <c r="H63" s="216"/>
      <c r="I63" s="216"/>
      <c r="J63" s="216"/>
      <c r="K63" s="216"/>
      <c r="L63" s="216"/>
      <c r="M63" s="216"/>
      <c r="N63" s="216"/>
    </row>
    <row r="64" spans="1:14" ht="15.75" customHeight="1" x14ac:dyDescent="0.2">
      <c r="A64" s="216"/>
      <c r="B64" s="216"/>
      <c r="C64" s="216"/>
      <c r="D64" s="216"/>
      <c r="E64" s="216"/>
      <c r="F64" s="216"/>
      <c r="G64" s="216"/>
      <c r="H64" s="216"/>
      <c r="I64" s="216"/>
      <c r="J64" s="216"/>
      <c r="K64" s="216"/>
      <c r="L64" s="216"/>
      <c r="M64" s="216"/>
      <c r="N64" s="216"/>
    </row>
    <row r="65" spans="1:14" ht="15.75" customHeight="1" x14ac:dyDescent="0.2">
      <c r="A65" s="216"/>
      <c r="B65" s="216"/>
      <c r="C65" s="216"/>
      <c r="D65" s="216"/>
      <c r="E65" s="216"/>
      <c r="F65" s="216"/>
      <c r="G65" s="216"/>
      <c r="H65" s="216"/>
      <c r="I65" s="216"/>
      <c r="J65" s="216"/>
      <c r="K65" s="216"/>
      <c r="L65" s="216"/>
      <c r="M65" s="216"/>
      <c r="N65" s="216"/>
    </row>
    <row r="66" spans="1:14" ht="15.75" customHeight="1" x14ac:dyDescent="0.2">
      <c r="A66" s="216"/>
      <c r="B66" s="216"/>
      <c r="C66" s="216"/>
      <c r="D66" s="216"/>
      <c r="E66" s="216"/>
      <c r="F66" s="216"/>
      <c r="G66" s="216"/>
      <c r="H66" s="216"/>
      <c r="I66" s="216"/>
      <c r="J66" s="216"/>
      <c r="K66" s="216"/>
      <c r="L66" s="216"/>
      <c r="M66" s="216"/>
      <c r="N66" s="216"/>
    </row>
    <row r="67" spans="1:14" ht="15.75" customHeight="1" x14ac:dyDescent="0.2">
      <c r="A67" s="216"/>
      <c r="B67" s="216"/>
      <c r="C67" s="216"/>
      <c r="D67" s="216"/>
      <c r="E67" s="216"/>
      <c r="F67" s="216"/>
      <c r="G67" s="216"/>
      <c r="H67" s="216"/>
      <c r="I67" s="216"/>
      <c r="J67" s="216"/>
      <c r="K67" s="216"/>
      <c r="L67" s="216"/>
      <c r="M67" s="216"/>
      <c r="N67" s="216"/>
    </row>
    <row r="68" spans="1:14" ht="15.75" customHeight="1" x14ac:dyDescent="0.2">
      <c r="A68" s="216"/>
      <c r="B68" s="216"/>
      <c r="C68" s="216"/>
      <c r="D68" s="216"/>
      <c r="E68" s="216"/>
      <c r="F68" s="216"/>
      <c r="G68" s="216"/>
      <c r="H68" s="216"/>
      <c r="I68" s="216"/>
      <c r="J68" s="216"/>
      <c r="K68" s="216"/>
      <c r="L68" s="216"/>
      <c r="M68" s="216"/>
      <c r="N68" s="216"/>
    </row>
    <row r="69" spans="1:14" ht="15.75" customHeight="1" x14ac:dyDescent="0.2">
      <c r="A69" s="216"/>
      <c r="B69" s="216"/>
      <c r="C69" s="216"/>
      <c r="D69" s="216"/>
      <c r="E69" s="216"/>
      <c r="F69" s="216"/>
      <c r="G69" s="216"/>
      <c r="H69" s="216"/>
      <c r="I69" s="216"/>
      <c r="J69" s="216"/>
      <c r="K69" s="216"/>
      <c r="L69" s="216"/>
      <c r="M69" s="216"/>
      <c r="N69" s="216"/>
    </row>
    <row r="70" spans="1:14" ht="15.75" customHeight="1" x14ac:dyDescent="0.2">
      <c r="A70" s="216"/>
      <c r="B70" s="216"/>
      <c r="C70" s="216"/>
      <c r="D70" s="216"/>
      <c r="E70" s="216"/>
      <c r="F70" s="216"/>
      <c r="G70" s="216"/>
      <c r="H70" s="216"/>
      <c r="I70" s="216"/>
      <c r="J70" s="216"/>
      <c r="K70" s="216"/>
      <c r="L70" s="216"/>
      <c r="M70" s="216"/>
      <c r="N70" s="216"/>
    </row>
    <row r="71" spans="1:14" ht="15.75" customHeight="1" x14ac:dyDescent="0.2">
      <c r="A71" s="216"/>
      <c r="B71" s="216"/>
      <c r="C71" s="216"/>
      <c r="D71" s="216"/>
      <c r="E71" s="216"/>
      <c r="F71" s="216"/>
      <c r="G71" s="216"/>
      <c r="H71" s="216"/>
      <c r="I71" s="216"/>
      <c r="J71" s="216"/>
      <c r="K71" s="216"/>
      <c r="L71" s="216"/>
      <c r="M71" s="216"/>
      <c r="N71" s="216"/>
    </row>
    <row r="72" spans="1:14" ht="15.75" customHeight="1" x14ac:dyDescent="0.2">
      <c r="A72" s="216"/>
      <c r="B72" s="216"/>
      <c r="C72" s="216"/>
      <c r="D72" s="216"/>
      <c r="E72" s="216"/>
      <c r="F72" s="216"/>
      <c r="G72" s="216"/>
      <c r="H72" s="216"/>
      <c r="I72" s="216"/>
      <c r="J72" s="216"/>
      <c r="K72" s="216"/>
      <c r="L72" s="216"/>
      <c r="M72" s="216"/>
      <c r="N72" s="216"/>
    </row>
    <row r="73" spans="1:14" ht="15.75" customHeight="1" x14ac:dyDescent="0.2">
      <c r="A73" s="216"/>
      <c r="B73" s="216"/>
      <c r="C73" s="216"/>
      <c r="D73" s="216"/>
      <c r="E73" s="216"/>
      <c r="F73" s="216"/>
      <c r="G73" s="216"/>
      <c r="H73" s="216"/>
      <c r="I73" s="216"/>
      <c r="J73" s="216"/>
      <c r="K73" s="216"/>
      <c r="L73" s="216"/>
      <c r="M73" s="216"/>
      <c r="N73" s="216"/>
    </row>
    <row r="74" spans="1:14" ht="15.75" customHeight="1" x14ac:dyDescent="0.2">
      <c r="A74" s="216"/>
      <c r="B74" s="216"/>
      <c r="C74" s="216"/>
      <c r="D74" s="216"/>
      <c r="E74" s="216"/>
      <c r="F74" s="216"/>
      <c r="G74" s="216"/>
      <c r="H74" s="216"/>
      <c r="I74" s="216"/>
      <c r="J74" s="216"/>
      <c r="K74" s="216"/>
      <c r="L74" s="216"/>
      <c r="M74" s="216"/>
      <c r="N74" s="216"/>
    </row>
    <row r="75" spans="1:14" ht="15.75" customHeight="1" x14ac:dyDescent="0.2">
      <c r="A75" s="216"/>
      <c r="B75" s="216"/>
      <c r="C75" s="216"/>
      <c r="D75" s="216"/>
      <c r="E75" s="216"/>
      <c r="F75" s="216"/>
      <c r="G75" s="216"/>
      <c r="H75" s="216"/>
      <c r="I75" s="216"/>
      <c r="J75" s="216"/>
      <c r="K75" s="216"/>
      <c r="L75" s="216"/>
      <c r="M75" s="216"/>
      <c r="N75" s="216"/>
    </row>
    <row r="76" spans="1:14" ht="15.75" customHeight="1" x14ac:dyDescent="0.2">
      <c r="A76" s="216"/>
      <c r="B76" s="216"/>
      <c r="C76" s="216"/>
      <c r="D76" s="216"/>
      <c r="E76" s="216"/>
      <c r="F76" s="216"/>
      <c r="G76" s="216"/>
      <c r="H76" s="216"/>
      <c r="I76" s="216"/>
      <c r="J76" s="216"/>
      <c r="K76" s="216"/>
      <c r="L76" s="216"/>
      <c r="M76" s="216"/>
      <c r="N76" s="216"/>
    </row>
    <row r="77" spans="1:14" ht="15.75" customHeight="1" x14ac:dyDescent="0.2">
      <c r="A77" s="216"/>
      <c r="B77" s="216"/>
      <c r="C77" s="216"/>
      <c r="D77" s="216"/>
      <c r="E77" s="216"/>
      <c r="F77" s="216"/>
      <c r="G77" s="216"/>
      <c r="H77" s="216"/>
      <c r="I77" s="216"/>
      <c r="J77" s="216"/>
      <c r="K77" s="216"/>
      <c r="L77" s="216"/>
      <c r="M77" s="216"/>
      <c r="N77" s="216"/>
    </row>
    <row r="78" spans="1:14" ht="15.75" customHeight="1" x14ac:dyDescent="0.2">
      <c r="A78" s="216"/>
      <c r="B78" s="216"/>
      <c r="C78" s="216"/>
      <c r="D78" s="216"/>
      <c r="E78" s="216"/>
      <c r="F78" s="216"/>
      <c r="G78" s="216"/>
      <c r="H78" s="216"/>
      <c r="I78" s="216"/>
      <c r="J78" s="216"/>
      <c r="K78" s="216"/>
      <c r="L78" s="216"/>
      <c r="M78" s="216"/>
      <c r="N78" s="216"/>
    </row>
    <row r="79" spans="1:14" ht="15.75" customHeight="1" x14ac:dyDescent="0.2">
      <c r="A79" s="216"/>
      <c r="B79" s="216"/>
      <c r="C79" s="216"/>
      <c r="D79" s="216"/>
      <c r="E79" s="216"/>
      <c r="F79" s="216"/>
      <c r="G79" s="216"/>
      <c r="H79" s="216"/>
      <c r="I79" s="216"/>
      <c r="J79" s="216"/>
      <c r="K79" s="216"/>
      <c r="L79" s="216"/>
      <c r="M79" s="216"/>
      <c r="N79" s="216"/>
    </row>
    <row r="80" spans="1:14" ht="15.75" customHeight="1" x14ac:dyDescent="0.2">
      <c r="A80" s="216"/>
      <c r="B80" s="216"/>
      <c r="C80" s="216"/>
      <c r="D80" s="216"/>
      <c r="E80" s="216"/>
      <c r="F80" s="216"/>
      <c r="G80" s="216"/>
      <c r="H80" s="216"/>
      <c r="I80" s="216"/>
      <c r="J80" s="216"/>
      <c r="K80" s="216"/>
      <c r="L80" s="216"/>
      <c r="M80" s="216"/>
      <c r="N80" s="216"/>
    </row>
    <row r="81" spans="1:14" ht="15.75" customHeight="1" x14ac:dyDescent="0.2">
      <c r="A81" s="216"/>
      <c r="B81" s="216"/>
      <c r="C81" s="216"/>
      <c r="D81" s="216"/>
      <c r="E81" s="216"/>
      <c r="F81" s="216"/>
      <c r="G81" s="216"/>
      <c r="H81" s="216"/>
      <c r="I81" s="216"/>
      <c r="J81" s="216"/>
      <c r="K81" s="216"/>
      <c r="L81" s="216"/>
      <c r="M81" s="216"/>
      <c r="N81" s="216"/>
    </row>
    <row r="82" spans="1:14" ht="15.75" customHeight="1" x14ac:dyDescent="0.2">
      <c r="A82" s="216"/>
      <c r="B82" s="216"/>
      <c r="C82" s="216"/>
      <c r="D82" s="216"/>
      <c r="E82" s="216"/>
      <c r="F82" s="216"/>
      <c r="G82" s="216"/>
      <c r="H82" s="216"/>
      <c r="I82" s="216"/>
      <c r="J82" s="216"/>
      <c r="K82" s="216"/>
      <c r="L82" s="216"/>
      <c r="M82" s="216"/>
      <c r="N82" s="216"/>
    </row>
    <row r="83" spans="1:14" ht="15.75" customHeight="1" x14ac:dyDescent="0.2">
      <c r="A83" s="216"/>
      <c r="B83" s="216"/>
      <c r="C83" s="216"/>
      <c r="D83" s="216"/>
      <c r="E83" s="216"/>
      <c r="F83" s="216"/>
      <c r="G83" s="216"/>
      <c r="H83" s="216"/>
      <c r="I83" s="216"/>
      <c r="J83" s="216"/>
      <c r="K83" s="216"/>
      <c r="L83" s="216"/>
      <c r="M83" s="216"/>
      <c r="N83" s="216"/>
    </row>
    <row r="84" spans="1:14" ht="15.75" customHeight="1" x14ac:dyDescent="0.2">
      <c r="A84" s="216"/>
      <c r="B84" s="216"/>
      <c r="C84" s="216"/>
      <c r="D84" s="216"/>
      <c r="E84" s="216"/>
      <c r="F84" s="216"/>
      <c r="G84" s="216"/>
      <c r="H84" s="216"/>
      <c r="I84" s="216"/>
      <c r="J84" s="216"/>
      <c r="K84" s="216"/>
      <c r="L84" s="216"/>
      <c r="M84" s="216"/>
      <c r="N84" s="216"/>
    </row>
    <row r="85" spans="1:14" ht="15.75" customHeight="1" x14ac:dyDescent="0.2">
      <c r="A85" s="216"/>
      <c r="B85" s="216"/>
      <c r="C85" s="216"/>
      <c r="D85" s="216"/>
      <c r="E85" s="216"/>
      <c r="F85" s="216"/>
      <c r="G85" s="216"/>
      <c r="H85" s="216"/>
      <c r="I85" s="216"/>
      <c r="J85" s="216"/>
      <c r="K85" s="216"/>
      <c r="L85" s="216"/>
      <c r="M85" s="216"/>
      <c r="N85" s="216"/>
    </row>
    <row r="86" spans="1:14" ht="15.75" customHeight="1" x14ac:dyDescent="0.2">
      <c r="A86" s="216"/>
      <c r="B86" s="216"/>
      <c r="C86" s="216"/>
      <c r="D86" s="216"/>
      <c r="E86" s="216"/>
      <c r="F86" s="216"/>
      <c r="G86" s="216"/>
      <c r="H86" s="216"/>
      <c r="I86" s="216"/>
      <c r="J86" s="216"/>
      <c r="K86" s="216"/>
      <c r="L86" s="216"/>
      <c r="M86" s="216"/>
      <c r="N86" s="216"/>
    </row>
    <row r="87" spans="1:14" ht="15.75" customHeight="1" x14ac:dyDescent="0.2">
      <c r="A87" s="216"/>
      <c r="B87" s="216"/>
      <c r="C87" s="216"/>
      <c r="D87" s="216"/>
      <c r="E87" s="216"/>
      <c r="F87" s="216"/>
      <c r="G87" s="216"/>
      <c r="H87" s="216"/>
      <c r="I87" s="216"/>
      <c r="J87" s="216"/>
      <c r="K87" s="216"/>
      <c r="L87" s="216"/>
      <c r="M87" s="216"/>
      <c r="N87" s="216"/>
    </row>
    <row r="88" spans="1:14" ht="15.75" customHeight="1" x14ac:dyDescent="0.2">
      <c r="A88" s="216"/>
      <c r="B88" s="216"/>
      <c r="C88" s="216"/>
      <c r="D88" s="216"/>
      <c r="E88" s="216"/>
      <c r="F88" s="216"/>
      <c r="G88" s="216"/>
      <c r="H88" s="216"/>
      <c r="I88" s="216"/>
      <c r="J88" s="216"/>
      <c r="K88" s="216"/>
      <c r="L88" s="216"/>
      <c r="M88" s="216"/>
      <c r="N88" s="216"/>
    </row>
    <row r="89" spans="1:14" ht="15.75" customHeight="1" x14ac:dyDescent="0.2">
      <c r="A89" s="216"/>
      <c r="B89" s="216"/>
      <c r="C89" s="216"/>
      <c r="D89" s="216"/>
      <c r="E89" s="216"/>
      <c r="F89" s="216"/>
      <c r="G89" s="216"/>
      <c r="H89" s="216"/>
      <c r="I89" s="216"/>
      <c r="J89" s="216"/>
      <c r="K89" s="216"/>
      <c r="L89" s="216"/>
      <c r="M89" s="216"/>
      <c r="N89" s="216"/>
    </row>
    <row r="90" spans="1:14" ht="15.75" customHeight="1" x14ac:dyDescent="0.2">
      <c r="A90" s="216"/>
      <c r="B90" s="216"/>
      <c r="C90" s="216"/>
      <c r="D90" s="216"/>
      <c r="E90" s="216"/>
      <c r="F90" s="216"/>
      <c r="G90" s="216"/>
      <c r="H90" s="216"/>
      <c r="I90" s="216"/>
      <c r="J90" s="216"/>
      <c r="K90" s="216"/>
      <c r="L90" s="216"/>
      <c r="M90" s="216"/>
      <c r="N90" s="216"/>
    </row>
    <row r="91" spans="1:14" ht="15.75" customHeight="1" x14ac:dyDescent="0.2">
      <c r="A91" s="216"/>
      <c r="B91" s="216"/>
      <c r="C91" s="216"/>
      <c r="D91" s="216"/>
      <c r="E91" s="216"/>
      <c r="F91" s="216"/>
      <c r="G91" s="216"/>
      <c r="H91" s="216"/>
      <c r="I91" s="216"/>
      <c r="J91" s="216"/>
      <c r="K91" s="216"/>
      <c r="L91" s="216"/>
      <c r="M91" s="216"/>
      <c r="N91" s="216"/>
    </row>
    <row r="92" spans="1:14" ht="15.75" customHeight="1" x14ac:dyDescent="0.2">
      <c r="A92" s="216"/>
      <c r="B92" s="216"/>
      <c r="C92" s="216"/>
      <c r="D92" s="216"/>
      <c r="E92" s="216"/>
      <c r="F92" s="216"/>
      <c r="G92" s="216"/>
      <c r="H92" s="216"/>
      <c r="I92" s="216"/>
      <c r="J92" s="216"/>
      <c r="K92" s="216"/>
      <c r="L92" s="216"/>
      <c r="M92" s="216"/>
      <c r="N92" s="216"/>
    </row>
    <row r="93" spans="1:14" ht="15.75" customHeight="1" x14ac:dyDescent="0.2">
      <c r="A93" s="216"/>
      <c r="B93" s="216"/>
      <c r="C93" s="216"/>
      <c r="D93" s="216"/>
      <c r="E93" s="216"/>
      <c r="F93" s="216"/>
      <c r="G93" s="216"/>
      <c r="H93" s="216"/>
      <c r="I93" s="216"/>
      <c r="J93" s="216"/>
      <c r="K93" s="216"/>
      <c r="L93" s="216"/>
      <c r="M93" s="216"/>
      <c r="N93" s="216"/>
    </row>
    <row r="94" spans="1:14" ht="15.75" customHeight="1" x14ac:dyDescent="0.2">
      <c r="A94" s="216"/>
      <c r="B94" s="216"/>
      <c r="C94" s="216"/>
      <c r="D94" s="216"/>
      <c r="E94" s="216"/>
      <c r="F94" s="216"/>
      <c r="G94" s="216"/>
      <c r="H94" s="216"/>
      <c r="I94" s="216"/>
      <c r="J94" s="216"/>
      <c r="K94" s="216"/>
      <c r="L94" s="216"/>
      <c r="M94" s="216"/>
      <c r="N94" s="216"/>
    </row>
    <row r="95" spans="1:14" ht="15.75" customHeight="1" x14ac:dyDescent="0.2">
      <c r="A95" s="216"/>
      <c r="B95" s="216"/>
      <c r="C95" s="216"/>
      <c r="D95" s="216"/>
      <c r="E95" s="216"/>
      <c r="F95" s="216"/>
      <c r="G95" s="216"/>
      <c r="H95" s="216"/>
      <c r="I95" s="216"/>
      <c r="J95" s="216"/>
      <c r="K95" s="216"/>
      <c r="L95" s="216"/>
      <c r="M95" s="216"/>
      <c r="N95" s="216"/>
    </row>
    <row r="96" spans="1:14" ht="15.75" customHeight="1" x14ac:dyDescent="0.2">
      <c r="A96" s="216"/>
      <c r="B96" s="216"/>
      <c r="C96" s="216"/>
      <c r="D96" s="216"/>
      <c r="E96" s="216"/>
      <c r="F96" s="216"/>
      <c r="G96" s="216"/>
      <c r="H96" s="216"/>
      <c r="I96" s="216"/>
      <c r="J96" s="216"/>
      <c r="K96" s="216"/>
      <c r="L96" s="216"/>
      <c r="M96" s="216"/>
      <c r="N96" s="216"/>
    </row>
    <row r="97" spans="1:14" ht="15.75" customHeight="1" x14ac:dyDescent="0.2">
      <c r="A97" s="216"/>
      <c r="B97" s="216"/>
      <c r="C97" s="216"/>
      <c r="D97" s="216"/>
      <c r="E97" s="216"/>
      <c r="F97" s="216"/>
      <c r="G97" s="216"/>
      <c r="H97" s="216"/>
      <c r="I97" s="216"/>
      <c r="J97" s="216"/>
      <c r="K97" s="216"/>
      <c r="L97" s="216"/>
      <c r="M97" s="216"/>
      <c r="N97" s="216"/>
    </row>
    <row r="98" spans="1:14" ht="15.75" customHeight="1" x14ac:dyDescent="0.2">
      <c r="A98" s="216"/>
      <c r="B98" s="216"/>
      <c r="C98" s="216"/>
      <c r="D98" s="216"/>
      <c r="E98" s="216"/>
      <c r="F98" s="216"/>
      <c r="G98" s="216"/>
      <c r="H98" s="216"/>
      <c r="I98" s="216"/>
      <c r="J98" s="216"/>
      <c r="K98" s="216"/>
      <c r="L98" s="216"/>
      <c r="M98" s="216"/>
      <c r="N98" s="216"/>
    </row>
    <row r="99" spans="1:14" ht="15.75" customHeight="1" x14ac:dyDescent="0.2">
      <c r="A99" s="216"/>
      <c r="B99" s="216"/>
      <c r="C99" s="216"/>
      <c r="D99" s="216"/>
      <c r="E99" s="216"/>
      <c r="F99" s="216"/>
      <c r="G99" s="216"/>
      <c r="H99" s="216"/>
      <c r="I99" s="216"/>
      <c r="J99" s="216"/>
      <c r="K99" s="216"/>
      <c r="L99" s="216"/>
      <c r="M99" s="216"/>
      <c r="N99" s="216"/>
    </row>
    <row r="100" spans="1:14" ht="15.75" customHeight="1" x14ac:dyDescent="0.2">
      <c r="A100" s="216"/>
      <c r="B100" s="216"/>
      <c r="C100" s="216"/>
      <c r="D100" s="216"/>
      <c r="E100" s="216"/>
      <c r="F100" s="216"/>
      <c r="G100" s="216"/>
      <c r="H100" s="216"/>
      <c r="I100" s="216"/>
      <c r="J100" s="216"/>
      <c r="K100" s="216"/>
      <c r="L100" s="216"/>
      <c r="M100" s="216"/>
      <c r="N100" s="216"/>
    </row>
    <row r="101" spans="1:14" ht="15.75" customHeight="1" x14ac:dyDescent="0.2">
      <c r="A101" s="216"/>
      <c r="B101" s="216"/>
      <c r="C101" s="216"/>
      <c r="D101" s="216"/>
      <c r="E101" s="216"/>
      <c r="F101" s="216"/>
      <c r="G101" s="216"/>
      <c r="H101" s="216"/>
      <c r="I101" s="216"/>
      <c r="J101" s="216"/>
      <c r="K101" s="216"/>
      <c r="L101" s="216"/>
      <c r="M101" s="216"/>
      <c r="N101" s="216"/>
    </row>
  </sheetData>
  <mergeCells count="1">
    <mergeCell ref="A1:N101"/>
  </mergeCells>
  <pageMargins left="0.7" right="0.7" top="0.75" bottom="0.75" header="0" footer="0"/>
  <pageSetup paperSize="9" scale="56"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82"/>
  <sheetViews>
    <sheetView showGridLines="0" tabSelected="1" topLeftCell="C1" zoomScale="80" zoomScaleNormal="80" workbookViewId="0">
      <pane ySplit="2" topLeftCell="A3" activePane="bottomLeft" state="frozen"/>
      <selection pane="bottomLeft" activeCell="K165" sqref="K165"/>
    </sheetView>
  </sheetViews>
  <sheetFormatPr baseColWidth="10" defaultColWidth="28.75" defaultRowHeight="11.25" customHeight="1" x14ac:dyDescent="0.2"/>
  <cols>
    <col min="1" max="1" width="12.875" style="85" customWidth="1"/>
    <col min="2" max="2" width="14.5" style="85" customWidth="1"/>
    <col min="3" max="3" width="15.875" style="85" customWidth="1"/>
    <col min="4" max="4" width="26.625" style="85" customWidth="1"/>
    <col min="5" max="5" width="8.875" style="85" hidden="1" customWidth="1"/>
    <col min="6" max="6" width="6.5" style="85" hidden="1" customWidth="1"/>
    <col min="7" max="7" width="12.125" style="85" hidden="1" customWidth="1"/>
    <col min="8" max="8" width="22.375" style="85" customWidth="1"/>
    <col min="9" max="9" width="25.5" style="85" customWidth="1"/>
    <col min="10" max="10" width="18.75" style="85" customWidth="1"/>
    <col min="11" max="11" width="7.25" style="79" customWidth="1"/>
    <col min="12" max="12" width="8.25" style="86" customWidth="1"/>
    <col min="13" max="13" width="20.625" style="84" customWidth="1"/>
    <col min="14" max="14" width="8.625" style="84" customWidth="1"/>
    <col min="15" max="15" width="12.375" style="84" customWidth="1"/>
    <col min="16" max="16" width="10.125" style="84" customWidth="1"/>
    <col min="17" max="17" width="8.75" style="84" customWidth="1"/>
    <col min="18" max="20" width="10.125" style="103" customWidth="1"/>
    <col min="21" max="23" width="10.125" style="103" hidden="1" customWidth="1"/>
    <col min="24" max="26" width="10.125" style="107" hidden="1" customWidth="1"/>
    <col min="27" max="29" width="10.125" style="103" hidden="1" customWidth="1"/>
    <col min="30" max="32" width="10.125" style="103" customWidth="1"/>
    <col min="34" max="16384" width="28.75" style="77"/>
  </cols>
  <sheetData>
    <row r="1" spans="1:32" ht="21" customHeight="1" x14ac:dyDescent="0.2">
      <c r="A1" s="217" t="s">
        <v>0</v>
      </c>
      <c r="B1" s="218"/>
      <c r="C1" s="218"/>
      <c r="D1" s="218"/>
      <c r="E1" s="218"/>
      <c r="F1" s="218"/>
      <c r="G1" s="218"/>
      <c r="H1" s="230" t="s">
        <v>1</v>
      </c>
      <c r="I1" s="231"/>
      <c r="J1" s="231"/>
      <c r="K1" s="231"/>
      <c r="L1" s="228" t="s">
        <v>576</v>
      </c>
      <c r="M1" s="228"/>
      <c r="N1" s="228"/>
      <c r="O1" s="229"/>
      <c r="P1" s="223" t="s">
        <v>3</v>
      </c>
      <c r="Q1" s="224"/>
      <c r="R1" s="225" t="s">
        <v>3</v>
      </c>
      <c r="S1" s="226"/>
      <c r="T1" s="226"/>
      <c r="U1" s="227" t="s">
        <v>3</v>
      </c>
      <c r="V1" s="220"/>
      <c r="W1" s="221"/>
      <c r="X1" s="219" t="s">
        <v>4</v>
      </c>
      <c r="Y1" s="220"/>
      <c r="Z1" s="221"/>
      <c r="AA1" s="219" t="s">
        <v>3</v>
      </c>
      <c r="AB1" s="220"/>
      <c r="AC1" s="221"/>
      <c r="AD1" s="222" t="s">
        <v>5</v>
      </c>
      <c r="AE1" s="220"/>
      <c r="AF1" s="221"/>
    </row>
    <row r="2" spans="1:32" ht="35.25" customHeight="1" x14ac:dyDescent="0.2">
      <c r="A2" s="78" t="s">
        <v>6</v>
      </c>
      <c r="B2" s="78" t="s">
        <v>7</v>
      </c>
      <c r="C2" s="78" t="s">
        <v>8</v>
      </c>
      <c r="D2" s="78" t="s">
        <v>9</v>
      </c>
      <c r="E2" s="78" t="s">
        <v>628</v>
      </c>
      <c r="F2" s="78" t="s">
        <v>621</v>
      </c>
      <c r="G2" s="78" t="s">
        <v>14</v>
      </c>
      <c r="H2" s="78" t="s">
        <v>16</v>
      </c>
      <c r="I2" s="78" t="s">
        <v>17</v>
      </c>
      <c r="J2" s="78" t="s">
        <v>18</v>
      </c>
      <c r="K2" s="80" t="s">
        <v>20</v>
      </c>
      <c r="L2" s="81" t="s">
        <v>21</v>
      </c>
      <c r="M2" s="82" t="s">
        <v>22</v>
      </c>
      <c r="N2" s="82" t="s">
        <v>23</v>
      </c>
      <c r="O2" s="82" t="s">
        <v>24</v>
      </c>
      <c r="P2" s="83" t="s">
        <v>25</v>
      </c>
      <c r="Q2" s="83" t="s">
        <v>26</v>
      </c>
      <c r="R2" s="102" t="s">
        <v>28</v>
      </c>
      <c r="S2" s="102" t="s">
        <v>29</v>
      </c>
      <c r="T2" s="102" t="s">
        <v>27</v>
      </c>
      <c r="U2" s="104" t="s">
        <v>747</v>
      </c>
      <c r="V2" s="104" t="s">
        <v>748</v>
      </c>
      <c r="W2" s="104" t="s">
        <v>27</v>
      </c>
      <c r="X2" s="104" t="s">
        <v>749</v>
      </c>
      <c r="Y2" s="104" t="s">
        <v>750</v>
      </c>
      <c r="Z2" s="104" t="s">
        <v>27</v>
      </c>
      <c r="AA2" s="104" t="s">
        <v>751</v>
      </c>
      <c r="AB2" s="104" t="s">
        <v>752</v>
      </c>
      <c r="AC2" s="104" t="s">
        <v>27</v>
      </c>
      <c r="AD2" s="105" t="s">
        <v>30</v>
      </c>
      <c r="AE2" s="105" t="s">
        <v>31</v>
      </c>
      <c r="AF2" s="105" t="s">
        <v>27</v>
      </c>
    </row>
    <row r="3" spans="1:32" s="154" customFormat="1" ht="11.25" customHeight="1" x14ac:dyDescent="0.2">
      <c r="A3" s="268" t="s">
        <v>32</v>
      </c>
      <c r="B3" s="268" t="s">
        <v>58</v>
      </c>
      <c r="C3" s="268" t="s">
        <v>55</v>
      </c>
      <c r="D3" s="268" t="s">
        <v>56</v>
      </c>
      <c r="E3" s="154" t="s">
        <v>633</v>
      </c>
      <c r="F3" s="154" t="s">
        <v>625</v>
      </c>
      <c r="G3" s="127" t="s">
        <v>663</v>
      </c>
      <c r="H3" s="127" t="s">
        <v>250</v>
      </c>
      <c r="I3" s="127" t="s">
        <v>197</v>
      </c>
      <c r="J3" s="127" t="s">
        <v>251</v>
      </c>
      <c r="K3" s="127" t="s">
        <v>645</v>
      </c>
      <c r="L3" s="291">
        <v>1</v>
      </c>
      <c r="M3" s="268" t="s">
        <v>753</v>
      </c>
      <c r="N3" s="127" t="s">
        <v>754</v>
      </c>
      <c r="O3" s="126" t="s">
        <v>755</v>
      </c>
      <c r="P3" s="268" t="s">
        <v>42</v>
      </c>
      <c r="Q3" s="292" t="s">
        <v>43</v>
      </c>
      <c r="R3" s="189">
        <v>0.1</v>
      </c>
      <c r="S3" s="312">
        <v>0.1</v>
      </c>
      <c r="T3" s="313">
        <f>S3/R3</f>
        <v>1</v>
      </c>
      <c r="U3" s="263">
        <v>0.3</v>
      </c>
      <c r="V3" s="263"/>
      <c r="W3" s="293"/>
      <c r="X3" s="263">
        <v>0.3</v>
      </c>
      <c r="Y3" s="263"/>
      <c r="Z3" s="294"/>
      <c r="AA3" s="263">
        <v>0.3</v>
      </c>
      <c r="AB3" s="263"/>
      <c r="AC3" s="263"/>
      <c r="AD3" s="199">
        <f>R3+U3+X3+AA3</f>
        <v>1</v>
      </c>
      <c r="AE3" s="262">
        <f>S3+V3+Y3+AB3</f>
        <v>0.1</v>
      </c>
      <c r="AF3" s="156">
        <f>AVERAGE(T3,W3,Z3,AC3)</f>
        <v>1</v>
      </c>
    </row>
    <row r="4" spans="1:32" s="154" customFormat="1" ht="11.25" customHeight="1" x14ac:dyDescent="0.2">
      <c r="A4" s="268" t="s">
        <v>32</v>
      </c>
      <c r="B4" s="268" t="s">
        <v>58</v>
      </c>
      <c r="C4" s="268" t="s">
        <v>55</v>
      </c>
      <c r="D4" s="268" t="s">
        <v>56</v>
      </c>
      <c r="E4" s="154" t="s">
        <v>633</v>
      </c>
      <c r="F4" s="154" t="s">
        <v>625</v>
      </c>
      <c r="G4" s="127" t="s">
        <v>663</v>
      </c>
      <c r="H4" s="127" t="s">
        <v>756</v>
      </c>
      <c r="I4" s="127" t="s">
        <v>197</v>
      </c>
      <c r="J4" s="127" t="s">
        <v>251</v>
      </c>
      <c r="K4" s="127" t="s">
        <v>645</v>
      </c>
      <c r="L4" s="291">
        <v>2</v>
      </c>
      <c r="M4" s="268" t="s">
        <v>757</v>
      </c>
      <c r="N4" s="127" t="s">
        <v>758</v>
      </c>
      <c r="O4" s="127" t="s">
        <v>759</v>
      </c>
      <c r="P4" s="268" t="s">
        <v>42</v>
      </c>
      <c r="Q4" s="292" t="s">
        <v>43</v>
      </c>
      <c r="R4" s="189">
        <v>0.1</v>
      </c>
      <c r="S4" s="314">
        <v>0.1</v>
      </c>
      <c r="T4" s="313">
        <f t="shared" ref="T4:T17" si="0">S4/R4</f>
        <v>1</v>
      </c>
      <c r="U4" s="263">
        <v>0.3</v>
      </c>
      <c r="V4" s="293"/>
      <c r="W4" s="293"/>
      <c r="X4" s="263">
        <v>0.3</v>
      </c>
      <c r="Y4" s="263"/>
      <c r="Z4" s="294"/>
      <c r="AA4" s="263">
        <v>0.3</v>
      </c>
      <c r="AB4" s="263"/>
      <c r="AC4" s="263"/>
      <c r="AD4" s="295">
        <f t="shared" ref="AD4:AE18" si="1">R4+U4+X4+AA4</f>
        <v>1</v>
      </c>
      <c r="AE4" s="296">
        <f t="shared" si="1"/>
        <v>0.1</v>
      </c>
      <c r="AF4" s="156">
        <f t="shared" ref="AF4:AF18" si="2">AVERAGE(T4,W4,Z4,AC4)</f>
        <v>1</v>
      </c>
    </row>
    <row r="5" spans="1:32" s="298" customFormat="1" ht="11.25" customHeight="1" x14ac:dyDescent="0.2">
      <c r="A5" s="268" t="s">
        <v>32</v>
      </c>
      <c r="B5" s="268" t="s">
        <v>58</v>
      </c>
      <c r="C5" s="268" t="s">
        <v>55</v>
      </c>
      <c r="D5" s="268" t="s">
        <v>56</v>
      </c>
      <c r="E5" s="154" t="s">
        <v>633</v>
      </c>
      <c r="F5" s="154" t="s">
        <v>625</v>
      </c>
      <c r="G5" s="127" t="s">
        <v>663</v>
      </c>
      <c r="H5" s="127" t="s">
        <v>760</v>
      </c>
      <c r="I5" s="127" t="s">
        <v>197</v>
      </c>
      <c r="J5" s="127" t="s">
        <v>251</v>
      </c>
      <c r="K5" s="127" t="s">
        <v>645</v>
      </c>
      <c r="L5" s="291">
        <v>3</v>
      </c>
      <c r="M5" s="268" t="s">
        <v>761</v>
      </c>
      <c r="N5" s="126" t="s">
        <v>762</v>
      </c>
      <c r="O5" s="126" t="s">
        <v>763</v>
      </c>
      <c r="P5" s="268" t="s">
        <v>42</v>
      </c>
      <c r="Q5" s="292" t="s">
        <v>43</v>
      </c>
      <c r="R5" s="189">
        <v>0.1</v>
      </c>
      <c r="S5" s="312">
        <v>0.1</v>
      </c>
      <c r="T5" s="313">
        <f t="shared" si="0"/>
        <v>1</v>
      </c>
      <c r="U5" s="263">
        <v>0.3</v>
      </c>
      <c r="V5" s="263"/>
      <c r="W5" s="263"/>
      <c r="X5" s="263">
        <v>0.3</v>
      </c>
      <c r="Y5" s="263"/>
      <c r="Z5" s="297"/>
      <c r="AA5" s="263">
        <v>0.3</v>
      </c>
      <c r="AB5" s="263"/>
      <c r="AC5" s="263"/>
      <c r="AD5" s="295">
        <f t="shared" si="1"/>
        <v>1</v>
      </c>
      <c r="AE5" s="296">
        <f t="shared" si="1"/>
        <v>0.1</v>
      </c>
      <c r="AF5" s="156">
        <f t="shared" si="2"/>
        <v>1</v>
      </c>
    </row>
    <row r="6" spans="1:32" s="154" customFormat="1" ht="11.25" customHeight="1" x14ac:dyDescent="0.2">
      <c r="A6" s="268" t="s">
        <v>32</v>
      </c>
      <c r="B6" s="268" t="s">
        <v>58</v>
      </c>
      <c r="C6" s="268" t="s">
        <v>55</v>
      </c>
      <c r="D6" s="268" t="s">
        <v>56</v>
      </c>
      <c r="E6" s="154" t="s">
        <v>633</v>
      </c>
      <c r="F6" s="154" t="s">
        <v>625</v>
      </c>
      <c r="G6" s="127" t="s">
        <v>663</v>
      </c>
      <c r="H6" s="127" t="s">
        <v>764</v>
      </c>
      <c r="I6" s="127" t="s">
        <v>197</v>
      </c>
      <c r="J6" s="127" t="s">
        <v>251</v>
      </c>
      <c r="K6" s="127" t="s">
        <v>645</v>
      </c>
      <c r="L6" s="291">
        <v>4</v>
      </c>
      <c r="M6" s="268" t="s">
        <v>765</v>
      </c>
      <c r="N6" s="127" t="s">
        <v>766</v>
      </c>
      <c r="O6" s="127" t="s">
        <v>767</v>
      </c>
      <c r="P6" s="268" t="s">
        <v>42</v>
      </c>
      <c r="Q6" s="292" t="s">
        <v>43</v>
      </c>
      <c r="R6" s="189">
        <v>0.1</v>
      </c>
      <c r="S6" s="314">
        <v>0.1</v>
      </c>
      <c r="T6" s="192">
        <f t="shared" si="0"/>
        <v>1</v>
      </c>
      <c r="U6" s="263">
        <v>0.3</v>
      </c>
      <c r="V6" s="293"/>
      <c r="W6" s="293"/>
      <c r="X6" s="263">
        <v>0.3</v>
      </c>
      <c r="Y6" s="263"/>
      <c r="Z6" s="294"/>
      <c r="AA6" s="263">
        <v>0.3</v>
      </c>
      <c r="AB6" s="263"/>
      <c r="AC6" s="263"/>
      <c r="AD6" s="295">
        <f t="shared" si="1"/>
        <v>1</v>
      </c>
      <c r="AE6" s="296">
        <f t="shared" si="1"/>
        <v>0.1</v>
      </c>
      <c r="AF6" s="156">
        <f t="shared" si="2"/>
        <v>1</v>
      </c>
    </row>
    <row r="7" spans="1:32" s="154" customFormat="1" ht="11.25" customHeight="1" x14ac:dyDescent="0.2">
      <c r="A7" s="268" t="s">
        <v>32</v>
      </c>
      <c r="B7" s="268" t="s">
        <v>58</v>
      </c>
      <c r="C7" s="268" t="s">
        <v>55</v>
      </c>
      <c r="D7" s="268" t="s">
        <v>56</v>
      </c>
      <c r="E7" s="154" t="s">
        <v>633</v>
      </c>
      <c r="F7" s="154" t="s">
        <v>625</v>
      </c>
      <c r="G7" s="127" t="s">
        <v>662</v>
      </c>
      <c r="H7" s="127" t="s">
        <v>768</v>
      </c>
      <c r="I7" s="127" t="s">
        <v>197</v>
      </c>
      <c r="J7" s="127" t="s">
        <v>251</v>
      </c>
      <c r="K7" s="127" t="s">
        <v>645</v>
      </c>
      <c r="L7" s="291">
        <v>5</v>
      </c>
      <c r="M7" s="268" t="s">
        <v>769</v>
      </c>
      <c r="N7" s="127" t="s">
        <v>770</v>
      </c>
      <c r="O7" s="127" t="s">
        <v>771</v>
      </c>
      <c r="P7" s="268" t="s">
        <v>42</v>
      </c>
      <c r="Q7" s="292" t="s">
        <v>43</v>
      </c>
      <c r="R7" s="189">
        <v>0.1</v>
      </c>
      <c r="S7" s="314">
        <v>0.1</v>
      </c>
      <c r="T7" s="192">
        <f t="shared" si="0"/>
        <v>1</v>
      </c>
      <c r="U7" s="263">
        <v>0.3</v>
      </c>
      <c r="V7" s="293"/>
      <c r="W7" s="293"/>
      <c r="X7" s="263">
        <v>0.3</v>
      </c>
      <c r="Y7" s="263"/>
      <c r="Z7" s="294"/>
      <c r="AA7" s="263">
        <v>0.3</v>
      </c>
      <c r="AB7" s="299"/>
      <c r="AC7" s="300"/>
      <c r="AD7" s="295">
        <f t="shared" si="1"/>
        <v>1</v>
      </c>
      <c r="AE7" s="296">
        <f t="shared" si="1"/>
        <v>0.1</v>
      </c>
      <c r="AF7" s="156">
        <f t="shared" si="2"/>
        <v>1</v>
      </c>
    </row>
    <row r="8" spans="1:32" s="154" customFormat="1" ht="11.25" customHeight="1" x14ac:dyDescent="0.2">
      <c r="A8" s="268" t="s">
        <v>32</v>
      </c>
      <c r="B8" s="268" t="s">
        <v>58</v>
      </c>
      <c r="C8" s="268" t="s">
        <v>55</v>
      </c>
      <c r="D8" s="268" t="s">
        <v>56</v>
      </c>
      <c r="E8" s="154" t="s">
        <v>633</v>
      </c>
      <c r="F8" s="154" t="s">
        <v>625</v>
      </c>
      <c r="G8" s="127" t="s">
        <v>663</v>
      </c>
      <c r="H8" s="127" t="s">
        <v>772</v>
      </c>
      <c r="I8" s="127" t="s">
        <v>197</v>
      </c>
      <c r="J8" s="127" t="s">
        <v>251</v>
      </c>
      <c r="K8" s="127" t="s">
        <v>645</v>
      </c>
      <c r="L8" s="291">
        <v>6</v>
      </c>
      <c r="M8" s="268" t="s">
        <v>773</v>
      </c>
      <c r="N8" s="127" t="s">
        <v>774</v>
      </c>
      <c r="O8" s="127" t="s">
        <v>775</v>
      </c>
      <c r="P8" s="268" t="s">
        <v>42</v>
      </c>
      <c r="Q8" s="292" t="s">
        <v>43</v>
      </c>
      <c r="R8" s="189">
        <v>0.1</v>
      </c>
      <c r="S8" s="314">
        <v>0.1</v>
      </c>
      <c r="T8" s="192">
        <f t="shared" si="0"/>
        <v>1</v>
      </c>
      <c r="U8" s="263">
        <v>0.3</v>
      </c>
      <c r="V8" s="293"/>
      <c r="W8" s="293"/>
      <c r="X8" s="263">
        <v>0.3</v>
      </c>
      <c r="Y8" s="263"/>
      <c r="Z8" s="294"/>
      <c r="AA8" s="263">
        <v>0.3</v>
      </c>
      <c r="AB8" s="263"/>
      <c r="AC8" s="263"/>
      <c r="AD8" s="295">
        <f t="shared" si="1"/>
        <v>1</v>
      </c>
      <c r="AE8" s="296">
        <f t="shared" si="1"/>
        <v>0.1</v>
      </c>
      <c r="AF8" s="156">
        <f t="shared" si="2"/>
        <v>1</v>
      </c>
    </row>
    <row r="9" spans="1:32" s="154" customFormat="1" ht="11.25" customHeight="1" x14ac:dyDescent="0.2">
      <c r="A9" s="268" t="s">
        <v>32</v>
      </c>
      <c r="B9" s="268" t="s">
        <v>58</v>
      </c>
      <c r="C9" s="268" t="s">
        <v>55</v>
      </c>
      <c r="D9" s="268" t="s">
        <v>56</v>
      </c>
      <c r="E9" s="154" t="s">
        <v>633</v>
      </c>
      <c r="F9" s="154" t="s">
        <v>625</v>
      </c>
      <c r="G9" s="127" t="s">
        <v>661</v>
      </c>
      <c r="H9" s="127" t="s">
        <v>776</v>
      </c>
      <c r="I9" s="127" t="s">
        <v>197</v>
      </c>
      <c r="J9" s="127" t="s">
        <v>251</v>
      </c>
      <c r="K9" s="127" t="s">
        <v>645</v>
      </c>
      <c r="L9" s="291">
        <v>7</v>
      </c>
      <c r="M9" s="268" t="s">
        <v>777</v>
      </c>
      <c r="N9" s="127" t="s">
        <v>778</v>
      </c>
      <c r="O9" s="127" t="s">
        <v>779</v>
      </c>
      <c r="P9" s="268" t="s">
        <v>42</v>
      </c>
      <c r="Q9" s="292" t="s">
        <v>43</v>
      </c>
      <c r="R9" s="315">
        <v>0</v>
      </c>
      <c r="S9" s="314">
        <v>0</v>
      </c>
      <c r="T9" s="316">
        <v>0</v>
      </c>
      <c r="U9" s="263">
        <v>0.33</v>
      </c>
      <c r="V9" s="293"/>
      <c r="W9" s="293"/>
      <c r="X9" s="263">
        <v>0.33</v>
      </c>
      <c r="Y9" s="263"/>
      <c r="Z9" s="294"/>
      <c r="AA9" s="263">
        <v>0.34</v>
      </c>
      <c r="AB9" s="263"/>
      <c r="AC9" s="300"/>
      <c r="AD9" s="295">
        <f>R9+U9+X9+AA9</f>
        <v>1</v>
      </c>
      <c r="AE9" s="296">
        <f t="shared" si="1"/>
        <v>0</v>
      </c>
      <c r="AF9" s="156">
        <f t="shared" si="2"/>
        <v>0</v>
      </c>
    </row>
    <row r="10" spans="1:32" s="154" customFormat="1" ht="11.25" customHeight="1" x14ac:dyDescent="0.2">
      <c r="A10" s="268" t="s">
        <v>52</v>
      </c>
      <c r="B10" s="268" t="s">
        <v>158</v>
      </c>
      <c r="C10" s="268" t="s">
        <v>55</v>
      </c>
      <c r="D10" s="268" t="s">
        <v>56</v>
      </c>
      <c r="E10" s="154" t="s">
        <v>633</v>
      </c>
      <c r="F10" s="154" t="s">
        <v>625</v>
      </c>
      <c r="G10" s="127" t="s">
        <v>663</v>
      </c>
      <c r="H10" s="127" t="s">
        <v>246</v>
      </c>
      <c r="I10" s="127" t="s">
        <v>197</v>
      </c>
      <c r="J10" s="127" t="s">
        <v>251</v>
      </c>
      <c r="K10" s="127" t="s">
        <v>645</v>
      </c>
      <c r="L10" s="291">
        <v>8</v>
      </c>
      <c r="M10" s="268" t="s">
        <v>780</v>
      </c>
      <c r="N10" s="127" t="s">
        <v>781</v>
      </c>
      <c r="O10" s="127" t="s">
        <v>782</v>
      </c>
      <c r="P10" s="268" t="s">
        <v>42</v>
      </c>
      <c r="Q10" s="292" t="s">
        <v>43</v>
      </c>
      <c r="R10" s="189">
        <v>0.1</v>
      </c>
      <c r="S10" s="314">
        <v>0.1</v>
      </c>
      <c r="T10" s="192">
        <f t="shared" si="0"/>
        <v>1</v>
      </c>
      <c r="U10" s="263">
        <v>0.3</v>
      </c>
      <c r="V10" s="293"/>
      <c r="W10" s="293"/>
      <c r="X10" s="263">
        <v>0.3</v>
      </c>
      <c r="Y10" s="263"/>
      <c r="Z10" s="294"/>
      <c r="AA10" s="263">
        <v>0.3</v>
      </c>
      <c r="AB10" s="263"/>
      <c r="AC10" s="300"/>
      <c r="AD10" s="295">
        <f t="shared" si="1"/>
        <v>1</v>
      </c>
      <c r="AE10" s="296">
        <f t="shared" si="1"/>
        <v>0.1</v>
      </c>
      <c r="AF10" s="156">
        <f t="shared" si="2"/>
        <v>1</v>
      </c>
    </row>
    <row r="11" spans="1:32" s="154" customFormat="1" ht="11.25" customHeight="1" x14ac:dyDescent="0.2">
      <c r="A11" s="268" t="s">
        <v>52</v>
      </c>
      <c r="B11" s="268" t="s">
        <v>158</v>
      </c>
      <c r="C11" s="268" t="s">
        <v>55</v>
      </c>
      <c r="D11" s="268" t="s">
        <v>56</v>
      </c>
      <c r="E11" s="154" t="s">
        <v>633</v>
      </c>
      <c r="F11" s="154" t="s">
        <v>625</v>
      </c>
      <c r="G11" s="127" t="s">
        <v>660</v>
      </c>
      <c r="H11" s="127" t="s">
        <v>246</v>
      </c>
      <c r="I11" s="127" t="s">
        <v>197</v>
      </c>
      <c r="J11" s="127" t="s">
        <v>251</v>
      </c>
      <c r="K11" s="127" t="s">
        <v>645</v>
      </c>
      <c r="L11" s="268">
        <v>9</v>
      </c>
      <c r="M11" s="268" t="s">
        <v>783</v>
      </c>
      <c r="N11" s="127" t="s">
        <v>784</v>
      </c>
      <c r="O11" s="127" t="s">
        <v>785</v>
      </c>
      <c r="P11" s="268" t="s">
        <v>42</v>
      </c>
      <c r="Q11" s="292" t="s">
        <v>43</v>
      </c>
      <c r="R11" s="189">
        <v>0.1</v>
      </c>
      <c r="S11" s="314">
        <v>0.1</v>
      </c>
      <c r="T11" s="192">
        <f t="shared" si="0"/>
        <v>1</v>
      </c>
      <c r="U11" s="263">
        <v>0.3</v>
      </c>
      <c r="V11" s="293"/>
      <c r="W11" s="293"/>
      <c r="X11" s="263">
        <v>0.3</v>
      </c>
      <c r="Y11" s="263"/>
      <c r="Z11" s="294"/>
      <c r="AA11" s="263">
        <v>0.3</v>
      </c>
      <c r="AB11" s="263"/>
      <c r="AC11" s="300"/>
      <c r="AD11" s="295">
        <f t="shared" si="1"/>
        <v>1</v>
      </c>
      <c r="AE11" s="296">
        <f t="shared" si="1"/>
        <v>0.1</v>
      </c>
      <c r="AF11" s="156">
        <f t="shared" si="2"/>
        <v>1</v>
      </c>
    </row>
    <row r="12" spans="1:32" s="154" customFormat="1" ht="11.25" customHeight="1" x14ac:dyDescent="0.2">
      <c r="A12" s="268" t="s">
        <v>32</v>
      </c>
      <c r="B12" s="268" t="s">
        <v>71</v>
      </c>
      <c r="C12" s="268" t="s">
        <v>55</v>
      </c>
      <c r="D12" s="268" t="s">
        <v>56</v>
      </c>
      <c r="E12" s="154" t="s">
        <v>633</v>
      </c>
      <c r="F12" s="154" t="s">
        <v>625</v>
      </c>
      <c r="G12" s="127" t="s">
        <v>663</v>
      </c>
      <c r="H12" s="127" t="s">
        <v>250</v>
      </c>
      <c r="I12" s="127" t="s">
        <v>197</v>
      </c>
      <c r="J12" s="127" t="s">
        <v>251</v>
      </c>
      <c r="K12" s="127" t="s">
        <v>645</v>
      </c>
      <c r="L12" s="268">
        <v>10</v>
      </c>
      <c r="M12" s="268" t="s">
        <v>786</v>
      </c>
      <c r="N12" s="127" t="s">
        <v>787</v>
      </c>
      <c r="O12" s="127" t="s">
        <v>788</v>
      </c>
      <c r="P12" s="268" t="s">
        <v>42</v>
      </c>
      <c r="Q12" s="292" t="s">
        <v>43</v>
      </c>
      <c r="R12" s="189">
        <v>0.1</v>
      </c>
      <c r="S12" s="314">
        <v>0.1</v>
      </c>
      <c r="T12" s="192">
        <f t="shared" si="0"/>
        <v>1</v>
      </c>
      <c r="U12" s="263">
        <v>0.3</v>
      </c>
      <c r="V12" s="293"/>
      <c r="W12" s="293"/>
      <c r="X12" s="263">
        <v>0.3</v>
      </c>
      <c r="Y12" s="263"/>
      <c r="Z12" s="294"/>
      <c r="AA12" s="263">
        <v>0.3</v>
      </c>
      <c r="AB12" s="263"/>
      <c r="AC12" s="300"/>
      <c r="AD12" s="295">
        <f t="shared" si="1"/>
        <v>1</v>
      </c>
      <c r="AE12" s="296">
        <f t="shared" si="1"/>
        <v>0.1</v>
      </c>
      <c r="AF12" s="156">
        <f t="shared" si="2"/>
        <v>1</v>
      </c>
    </row>
    <row r="13" spans="1:32" s="154" customFormat="1" ht="11.25" customHeight="1" x14ac:dyDescent="0.2">
      <c r="A13" s="268" t="s">
        <v>32</v>
      </c>
      <c r="B13" s="268" t="s">
        <v>158</v>
      </c>
      <c r="C13" s="268" t="s">
        <v>55</v>
      </c>
      <c r="D13" s="268" t="s">
        <v>56</v>
      </c>
      <c r="E13" s="154" t="s">
        <v>633</v>
      </c>
      <c r="F13" s="154" t="s">
        <v>625</v>
      </c>
      <c r="G13" s="127" t="s">
        <v>663</v>
      </c>
      <c r="H13" s="127" t="s">
        <v>246</v>
      </c>
      <c r="I13" s="127" t="s">
        <v>197</v>
      </c>
      <c r="J13" s="127" t="s">
        <v>251</v>
      </c>
      <c r="K13" s="127" t="s">
        <v>645</v>
      </c>
      <c r="L13" s="268">
        <v>11</v>
      </c>
      <c r="M13" s="268" t="s">
        <v>789</v>
      </c>
      <c r="N13" s="127" t="s">
        <v>790</v>
      </c>
      <c r="O13" s="127" t="s">
        <v>791</v>
      </c>
      <c r="P13" s="268" t="s">
        <v>42</v>
      </c>
      <c r="Q13" s="292" t="s">
        <v>43</v>
      </c>
      <c r="R13" s="189">
        <v>0.1</v>
      </c>
      <c r="S13" s="314">
        <v>0.1</v>
      </c>
      <c r="T13" s="192">
        <f t="shared" si="0"/>
        <v>1</v>
      </c>
      <c r="U13" s="263">
        <v>0.3</v>
      </c>
      <c r="V13" s="293"/>
      <c r="W13" s="293"/>
      <c r="X13" s="263">
        <v>0.3</v>
      </c>
      <c r="Y13" s="299"/>
      <c r="Z13" s="294"/>
      <c r="AA13" s="263">
        <v>0.3</v>
      </c>
      <c r="AB13" s="263"/>
      <c r="AC13" s="300"/>
      <c r="AD13" s="295">
        <f t="shared" si="1"/>
        <v>1</v>
      </c>
      <c r="AE13" s="296">
        <f t="shared" si="1"/>
        <v>0.1</v>
      </c>
      <c r="AF13" s="156">
        <f t="shared" si="2"/>
        <v>1</v>
      </c>
    </row>
    <row r="14" spans="1:32" s="154" customFormat="1" ht="11.25" customHeight="1" x14ac:dyDescent="0.2">
      <c r="A14" s="159" t="s">
        <v>32</v>
      </c>
      <c r="B14" s="159" t="s">
        <v>158</v>
      </c>
      <c r="C14" s="159" t="s">
        <v>55</v>
      </c>
      <c r="D14" s="159" t="s">
        <v>56</v>
      </c>
      <c r="E14" s="126" t="s">
        <v>87</v>
      </c>
      <c r="F14" s="126" t="s">
        <v>87</v>
      </c>
      <c r="G14" s="126" t="s">
        <v>87</v>
      </c>
      <c r="H14" s="126" t="s">
        <v>246</v>
      </c>
      <c r="I14" s="126" t="s">
        <v>197</v>
      </c>
      <c r="J14" s="126" t="s">
        <v>247</v>
      </c>
      <c r="K14" s="127" t="s">
        <v>69</v>
      </c>
      <c r="L14" s="301">
        <v>1</v>
      </c>
      <c r="M14" s="159" t="s">
        <v>263</v>
      </c>
      <c r="N14" s="126" t="s">
        <v>577</v>
      </c>
      <c r="O14" s="126" t="s">
        <v>578</v>
      </c>
      <c r="P14" s="159" t="s">
        <v>49</v>
      </c>
      <c r="Q14" s="302" t="s">
        <v>43</v>
      </c>
      <c r="R14" s="137">
        <v>1</v>
      </c>
      <c r="S14" s="317">
        <v>1</v>
      </c>
      <c r="T14" s="192">
        <f t="shared" si="0"/>
        <v>1</v>
      </c>
      <c r="U14" s="155"/>
      <c r="V14" s="155"/>
      <c r="W14" s="156"/>
      <c r="X14" s="112"/>
      <c r="Y14" s="112"/>
      <c r="Z14" s="156"/>
      <c r="AA14" s="112"/>
      <c r="AB14" s="112"/>
      <c r="AC14" s="112"/>
      <c r="AD14" s="295">
        <f t="shared" si="1"/>
        <v>1</v>
      </c>
      <c r="AE14" s="296">
        <f t="shared" si="1"/>
        <v>1</v>
      </c>
      <c r="AF14" s="156">
        <f t="shared" si="2"/>
        <v>1</v>
      </c>
    </row>
    <row r="15" spans="1:32" s="154" customFormat="1" ht="11.25" customHeight="1" x14ac:dyDescent="0.2">
      <c r="A15" s="159" t="s">
        <v>70</v>
      </c>
      <c r="B15" s="159" t="s">
        <v>158</v>
      </c>
      <c r="C15" s="159" t="s">
        <v>72</v>
      </c>
      <c r="D15" s="159" t="s">
        <v>166</v>
      </c>
      <c r="E15" s="126" t="s">
        <v>87</v>
      </c>
      <c r="F15" s="126" t="s">
        <v>87</v>
      </c>
      <c r="G15" s="126" t="s">
        <v>87</v>
      </c>
      <c r="H15" s="126" t="s">
        <v>246</v>
      </c>
      <c r="I15" s="126" t="s">
        <v>197</v>
      </c>
      <c r="J15" s="126" t="s">
        <v>247</v>
      </c>
      <c r="K15" s="127" t="s">
        <v>69</v>
      </c>
      <c r="L15" s="301">
        <v>2</v>
      </c>
      <c r="M15" s="159" t="s">
        <v>792</v>
      </c>
      <c r="N15" s="126" t="s">
        <v>579</v>
      </c>
      <c r="O15" s="126" t="s">
        <v>583</v>
      </c>
      <c r="P15" s="159" t="s">
        <v>49</v>
      </c>
      <c r="Q15" s="302" t="s">
        <v>43</v>
      </c>
      <c r="R15" s="137">
        <v>1</v>
      </c>
      <c r="S15" s="137">
        <v>1</v>
      </c>
      <c r="T15" s="192">
        <f t="shared" si="0"/>
        <v>1</v>
      </c>
      <c r="U15" s="155"/>
      <c r="V15" s="155"/>
      <c r="W15" s="156"/>
      <c r="X15" s="112"/>
      <c r="Y15" s="112"/>
      <c r="Z15" s="156"/>
      <c r="AA15" s="112"/>
      <c r="AB15" s="112"/>
      <c r="AC15" s="112"/>
      <c r="AD15" s="295">
        <f t="shared" si="1"/>
        <v>1</v>
      </c>
      <c r="AE15" s="296">
        <f t="shared" si="1"/>
        <v>1</v>
      </c>
      <c r="AF15" s="156">
        <f t="shared" si="2"/>
        <v>1</v>
      </c>
    </row>
    <row r="16" spans="1:32" s="154" customFormat="1" ht="11.25" customHeight="1" x14ac:dyDescent="0.2">
      <c r="A16" s="159" t="s">
        <v>32</v>
      </c>
      <c r="B16" s="159" t="s">
        <v>158</v>
      </c>
      <c r="C16" s="159" t="s">
        <v>55</v>
      </c>
      <c r="D16" s="159" t="s">
        <v>56</v>
      </c>
      <c r="E16" s="126" t="s">
        <v>87</v>
      </c>
      <c r="F16" s="126" t="s">
        <v>87</v>
      </c>
      <c r="G16" s="126" t="s">
        <v>87</v>
      </c>
      <c r="H16" s="126" t="s">
        <v>246</v>
      </c>
      <c r="I16" s="126" t="s">
        <v>197</v>
      </c>
      <c r="J16" s="126" t="s">
        <v>247</v>
      </c>
      <c r="K16" s="127" t="s">
        <v>69</v>
      </c>
      <c r="L16" s="301">
        <v>3</v>
      </c>
      <c r="M16" s="159" t="s">
        <v>266</v>
      </c>
      <c r="N16" s="303" t="s">
        <v>580</v>
      </c>
      <c r="O16" s="303" t="s">
        <v>584</v>
      </c>
      <c r="P16" s="159" t="s">
        <v>49</v>
      </c>
      <c r="Q16" s="302" t="s">
        <v>43</v>
      </c>
      <c r="R16" s="137">
        <v>1</v>
      </c>
      <c r="S16" s="137">
        <v>1</v>
      </c>
      <c r="T16" s="192">
        <f t="shared" si="0"/>
        <v>1</v>
      </c>
      <c r="U16" s="155"/>
      <c r="V16" s="155"/>
      <c r="W16" s="156"/>
      <c r="X16" s="112"/>
      <c r="Y16" s="112"/>
      <c r="Z16" s="156"/>
      <c r="AA16" s="112"/>
      <c r="AB16" s="112"/>
      <c r="AC16" s="112"/>
      <c r="AD16" s="295">
        <f t="shared" si="1"/>
        <v>1</v>
      </c>
      <c r="AE16" s="296">
        <f t="shared" si="1"/>
        <v>1</v>
      </c>
      <c r="AF16" s="156">
        <f t="shared" si="2"/>
        <v>1</v>
      </c>
    </row>
    <row r="17" spans="1:32" s="154" customFormat="1" ht="11.25" customHeight="1" x14ac:dyDescent="0.2">
      <c r="A17" s="304" t="s">
        <v>70</v>
      </c>
      <c r="B17" s="304" t="s">
        <v>158</v>
      </c>
      <c r="C17" s="304" t="s">
        <v>72</v>
      </c>
      <c r="D17" s="304" t="s">
        <v>56</v>
      </c>
      <c r="E17" s="126" t="s">
        <v>87</v>
      </c>
      <c r="F17" s="126" t="s">
        <v>87</v>
      </c>
      <c r="G17" s="126" t="s">
        <v>87</v>
      </c>
      <c r="H17" s="126" t="s">
        <v>246</v>
      </c>
      <c r="I17" s="126" t="s">
        <v>197</v>
      </c>
      <c r="J17" s="126" t="s">
        <v>247</v>
      </c>
      <c r="K17" s="127" t="s">
        <v>69</v>
      </c>
      <c r="L17" s="301">
        <v>4</v>
      </c>
      <c r="M17" s="159" t="s">
        <v>269</v>
      </c>
      <c r="N17" s="126" t="s">
        <v>581</v>
      </c>
      <c r="O17" s="126" t="s">
        <v>585</v>
      </c>
      <c r="P17" s="159" t="s">
        <v>49</v>
      </c>
      <c r="Q17" s="302" t="s">
        <v>43</v>
      </c>
      <c r="R17" s="137">
        <v>1</v>
      </c>
      <c r="S17" s="137">
        <v>1</v>
      </c>
      <c r="T17" s="192">
        <f t="shared" si="0"/>
        <v>1</v>
      </c>
      <c r="U17" s="155"/>
      <c r="V17" s="155"/>
      <c r="W17" s="156"/>
      <c r="X17" s="112"/>
      <c r="Y17" s="112"/>
      <c r="Z17" s="156"/>
      <c r="AA17" s="112"/>
      <c r="AB17" s="112"/>
      <c r="AC17" s="112"/>
      <c r="AD17" s="295">
        <f t="shared" si="1"/>
        <v>1</v>
      </c>
      <c r="AE17" s="296">
        <f t="shared" si="1"/>
        <v>1</v>
      </c>
      <c r="AF17" s="156">
        <f t="shared" si="2"/>
        <v>1</v>
      </c>
    </row>
    <row r="18" spans="1:32" s="154" customFormat="1" ht="11.25" customHeight="1" x14ac:dyDescent="0.2">
      <c r="A18" s="159" t="s">
        <v>70</v>
      </c>
      <c r="B18" s="159" t="s">
        <v>158</v>
      </c>
      <c r="C18" s="159" t="s">
        <v>72</v>
      </c>
      <c r="D18" s="159" t="s">
        <v>166</v>
      </c>
      <c r="E18" s="160" t="s">
        <v>87</v>
      </c>
      <c r="F18" s="160" t="s">
        <v>87</v>
      </c>
      <c r="G18" s="160" t="s">
        <v>87</v>
      </c>
      <c r="H18" s="305" t="s">
        <v>246</v>
      </c>
      <c r="I18" s="305" t="s">
        <v>197</v>
      </c>
      <c r="J18" s="305" t="s">
        <v>247</v>
      </c>
      <c r="K18" s="127" t="s">
        <v>69</v>
      </c>
      <c r="L18" s="301">
        <v>5</v>
      </c>
      <c r="M18" s="159" t="s">
        <v>793</v>
      </c>
      <c r="N18" s="305" t="s">
        <v>582</v>
      </c>
      <c r="O18" s="305" t="s">
        <v>586</v>
      </c>
      <c r="P18" s="159" t="s">
        <v>49</v>
      </c>
      <c r="Q18" s="302" t="s">
        <v>43</v>
      </c>
      <c r="R18" s="137">
        <v>1</v>
      </c>
      <c r="S18" s="137">
        <v>1</v>
      </c>
      <c r="T18" s="192">
        <f>S18/R18</f>
        <v>1</v>
      </c>
      <c r="U18" s="161"/>
      <c r="V18" s="155"/>
      <c r="W18" s="156"/>
      <c r="X18" s="112"/>
      <c r="Y18" s="112"/>
      <c r="Z18" s="156"/>
      <c r="AA18" s="112"/>
      <c r="AB18" s="112"/>
      <c r="AC18" s="156"/>
      <c r="AD18" s="295">
        <f t="shared" si="1"/>
        <v>1</v>
      </c>
      <c r="AE18" s="296">
        <f t="shared" si="1"/>
        <v>1</v>
      </c>
      <c r="AF18" s="156">
        <f t="shared" si="2"/>
        <v>1</v>
      </c>
    </row>
    <row r="19" spans="1:32" s="154" customFormat="1" ht="11.25" customHeight="1" x14ac:dyDescent="0.2">
      <c r="A19" s="162" t="s">
        <v>32</v>
      </c>
      <c r="B19" s="162" t="s">
        <v>58</v>
      </c>
      <c r="C19" s="162" t="s">
        <v>60</v>
      </c>
      <c r="D19" s="162" t="s">
        <v>35</v>
      </c>
      <c r="E19" s="159" t="s">
        <v>87</v>
      </c>
      <c r="F19" s="159" t="s">
        <v>87</v>
      </c>
      <c r="G19" s="159" t="s">
        <v>87</v>
      </c>
      <c r="H19" s="159" t="s">
        <v>196</v>
      </c>
      <c r="I19" s="159" t="s">
        <v>197</v>
      </c>
      <c r="J19" s="159" t="s">
        <v>533</v>
      </c>
      <c r="K19" s="127" t="s">
        <v>69</v>
      </c>
      <c r="L19" s="162">
        <v>1</v>
      </c>
      <c r="M19" s="162" t="s">
        <v>200</v>
      </c>
      <c r="N19" s="159" t="s">
        <v>201</v>
      </c>
      <c r="O19" s="306" t="s">
        <v>794</v>
      </c>
      <c r="P19" s="159" t="s">
        <v>49</v>
      </c>
      <c r="Q19" s="302" t="s">
        <v>43</v>
      </c>
      <c r="R19" s="137">
        <v>1</v>
      </c>
      <c r="S19" s="137">
        <v>1</v>
      </c>
      <c r="T19" s="192">
        <f>IFERROR(S19/R19,0)</f>
        <v>1</v>
      </c>
      <c r="U19" s="161"/>
      <c r="V19" s="155"/>
      <c r="W19" s="156"/>
      <c r="X19" s="112"/>
      <c r="Y19" s="112"/>
      <c r="Z19" s="156"/>
      <c r="AA19" s="112"/>
      <c r="AB19" s="112"/>
      <c r="AC19" s="156"/>
      <c r="AD19" s="307">
        <v>100</v>
      </c>
      <c r="AE19" s="155">
        <v>100</v>
      </c>
      <c r="AF19" s="156">
        <v>1</v>
      </c>
    </row>
    <row r="20" spans="1:32" s="154" customFormat="1" ht="11.25" customHeight="1" x14ac:dyDescent="0.2">
      <c r="A20" s="162" t="s">
        <v>32</v>
      </c>
      <c r="B20" s="162" t="s">
        <v>58</v>
      </c>
      <c r="C20" s="162" t="s">
        <v>60</v>
      </c>
      <c r="D20" s="162" t="s">
        <v>35</v>
      </c>
      <c r="E20" s="159" t="s">
        <v>87</v>
      </c>
      <c r="F20" s="159" t="s">
        <v>87</v>
      </c>
      <c r="G20" s="159" t="s">
        <v>87</v>
      </c>
      <c r="H20" s="159" t="s">
        <v>196</v>
      </c>
      <c r="I20" s="159" t="s">
        <v>197</v>
      </c>
      <c r="J20" s="159" t="s">
        <v>533</v>
      </c>
      <c r="K20" s="127" t="s">
        <v>69</v>
      </c>
      <c r="L20" s="301">
        <v>2</v>
      </c>
      <c r="M20" s="159" t="s">
        <v>572</v>
      </c>
      <c r="N20" s="159" t="s">
        <v>573</v>
      </c>
      <c r="O20" s="308" t="s">
        <v>387</v>
      </c>
      <c r="P20" s="159" t="s">
        <v>49</v>
      </c>
      <c r="Q20" s="302" t="s">
        <v>43</v>
      </c>
      <c r="R20" s="137">
        <v>1</v>
      </c>
      <c r="S20" s="137">
        <v>1</v>
      </c>
      <c r="T20" s="192">
        <f>IFERROR(S20/R20,0)</f>
        <v>1</v>
      </c>
      <c r="U20" s="161"/>
      <c r="V20" s="112"/>
      <c r="W20" s="112"/>
      <c r="X20" s="112"/>
      <c r="Y20" s="112"/>
      <c r="Z20" s="112"/>
      <c r="AA20" s="112"/>
      <c r="AB20" s="112"/>
      <c r="AC20" s="156"/>
      <c r="AD20" s="307">
        <v>100</v>
      </c>
      <c r="AE20" s="155">
        <v>100</v>
      </c>
      <c r="AF20" s="156">
        <v>1</v>
      </c>
    </row>
    <row r="21" spans="1:32" s="154" customFormat="1" ht="11.25" customHeight="1" x14ac:dyDescent="0.2">
      <c r="A21" s="162" t="s">
        <v>70</v>
      </c>
      <c r="B21" s="162" t="s">
        <v>71</v>
      </c>
      <c r="C21" s="162" t="s">
        <v>55</v>
      </c>
      <c r="D21" s="159" t="s">
        <v>56</v>
      </c>
      <c r="E21" s="159" t="s">
        <v>87</v>
      </c>
      <c r="F21" s="159" t="s">
        <v>87</v>
      </c>
      <c r="G21" s="159" t="s">
        <v>87</v>
      </c>
      <c r="H21" s="159" t="s">
        <v>250</v>
      </c>
      <c r="I21" s="159" t="s">
        <v>197</v>
      </c>
      <c r="J21" s="162" t="s">
        <v>197</v>
      </c>
      <c r="K21" s="127" t="s">
        <v>69</v>
      </c>
      <c r="L21" s="309">
        <v>1</v>
      </c>
      <c r="M21" s="309" t="s">
        <v>587</v>
      </c>
      <c r="N21" s="159" t="s">
        <v>594</v>
      </c>
      <c r="O21" s="159" t="s">
        <v>595</v>
      </c>
      <c r="P21" s="159" t="s">
        <v>49</v>
      </c>
      <c r="Q21" s="159" t="s">
        <v>43</v>
      </c>
      <c r="R21" s="136">
        <v>0.97899999999999998</v>
      </c>
      <c r="S21" s="315">
        <v>0.98299999999999998</v>
      </c>
      <c r="T21" s="313">
        <f>S21/R21</f>
        <v>1.0040858018386107</v>
      </c>
      <c r="U21" s="163"/>
      <c r="V21" s="157"/>
      <c r="W21" s="112"/>
      <c r="X21" s="157"/>
      <c r="Y21" s="157"/>
      <c r="Z21" s="157"/>
      <c r="AA21" s="157"/>
      <c r="AB21" s="157"/>
      <c r="AC21" s="156"/>
      <c r="AD21" s="295">
        <f t="shared" ref="AD21:AE31" si="3">R21+U21+X21+AA21</f>
        <v>0.97899999999999998</v>
      </c>
      <c r="AE21" s="296">
        <f t="shared" si="3"/>
        <v>0.98299999999999998</v>
      </c>
      <c r="AF21" s="262">
        <f t="shared" ref="AF21:AF31" si="4">AVERAGE(T21,W21,Z21,AC21)</f>
        <v>1.0040858018386107</v>
      </c>
    </row>
    <row r="22" spans="1:32" s="154" customFormat="1" ht="11.25" customHeight="1" x14ac:dyDescent="0.2">
      <c r="A22" s="159" t="s">
        <v>70</v>
      </c>
      <c r="B22" s="159" t="s">
        <v>71</v>
      </c>
      <c r="C22" s="159" t="s">
        <v>72</v>
      </c>
      <c r="D22" s="159" t="s">
        <v>166</v>
      </c>
      <c r="E22" s="159" t="s">
        <v>87</v>
      </c>
      <c r="F22" s="159" t="s">
        <v>87</v>
      </c>
      <c r="G22" s="159" t="s">
        <v>87</v>
      </c>
      <c r="H22" s="159" t="s">
        <v>250</v>
      </c>
      <c r="I22" s="159" t="s">
        <v>197</v>
      </c>
      <c r="J22" s="159" t="s">
        <v>255</v>
      </c>
      <c r="K22" s="127" t="s">
        <v>69</v>
      </c>
      <c r="L22" s="309">
        <v>2</v>
      </c>
      <c r="M22" s="309" t="s">
        <v>588</v>
      </c>
      <c r="N22" s="159" t="s">
        <v>596</v>
      </c>
      <c r="O22" s="159" t="s">
        <v>597</v>
      </c>
      <c r="P22" s="159" t="s">
        <v>49</v>
      </c>
      <c r="Q22" s="159" t="s">
        <v>43</v>
      </c>
      <c r="R22" s="137">
        <v>1</v>
      </c>
      <c r="S22" s="315">
        <v>1</v>
      </c>
      <c r="T22" s="192">
        <f t="shared" ref="T22:T36" si="5">S22/R22</f>
        <v>1</v>
      </c>
      <c r="U22" s="163"/>
      <c r="V22" s="155"/>
      <c r="W22" s="112"/>
      <c r="X22" s="157"/>
      <c r="Y22" s="157"/>
      <c r="Z22" s="157"/>
      <c r="AA22" s="157"/>
      <c r="AB22" s="157"/>
      <c r="AC22" s="156"/>
      <c r="AD22" s="295">
        <f t="shared" si="3"/>
        <v>1</v>
      </c>
      <c r="AE22" s="296">
        <f t="shared" si="3"/>
        <v>1</v>
      </c>
      <c r="AF22" s="156">
        <f t="shared" si="4"/>
        <v>1</v>
      </c>
    </row>
    <row r="23" spans="1:32" s="154" customFormat="1" ht="11.25" customHeight="1" x14ac:dyDescent="0.2">
      <c r="A23" s="159" t="s">
        <v>32</v>
      </c>
      <c r="B23" s="159" t="s">
        <v>58</v>
      </c>
      <c r="C23" s="159" t="s">
        <v>45</v>
      </c>
      <c r="D23" s="159" t="s">
        <v>56</v>
      </c>
      <c r="E23" s="159" t="s">
        <v>87</v>
      </c>
      <c r="F23" s="159" t="s">
        <v>87</v>
      </c>
      <c r="G23" s="159" t="s">
        <v>87</v>
      </c>
      <c r="H23" s="159" t="s">
        <v>250</v>
      </c>
      <c r="I23" s="159" t="s">
        <v>197</v>
      </c>
      <c r="J23" s="159" t="s">
        <v>255</v>
      </c>
      <c r="K23" s="127" t="s">
        <v>69</v>
      </c>
      <c r="L23" s="159">
        <v>3</v>
      </c>
      <c r="M23" s="159" t="s">
        <v>589</v>
      </c>
      <c r="N23" s="159" t="s">
        <v>276</v>
      </c>
      <c r="O23" s="159" t="s">
        <v>598</v>
      </c>
      <c r="P23" s="159" t="s">
        <v>49</v>
      </c>
      <c r="Q23" s="159" t="s">
        <v>43</v>
      </c>
      <c r="R23" s="137">
        <v>1</v>
      </c>
      <c r="S23" s="315">
        <v>1</v>
      </c>
      <c r="T23" s="192">
        <f t="shared" si="5"/>
        <v>1</v>
      </c>
      <c r="U23" s="163"/>
      <c r="V23" s="155"/>
      <c r="W23" s="112"/>
      <c r="X23" s="157"/>
      <c r="Y23" s="157"/>
      <c r="Z23" s="157"/>
      <c r="AA23" s="157"/>
      <c r="AB23" s="157"/>
      <c r="AC23" s="156"/>
      <c r="AD23" s="295">
        <f t="shared" si="3"/>
        <v>1</v>
      </c>
      <c r="AE23" s="296">
        <f t="shared" si="3"/>
        <v>1</v>
      </c>
      <c r="AF23" s="156">
        <f t="shared" si="4"/>
        <v>1</v>
      </c>
    </row>
    <row r="24" spans="1:32" s="154" customFormat="1" ht="11.25" customHeight="1" x14ac:dyDescent="0.2">
      <c r="A24" s="159" t="s">
        <v>70</v>
      </c>
      <c r="B24" s="159" t="s">
        <v>58</v>
      </c>
      <c r="C24" s="159" t="s">
        <v>45</v>
      </c>
      <c r="D24" s="159" t="s">
        <v>307</v>
      </c>
      <c r="E24" s="159" t="s">
        <v>87</v>
      </c>
      <c r="F24" s="159" t="s">
        <v>87</v>
      </c>
      <c r="G24" s="159" t="s">
        <v>87</v>
      </c>
      <c r="H24" s="159" t="s">
        <v>250</v>
      </c>
      <c r="I24" s="159" t="s">
        <v>197</v>
      </c>
      <c r="J24" s="159" t="s">
        <v>255</v>
      </c>
      <c r="K24" s="127" t="s">
        <v>69</v>
      </c>
      <c r="L24" s="309">
        <v>4</v>
      </c>
      <c r="M24" s="309" t="s">
        <v>590</v>
      </c>
      <c r="N24" s="159" t="s">
        <v>599</v>
      </c>
      <c r="O24" s="159" t="s">
        <v>279</v>
      </c>
      <c r="P24" s="159" t="s">
        <v>42</v>
      </c>
      <c r="Q24" s="159" t="s">
        <v>43</v>
      </c>
      <c r="R24" s="137">
        <v>1</v>
      </c>
      <c r="S24" s="315">
        <v>1</v>
      </c>
      <c r="T24" s="192">
        <f t="shared" si="5"/>
        <v>1</v>
      </c>
      <c r="U24" s="163"/>
      <c r="V24" s="157"/>
      <c r="W24" s="112"/>
      <c r="X24" s="157"/>
      <c r="Y24" s="157"/>
      <c r="Z24" s="157"/>
      <c r="AA24" s="157"/>
      <c r="AB24" s="157"/>
      <c r="AC24" s="156"/>
      <c r="AD24" s="295">
        <f t="shared" si="3"/>
        <v>1</v>
      </c>
      <c r="AE24" s="296">
        <f t="shared" si="3"/>
        <v>1</v>
      </c>
      <c r="AF24" s="156">
        <f t="shared" si="4"/>
        <v>1</v>
      </c>
    </row>
    <row r="25" spans="1:32" s="154" customFormat="1" ht="11.25" customHeight="1" x14ac:dyDescent="0.2">
      <c r="A25" s="159" t="s">
        <v>32</v>
      </c>
      <c r="B25" s="159" t="s">
        <v>33</v>
      </c>
      <c r="C25" s="159" t="s">
        <v>55</v>
      </c>
      <c r="D25" s="159" t="s">
        <v>56</v>
      </c>
      <c r="E25" s="159" t="s">
        <v>87</v>
      </c>
      <c r="F25" s="159" t="s">
        <v>87</v>
      </c>
      <c r="G25" s="159" t="s">
        <v>87</v>
      </c>
      <c r="H25" s="159" t="s">
        <v>250</v>
      </c>
      <c r="I25" s="159" t="s">
        <v>197</v>
      </c>
      <c r="J25" s="159" t="s">
        <v>255</v>
      </c>
      <c r="K25" s="127" t="s">
        <v>69</v>
      </c>
      <c r="L25" s="309">
        <v>5</v>
      </c>
      <c r="M25" s="309" t="s">
        <v>591</v>
      </c>
      <c r="N25" s="310" t="s">
        <v>600</v>
      </c>
      <c r="O25" s="159" t="s">
        <v>282</v>
      </c>
      <c r="P25" s="159" t="s">
        <v>49</v>
      </c>
      <c r="Q25" s="159" t="s">
        <v>43</v>
      </c>
      <c r="R25" s="137">
        <v>1</v>
      </c>
      <c r="S25" s="315">
        <v>1</v>
      </c>
      <c r="T25" s="192">
        <f t="shared" si="5"/>
        <v>1</v>
      </c>
      <c r="U25" s="157"/>
      <c r="V25" s="157"/>
      <c r="W25" s="157"/>
      <c r="X25" s="157"/>
      <c r="Y25" s="157"/>
      <c r="Z25" s="157"/>
      <c r="AA25" s="157"/>
      <c r="AB25" s="157"/>
      <c r="AC25" s="156"/>
      <c r="AD25" s="295">
        <f t="shared" si="3"/>
        <v>1</v>
      </c>
      <c r="AE25" s="296">
        <f t="shared" si="3"/>
        <v>1</v>
      </c>
      <c r="AF25" s="156">
        <f t="shared" si="4"/>
        <v>1</v>
      </c>
    </row>
    <row r="26" spans="1:32" s="154" customFormat="1" ht="11.25" customHeight="1" x14ac:dyDescent="0.2">
      <c r="A26" s="159" t="s">
        <v>70</v>
      </c>
      <c r="B26" s="159" t="s">
        <v>158</v>
      </c>
      <c r="C26" s="159" t="s">
        <v>45</v>
      </c>
      <c r="D26" s="159" t="s">
        <v>56</v>
      </c>
      <c r="E26" s="159" t="s">
        <v>87</v>
      </c>
      <c r="F26" s="159" t="s">
        <v>87</v>
      </c>
      <c r="G26" s="159" t="s">
        <v>87</v>
      </c>
      <c r="H26" s="159" t="s">
        <v>250</v>
      </c>
      <c r="I26" s="159" t="s">
        <v>197</v>
      </c>
      <c r="J26" s="159" t="s">
        <v>291</v>
      </c>
      <c r="K26" s="127" t="s">
        <v>69</v>
      </c>
      <c r="L26" s="159">
        <v>6</v>
      </c>
      <c r="M26" s="159" t="s">
        <v>296</v>
      </c>
      <c r="N26" s="159" t="s">
        <v>297</v>
      </c>
      <c r="O26" s="159" t="s">
        <v>298</v>
      </c>
      <c r="P26" s="159" t="s">
        <v>49</v>
      </c>
      <c r="Q26" s="159" t="s">
        <v>43</v>
      </c>
      <c r="R26" s="137">
        <v>1</v>
      </c>
      <c r="S26" s="315">
        <v>1</v>
      </c>
      <c r="T26" s="192">
        <f t="shared" si="5"/>
        <v>1</v>
      </c>
      <c r="U26" s="157"/>
      <c r="V26" s="157"/>
      <c r="W26" s="157"/>
      <c r="X26" s="157"/>
      <c r="Y26" s="157"/>
      <c r="Z26" s="157"/>
      <c r="AA26" s="157"/>
      <c r="AB26" s="157"/>
      <c r="AC26" s="156"/>
      <c r="AD26" s="295">
        <f t="shared" si="3"/>
        <v>1</v>
      </c>
      <c r="AE26" s="296">
        <f t="shared" si="3"/>
        <v>1</v>
      </c>
      <c r="AF26" s="156">
        <f t="shared" si="4"/>
        <v>1</v>
      </c>
    </row>
    <row r="27" spans="1:32" s="154" customFormat="1" ht="11.25" customHeight="1" x14ac:dyDescent="0.2">
      <c r="A27" s="159" t="s">
        <v>70</v>
      </c>
      <c r="B27" s="159" t="s">
        <v>158</v>
      </c>
      <c r="C27" s="159" t="s">
        <v>45</v>
      </c>
      <c r="D27" s="159" t="s">
        <v>56</v>
      </c>
      <c r="E27" s="159" t="s">
        <v>87</v>
      </c>
      <c r="F27" s="159" t="s">
        <v>87</v>
      </c>
      <c r="G27" s="159" t="s">
        <v>87</v>
      </c>
      <c r="H27" s="159" t="s">
        <v>250</v>
      </c>
      <c r="I27" s="159" t="s">
        <v>197</v>
      </c>
      <c r="J27" s="159" t="s">
        <v>291</v>
      </c>
      <c r="K27" s="127" t="s">
        <v>69</v>
      </c>
      <c r="L27" s="159">
        <v>7</v>
      </c>
      <c r="M27" s="309" t="s">
        <v>592</v>
      </c>
      <c r="N27" s="159" t="s">
        <v>601</v>
      </c>
      <c r="O27" s="159" t="s">
        <v>602</v>
      </c>
      <c r="P27" s="159" t="s">
        <v>49</v>
      </c>
      <c r="Q27" s="159" t="s">
        <v>43</v>
      </c>
      <c r="R27" s="137">
        <v>1</v>
      </c>
      <c r="S27" s="315">
        <v>1</v>
      </c>
      <c r="T27" s="192">
        <f t="shared" si="5"/>
        <v>1</v>
      </c>
      <c r="U27" s="157"/>
      <c r="V27" s="157"/>
      <c r="W27" s="157"/>
      <c r="X27" s="157"/>
      <c r="Y27" s="157"/>
      <c r="Z27" s="157"/>
      <c r="AA27" s="157"/>
      <c r="AB27" s="157"/>
      <c r="AC27" s="156"/>
      <c r="AD27" s="295">
        <f t="shared" si="3"/>
        <v>1</v>
      </c>
      <c r="AE27" s="296">
        <f t="shared" si="3"/>
        <v>1</v>
      </c>
      <c r="AF27" s="156">
        <f t="shared" si="4"/>
        <v>1</v>
      </c>
    </row>
    <row r="28" spans="1:32" s="154" customFormat="1" ht="11.25" customHeight="1" x14ac:dyDescent="0.2">
      <c r="A28" s="159" t="s">
        <v>32</v>
      </c>
      <c r="B28" s="159" t="s">
        <v>33</v>
      </c>
      <c r="C28" s="159" t="s">
        <v>45</v>
      </c>
      <c r="D28" s="159" t="s">
        <v>56</v>
      </c>
      <c r="E28" s="159" t="s">
        <v>87</v>
      </c>
      <c r="F28" s="159" t="s">
        <v>87</v>
      </c>
      <c r="G28" s="159" t="s">
        <v>87</v>
      </c>
      <c r="H28" s="159" t="s">
        <v>250</v>
      </c>
      <c r="I28" s="159" t="s">
        <v>197</v>
      </c>
      <c r="J28" s="159" t="s">
        <v>604</v>
      </c>
      <c r="K28" s="127" t="s">
        <v>69</v>
      </c>
      <c r="L28" s="159">
        <v>8</v>
      </c>
      <c r="M28" s="159" t="s">
        <v>304</v>
      </c>
      <c r="N28" s="159" t="s">
        <v>305</v>
      </c>
      <c r="O28" s="159" t="s">
        <v>306</v>
      </c>
      <c r="P28" s="159" t="s">
        <v>49</v>
      </c>
      <c r="Q28" s="159" t="s">
        <v>43</v>
      </c>
      <c r="R28" s="137">
        <v>1</v>
      </c>
      <c r="S28" s="315">
        <v>1</v>
      </c>
      <c r="T28" s="192">
        <f t="shared" si="5"/>
        <v>1</v>
      </c>
      <c r="U28" s="157"/>
      <c r="V28" s="157"/>
      <c r="W28" s="157"/>
      <c r="X28" s="157"/>
      <c r="Y28" s="157"/>
      <c r="Z28" s="157"/>
      <c r="AA28" s="157"/>
      <c r="AB28" s="157"/>
      <c r="AC28" s="156"/>
      <c r="AD28" s="295">
        <f t="shared" si="3"/>
        <v>1</v>
      </c>
      <c r="AE28" s="296">
        <f t="shared" si="3"/>
        <v>1</v>
      </c>
      <c r="AF28" s="156">
        <f t="shared" si="4"/>
        <v>1</v>
      </c>
    </row>
    <row r="29" spans="1:32" s="154" customFormat="1" ht="11.25" customHeight="1" x14ac:dyDescent="0.2">
      <c r="A29" s="159" t="s">
        <v>32</v>
      </c>
      <c r="B29" s="159" t="s">
        <v>33</v>
      </c>
      <c r="C29" s="159" t="s">
        <v>45</v>
      </c>
      <c r="D29" s="159" t="s">
        <v>56</v>
      </c>
      <c r="E29" s="159" t="s">
        <v>87</v>
      </c>
      <c r="F29" s="159" t="s">
        <v>87</v>
      </c>
      <c r="G29" s="159" t="s">
        <v>87</v>
      </c>
      <c r="H29" s="159" t="s">
        <v>250</v>
      </c>
      <c r="I29" s="159" t="s">
        <v>197</v>
      </c>
      <c r="J29" s="159" t="s">
        <v>604</v>
      </c>
      <c r="K29" s="127" t="s">
        <v>69</v>
      </c>
      <c r="L29" s="159">
        <v>9</v>
      </c>
      <c r="M29" s="159" t="s">
        <v>308</v>
      </c>
      <c r="N29" s="159" t="s">
        <v>309</v>
      </c>
      <c r="O29" s="159" t="s">
        <v>795</v>
      </c>
      <c r="P29" s="159" t="s">
        <v>49</v>
      </c>
      <c r="Q29" s="159" t="s">
        <v>43</v>
      </c>
      <c r="R29" s="137">
        <v>1</v>
      </c>
      <c r="S29" s="315">
        <v>1</v>
      </c>
      <c r="T29" s="192">
        <f t="shared" si="5"/>
        <v>1</v>
      </c>
      <c r="U29" s="157"/>
      <c r="V29" s="157"/>
      <c r="W29" s="157"/>
      <c r="X29" s="157"/>
      <c r="Y29" s="157"/>
      <c r="Z29" s="157"/>
      <c r="AA29" s="157"/>
      <c r="AB29" s="157"/>
      <c r="AC29" s="156"/>
      <c r="AD29" s="295">
        <f t="shared" si="3"/>
        <v>1</v>
      </c>
      <c r="AE29" s="296">
        <f t="shared" si="3"/>
        <v>1</v>
      </c>
      <c r="AF29" s="156">
        <f t="shared" si="4"/>
        <v>1</v>
      </c>
    </row>
    <row r="30" spans="1:32" s="154" customFormat="1" ht="11.25" customHeight="1" x14ac:dyDescent="0.2">
      <c r="A30" s="159" t="s">
        <v>32</v>
      </c>
      <c r="B30" s="159" t="s">
        <v>33</v>
      </c>
      <c r="C30" s="159" t="s">
        <v>60</v>
      </c>
      <c r="D30" s="159" t="s">
        <v>56</v>
      </c>
      <c r="E30" s="159" t="s">
        <v>87</v>
      </c>
      <c r="F30" s="159" t="s">
        <v>87</v>
      </c>
      <c r="G30" s="159" t="s">
        <v>87</v>
      </c>
      <c r="H30" s="159" t="s">
        <v>250</v>
      </c>
      <c r="I30" s="159" t="s">
        <v>197</v>
      </c>
      <c r="J30" s="159" t="s">
        <v>311</v>
      </c>
      <c r="K30" s="127" t="s">
        <v>69</v>
      </c>
      <c r="L30" s="159">
        <v>10</v>
      </c>
      <c r="M30" s="159" t="s">
        <v>593</v>
      </c>
      <c r="N30" s="159" t="s">
        <v>316</v>
      </c>
      <c r="O30" s="159" t="s">
        <v>603</v>
      </c>
      <c r="P30" s="159" t="s">
        <v>49</v>
      </c>
      <c r="Q30" s="159" t="s">
        <v>43</v>
      </c>
      <c r="R30" s="137">
        <v>1</v>
      </c>
      <c r="S30" s="315">
        <v>1</v>
      </c>
      <c r="T30" s="192">
        <f t="shared" si="5"/>
        <v>1</v>
      </c>
      <c r="U30" s="157"/>
      <c r="V30" s="157"/>
      <c r="W30" s="112"/>
      <c r="X30" s="157"/>
      <c r="Y30" s="157"/>
      <c r="Z30" s="157"/>
      <c r="AA30" s="157"/>
      <c r="AB30" s="157"/>
      <c r="AC30" s="156"/>
      <c r="AD30" s="295">
        <f t="shared" si="3"/>
        <v>1</v>
      </c>
      <c r="AE30" s="296">
        <f t="shared" si="3"/>
        <v>1</v>
      </c>
      <c r="AF30" s="156">
        <f t="shared" si="4"/>
        <v>1</v>
      </c>
    </row>
    <row r="31" spans="1:32" s="154" customFormat="1" ht="11.25" customHeight="1" x14ac:dyDescent="0.2">
      <c r="A31" s="159" t="s">
        <v>32</v>
      </c>
      <c r="B31" s="159" t="s">
        <v>33</v>
      </c>
      <c r="C31" s="159" t="s">
        <v>45</v>
      </c>
      <c r="D31" s="159" t="s">
        <v>56</v>
      </c>
      <c r="E31" s="159" t="s">
        <v>87</v>
      </c>
      <c r="F31" s="159" t="s">
        <v>87</v>
      </c>
      <c r="G31" s="159" t="s">
        <v>87</v>
      </c>
      <c r="H31" s="159" t="s">
        <v>250</v>
      </c>
      <c r="I31" s="159" t="s">
        <v>197</v>
      </c>
      <c r="J31" s="159" t="s">
        <v>311</v>
      </c>
      <c r="K31" s="127" t="s">
        <v>69</v>
      </c>
      <c r="L31" s="304">
        <v>11</v>
      </c>
      <c r="M31" s="304" t="s">
        <v>318</v>
      </c>
      <c r="N31" s="159" t="s">
        <v>319</v>
      </c>
      <c r="O31" s="159" t="s">
        <v>320</v>
      </c>
      <c r="P31" s="159" t="s">
        <v>49</v>
      </c>
      <c r="Q31" s="159" t="s">
        <v>43</v>
      </c>
      <c r="R31" s="137">
        <v>1</v>
      </c>
      <c r="S31" s="315">
        <v>1</v>
      </c>
      <c r="T31" s="192">
        <f t="shared" si="5"/>
        <v>1</v>
      </c>
      <c r="U31" s="157"/>
      <c r="V31" s="157"/>
      <c r="W31" s="112"/>
      <c r="X31" s="157"/>
      <c r="Y31" s="157"/>
      <c r="Z31" s="157"/>
      <c r="AA31" s="157"/>
      <c r="AB31" s="157"/>
      <c r="AC31" s="156"/>
      <c r="AD31" s="295">
        <f t="shared" si="3"/>
        <v>1</v>
      </c>
      <c r="AE31" s="296">
        <f t="shared" si="3"/>
        <v>1</v>
      </c>
      <c r="AF31" s="156">
        <f t="shared" si="4"/>
        <v>1</v>
      </c>
    </row>
    <row r="32" spans="1:32" s="130" customFormat="1" ht="11.25" customHeight="1" x14ac:dyDescent="0.2">
      <c r="A32" s="127" t="s">
        <v>32</v>
      </c>
      <c r="B32" s="127" t="s">
        <v>58</v>
      </c>
      <c r="C32" s="127" t="s">
        <v>60</v>
      </c>
      <c r="D32" s="127" t="s">
        <v>736</v>
      </c>
      <c r="E32" s="127" t="s">
        <v>630</v>
      </c>
      <c r="F32" s="127" t="s">
        <v>623</v>
      </c>
      <c r="G32" s="127" t="s">
        <v>657</v>
      </c>
      <c r="H32" s="127" t="s">
        <v>196</v>
      </c>
      <c r="I32" s="127" t="s">
        <v>197</v>
      </c>
      <c r="J32" s="127" t="s">
        <v>533</v>
      </c>
      <c r="K32" s="127" t="s">
        <v>644</v>
      </c>
      <c r="L32" s="129">
        <v>1</v>
      </c>
      <c r="M32" s="127" t="s">
        <v>700</v>
      </c>
      <c r="N32" s="127" t="s">
        <v>737</v>
      </c>
      <c r="O32" s="127" t="s">
        <v>742</v>
      </c>
      <c r="P32" s="249" t="s">
        <v>42</v>
      </c>
      <c r="Q32" s="249" t="s">
        <v>43</v>
      </c>
      <c r="R32" s="189">
        <v>0.1</v>
      </c>
      <c r="S32" s="134">
        <v>0.1</v>
      </c>
      <c r="T32" s="193">
        <f t="shared" si="5"/>
        <v>1</v>
      </c>
      <c r="U32" s="157">
        <v>0.3</v>
      </c>
      <c r="V32" s="157"/>
      <c r="W32" s="157"/>
      <c r="X32" s="157">
        <v>0.3</v>
      </c>
      <c r="Y32" s="157"/>
      <c r="Z32" s="157"/>
      <c r="AA32" s="157">
        <v>0.3</v>
      </c>
      <c r="AB32" s="157"/>
      <c r="AC32" s="157"/>
      <c r="AD32" s="199">
        <f>+R32+U32+X32+AA32</f>
        <v>1</v>
      </c>
      <c r="AE32" s="156">
        <f>+S32+V32+Y32+AB32</f>
        <v>0.1</v>
      </c>
      <c r="AF32" s="112">
        <f>+AE32/AD32</f>
        <v>0.1</v>
      </c>
    </row>
    <row r="33" spans="1:32" s="130" customFormat="1" ht="11.25" customHeight="1" x14ac:dyDescent="0.2">
      <c r="A33" s="127" t="s">
        <v>32</v>
      </c>
      <c r="B33" s="127" t="s">
        <v>58</v>
      </c>
      <c r="C33" s="127" t="s">
        <v>60</v>
      </c>
      <c r="D33" s="127" t="s">
        <v>736</v>
      </c>
      <c r="E33" s="127" t="s">
        <v>630</v>
      </c>
      <c r="F33" s="127" t="s">
        <v>623</v>
      </c>
      <c r="G33" s="127" t="s">
        <v>657</v>
      </c>
      <c r="H33" s="127" t="s">
        <v>196</v>
      </c>
      <c r="I33" s="127" t="s">
        <v>197</v>
      </c>
      <c r="J33" s="127" t="s">
        <v>533</v>
      </c>
      <c r="K33" s="127" t="s">
        <v>644</v>
      </c>
      <c r="L33" s="129">
        <v>2</v>
      </c>
      <c r="M33" s="127" t="s">
        <v>699</v>
      </c>
      <c r="N33" s="127" t="s">
        <v>738</v>
      </c>
      <c r="O33" s="127" t="s">
        <v>741</v>
      </c>
      <c r="P33" s="249" t="s">
        <v>42</v>
      </c>
      <c r="Q33" s="249" t="s">
        <v>43</v>
      </c>
      <c r="R33" s="189">
        <v>0.1</v>
      </c>
      <c r="S33" s="134">
        <v>0.1</v>
      </c>
      <c r="T33" s="193">
        <f t="shared" si="5"/>
        <v>1</v>
      </c>
      <c r="U33" s="157">
        <v>0.3</v>
      </c>
      <c r="V33" s="157"/>
      <c r="W33" s="157"/>
      <c r="X33" s="157">
        <v>0.3</v>
      </c>
      <c r="Y33" s="157"/>
      <c r="Z33" s="157"/>
      <c r="AA33" s="157">
        <v>0.3</v>
      </c>
      <c r="AB33" s="157"/>
      <c r="AC33" s="157"/>
      <c r="AD33" s="199">
        <f t="shared" ref="AD33:AE36" si="6">+R33+U33+X33+AA33</f>
        <v>1</v>
      </c>
      <c r="AE33" s="156">
        <f t="shared" si="6"/>
        <v>0.1</v>
      </c>
      <c r="AF33" s="112">
        <f t="shared" ref="AF33:AF36" si="7">+AE33/AD33</f>
        <v>0.1</v>
      </c>
    </row>
    <row r="34" spans="1:32" s="130" customFormat="1" ht="11.25" customHeight="1" x14ac:dyDescent="0.2">
      <c r="A34" s="127" t="s">
        <v>32</v>
      </c>
      <c r="B34" s="127" t="s">
        <v>58</v>
      </c>
      <c r="C34" s="127" t="s">
        <v>60</v>
      </c>
      <c r="D34" s="127" t="s">
        <v>736</v>
      </c>
      <c r="E34" s="127" t="s">
        <v>630</v>
      </c>
      <c r="F34" s="127" t="s">
        <v>623</v>
      </c>
      <c r="G34" s="127" t="s">
        <v>657</v>
      </c>
      <c r="H34" s="127" t="s">
        <v>196</v>
      </c>
      <c r="I34" s="127" t="s">
        <v>197</v>
      </c>
      <c r="J34" s="127" t="s">
        <v>533</v>
      </c>
      <c r="K34" s="127" t="s">
        <v>644</v>
      </c>
      <c r="L34" s="129">
        <v>3</v>
      </c>
      <c r="M34" s="127" t="s">
        <v>698</v>
      </c>
      <c r="N34" s="127" t="s">
        <v>739</v>
      </c>
      <c r="O34" s="127" t="s">
        <v>740</v>
      </c>
      <c r="P34" s="249" t="s">
        <v>42</v>
      </c>
      <c r="Q34" s="249" t="s">
        <v>43</v>
      </c>
      <c r="R34" s="189">
        <v>0.1</v>
      </c>
      <c r="S34" s="134">
        <v>0.1</v>
      </c>
      <c r="T34" s="193">
        <f t="shared" si="5"/>
        <v>1</v>
      </c>
      <c r="U34" s="157">
        <v>0.3</v>
      </c>
      <c r="V34" s="157"/>
      <c r="W34" s="157"/>
      <c r="X34" s="157">
        <v>0.3</v>
      </c>
      <c r="Y34" s="157"/>
      <c r="Z34" s="157"/>
      <c r="AA34" s="157">
        <v>0.3</v>
      </c>
      <c r="AB34" s="157"/>
      <c r="AC34" s="157"/>
      <c r="AD34" s="199">
        <f t="shared" si="6"/>
        <v>1</v>
      </c>
      <c r="AE34" s="156">
        <f t="shared" si="6"/>
        <v>0.1</v>
      </c>
      <c r="AF34" s="112">
        <f t="shared" si="7"/>
        <v>0.1</v>
      </c>
    </row>
    <row r="35" spans="1:32" s="130" customFormat="1" ht="11.25" customHeight="1" x14ac:dyDescent="0.2">
      <c r="A35" s="127" t="s">
        <v>32</v>
      </c>
      <c r="B35" s="127" t="s">
        <v>58</v>
      </c>
      <c r="C35" s="127" t="s">
        <v>34</v>
      </c>
      <c r="D35" s="127" t="s">
        <v>831</v>
      </c>
      <c r="E35" s="127" t="s">
        <v>630</v>
      </c>
      <c r="F35" s="127" t="s">
        <v>623</v>
      </c>
      <c r="G35" s="127" t="s">
        <v>659</v>
      </c>
      <c r="H35" s="127" t="s">
        <v>61</v>
      </c>
      <c r="I35" s="127" t="s">
        <v>508</v>
      </c>
      <c r="J35" s="127" t="s">
        <v>62</v>
      </c>
      <c r="K35" s="127" t="s">
        <v>647</v>
      </c>
      <c r="L35" s="129">
        <v>1</v>
      </c>
      <c r="M35" s="127" t="s">
        <v>716</v>
      </c>
      <c r="N35" s="127" t="s">
        <v>743</v>
      </c>
      <c r="O35" s="79" t="s">
        <v>746</v>
      </c>
      <c r="P35" s="249" t="s">
        <v>42</v>
      </c>
      <c r="Q35" s="249" t="s">
        <v>43</v>
      </c>
      <c r="R35" s="246">
        <v>7.55</v>
      </c>
      <c r="S35" s="246">
        <v>7.55</v>
      </c>
      <c r="T35" s="193">
        <f t="shared" si="5"/>
        <v>1</v>
      </c>
      <c r="U35" s="209">
        <v>17</v>
      </c>
      <c r="V35" s="209"/>
      <c r="W35" s="209"/>
      <c r="X35" s="209">
        <v>19</v>
      </c>
      <c r="Y35" s="209"/>
      <c r="Z35" s="209"/>
      <c r="AA35" s="209">
        <v>16.45</v>
      </c>
      <c r="AB35" s="209"/>
      <c r="AC35" s="209"/>
      <c r="AD35" s="245">
        <f t="shared" si="6"/>
        <v>60</v>
      </c>
      <c r="AE35" s="150">
        <f t="shared" si="6"/>
        <v>7.55</v>
      </c>
      <c r="AF35" s="112">
        <f t="shared" si="7"/>
        <v>0.12583333333333332</v>
      </c>
    </row>
    <row r="36" spans="1:32" s="130" customFormat="1" ht="11.25" customHeight="1" x14ac:dyDescent="0.2">
      <c r="A36" s="127" t="s">
        <v>32</v>
      </c>
      <c r="B36" s="127" t="s">
        <v>58</v>
      </c>
      <c r="C36" s="127" t="s">
        <v>34</v>
      </c>
      <c r="D36" s="127" t="s">
        <v>831</v>
      </c>
      <c r="E36" s="127" t="s">
        <v>630</v>
      </c>
      <c r="F36" s="127" t="s">
        <v>623</v>
      </c>
      <c r="G36" s="127" t="s">
        <v>659</v>
      </c>
      <c r="H36" s="127" t="s">
        <v>61</v>
      </c>
      <c r="I36" s="127" t="s">
        <v>508</v>
      </c>
      <c r="J36" s="127" t="s">
        <v>62</v>
      </c>
      <c r="K36" s="127" t="s">
        <v>647</v>
      </c>
      <c r="L36" s="129">
        <v>2</v>
      </c>
      <c r="M36" s="127" t="s">
        <v>717</v>
      </c>
      <c r="N36" s="127" t="s">
        <v>744</v>
      </c>
      <c r="O36" s="127" t="s">
        <v>745</v>
      </c>
      <c r="P36" s="249" t="s">
        <v>42</v>
      </c>
      <c r="Q36" s="249" t="s">
        <v>43</v>
      </c>
      <c r="R36" s="246">
        <v>1.46</v>
      </c>
      <c r="S36" s="246">
        <v>1.46</v>
      </c>
      <c r="T36" s="193">
        <f t="shared" si="5"/>
        <v>1</v>
      </c>
      <c r="U36" s="209">
        <v>8</v>
      </c>
      <c r="V36" s="209"/>
      <c r="W36" s="209"/>
      <c r="X36" s="209">
        <v>8</v>
      </c>
      <c r="Y36" s="209"/>
      <c r="Z36" s="209"/>
      <c r="AA36" s="209">
        <v>10.54</v>
      </c>
      <c r="AB36" s="209"/>
      <c r="AC36" s="209"/>
      <c r="AD36" s="245">
        <f t="shared" si="6"/>
        <v>28</v>
      </c>
      <c r="AE36" s="150">
        <f t="shared" si="6"/>
        <v>1.46</v>
      </c>
      <c r="AF36" s="112">
        <f t="shared" si="7"/>
        <v>5.2142857142857144E-2</v>
      </c>
    </row>
    <row r="37" spans="1:32" s="130" customFormat="1" ht="11.25" customHeight="1" x14ac:dyDescent="0.2">
      <c r="A37" s="108" t="s">
        <v>70</v>
      </c>
      <c r="B37" s="108" t="s">
        <v>71</v>
      </c>
      <c r="C37" s="108" t="s">
        <v>72</v>
      </c>
      <c r="D37" s="109" t="s">
        <v>796</v>
      </c>
      <c r="E37" s="159" t="s">
        <v>87</v>
      </c>
      <c r="F37" s="159" t="s">
        <v>87</v>
      </c>
      <c r="G37" s="159" t="s">
        <v>87</v>
      </c>
      <c r="H37" s="108" t="s">
        <v>192</v>
      </c>
      <c r="I37" s="108" t="s">
        <v>155</v>
      </c>
      <c r="J37" s="108" t="s">
        <v>193</v>
      </c>
      <c r="K37" s="127" t="s">
        <v>69</v>
      </c>
      <c r="L37" s="110">
        <v>1</v>
      </c>
      <c r="M37" s="108" t="s">
        <v>799</v>
      </c>
      <c r="N37" s="109" t="s">
        <v>800</v>
      </c>
      <c r="O37" s="109" t="s">
        <v>801</v>
      </c>
      <c r="P37" s="111" t="s">
        <v>49</v>
      </c>
      <c r="Q37" s="111" t="s">
        <v>43</v>
      </c>
      <c r="R37" s="189">
        <v>1</v>
      </c>
      <c r="S37" s="144">
        <v>1</v>
      </c>
      <c r="T37" s="193">
        <f>S37/R37</f>
        <v>1</v>
      </c>
      <c r="U37" s="157"/>
      <c r="V37" s="157"/>
      <c r="W37" s="157"/>
      <c r="X37" s="112"/>
      <c r="Y37" s="112"/>
      <c r="Z37" s="112"/>
      <c r="AA37" s="112"/>
      <c r="AB37" s="112"/>
      <c r="AC37" s="112"/>
      <c r="AD37" s="200">
        <v>1</v>
      </c>
      <c r="AE37" s="113">
        <v>1</v>
      </c>
      <c r="AF37" s="112">
        <f t="shared" ref="AF37:AF49" si="8">AE37/AD37</f>
        <v>1</v>
      </c>
    </row>
    <row r="38" spans="1:32" s="130" customFormat="1" ht="11.25" customHeight="1" x14ac:dyDescent="0.2">
      <c r="A38" s="108" t="s">
        <v>70</v>
      </c>
      <c r="B38" s="108" t="s">
        <v>71</v>
      </c>
      <c r="C38" s="108" t="s">
        <v>72</v>
      </c>
      <c r="D38" s="109" t="s">
        <v>73</v>
      </c>
      <c r="E38" s="159" t="s">
        <v>87</v>
      </c>
      <c r="F38" s="159" t="s">
        <v>87</v>
      </c>
      <c r="G38" s="159" t="s">
        <v>87</v>
      </c>
      <c r="H38" s="108" t="s">
        <v>192</v>
      </c>
      <c r="I38" s="108" t="s">
        <v>155</v>
      </c>
      <c r="J38" s="108" t="s">
        <v>193</v>
      </c>
      <c r="K38" s="127" t="s">
        <v>69</v>
      </c>
      <c r="L38" s="110">
        <v>2</v>
      </c>
      <c r="M38" s="108" t="s">
        <v>802</v>
      </c>
      <c r="N38" s="109" t="s">
        <v>803</v>
      </c>
      <c r="O38" s="109" t="s">
        <v>91</v>
      </c>
      <c r="P38" s="111" t="s">
        <v>49</v>
      </c>
      <c r="Q38" s="111" t="s">
        <v>126</v>
      </c>
      <c r="R38" s="137">
        <v>1</v>
      </c>
      <c r="S38" s="144">
        <v>1</v>
      </c>
      <c r="T38" s="193">
        <f>S38/R38</f>
        <v>1</v>
      </c>
      <c r="U38" s="157"/>
      <c r="V38" s="157"/>
      <c r="W38" s="157"/>
      <c r="X38" s="112"/>
      <c r="Y38" s="112"/>
      <c r="Z38" s="112"/>
      <c r="AA38" s="112"/>
      <c r="AB38" s="112"/>
      <c r="AC38" s="112"/>
      <c r="AD38" s="201">
        <v>1</v>
      </c>
      <c r="AE38" s="113">
        <v>1</v>
      </c>
      <c r="AF38" s="112">
        <f t="shared" si="8"/>
        <v>1</v>
      </c>
    </row>
    <row r="39" spans="1:32" s="130" customFormat="1" ht="11.25" customHeight="1" x14ac:dyDescent="0.2">
      <c r="A39" s="108" t="s">
        <v>70</v>
      </c>
      <c r="B39" s="108" t="s">
        <v>71</v>
      </c>
      <c r="C39" s="108" t="s">
        <v>72</v>
      </c>
      <c r="D39" s="109" t="s">
        <v>797</v>
      </c>
      <c r="E39" s="159" t="s">
        <v>87</v>
      </c>
      <c r="F39" s="159" t="s">
        <v>87</v>
      </c>
      <c r="G39" s="159" t="s">
        <v>87</v>
      </c>
      <c r="H39" s="108" t="s">
        <v>192</v>
      </c>
      <c r="I39" s="108" t="s">
        <v>155</v>
      </c>
      <c r="J39" s="108" t="s">
        <v>193</v>
      </c>
      <c r="K39" s="127" t="s">
        <v>69</v>
      </c>
      <c r="L39" s="110">
        <v>3</v>
      </c>
      <c r="M39" s="108" t="s">
        <v>804</v>
      </c>
      <c r="N39" s="109" t="s">
        <v>805</v>
      </c>
      <c r="O39" s="109" t="s">
        <v>806</v>
      </c>
      <c r="P39" s="111" t="s">
        <v>49</v>
      </c>
      <c r="Q39" s="111" t="s">
        <v>126</v>
      </c>
      <c r="R39" s="137">
        <v>1</v>
      </c>
      <c r="S39" s="144">
        <v>1</v>
      </c>
      <c r="T39" s="193">
        <f t="shared" ref="T39:T40" si="9">S39/R39</f>
        <v>1</v>
      </c>
      <c r="U39" s="157"/>
      <c r="V39" s="157"/>
      <c r="W39" s="157"/>
      <c r="X39" s="112"/>
      <c r="Y39" s="112"/>
      <c r="Z39" s="112"/>
      <c r="AA39" s="112"/>
      <c r="AB39" s="112"/>
      <c r="AC39" s="112"/>
      <c r="AD39" s="201">
        <v>1</v>
      </c>
      <c r="AE39" s="113">
        <v>1</v>
      </c>
      <c r="AF39" s="112">
        <f t="shared" si="8"/>
        <v>1</v>
      </c>
    </row>
    <row r="40" spans="1:32" s="130" customFormat="1" ht="11.25" customHeight="1" x14ac:dyDescent="0.2">
      <c r="A40" s="108" t="s">
        <v>70</v>
      </c>
      <c r="B40" s="108" t="s">
        <v>71</v>
      </c>
      <c r="C40" s="108" t="s">
        <v>72</v>
      </c>
      <c r="D40" s="109" t="s">
        <v>798</v>
      </c>
      <c r="E40" s="159" t="s">
        <v>87</v>
      </c>
      <c r="F40" s="159" t="s">
        <v>87</v>
      </c>
      <c r="G40" s="159" t="s">
        <v>87</v>
      </c>
      <c r="H40" s="108" t="s">
        <v>192</v>
      </c>
      <c r="I40" s="108" t="s">
        <v>155</v>
      </c>
      <c r="J40" s="108" t="s">
        <v>193</v>
      </c>
      <c r="K40" s="127" t="s">
        <v>69</v>
      </c>
      <c r="L40" s="110">
        <v>4</v>
      </c>
      <c r="M40" s="108" t="s">
        <v>807</v>
      </c>
      <c r="N40" s="109" t="s">
        <v>808</v>
      </c>
      <c r="O40" s="109" t="s">
        <v>195</v>
      </c>
      <c r="P40" s="111" t="s">
        <v>49</v>
      </c>
      <c r="Q40" s="111" t="s">
        <v>43</v>
      </c>
      <c r="R40" s="137">
        <v>1</v>
      </c>
      <c r="S40" s="144">
        <v>1</v>
      </c>
      <c r="T40" s="193">
        <f t="shared" si="9"/>
        <v>1</v>
      </c>
      <c r="U40" s="157"/>
      <c r="V40" s="157"/>
      <c r="W40" s="157"/>
      <c r="X40" s="112"/>
      <c r="Y40" s="112"/>
      <c r="Z40" s="112"/>
      <c r="AA40" s="112"/>
      <c r="AB40" s="112"/>
      <c r="AC40" s="112"/>
      <c r="AD40" s="201">
        <v>1</v>
      </c>
      <c r="AE40" s="113">
        <v>1</v>
      </c>
      <c r="AF40" s="112">
        <f t="shared" si="8"/>
        <v>1</v>
      </c>
    </row>
    <row r="41" spans="1:32" s="130" customFormat="1" ht="11.25" customHeight="1" x14ac:dyDescent="0.2">
      <c r="A41" s="108" t="s">
        <v>70</v>
      </c>
      <c r="B41" s="108" t="s">
        <v>71</v>
      </c>
      <c r="C41" s="108" t="s">
        <v>72</v>
      </c>
      <c r="D41" s="109" t="s">
        <v>809</v>
      </c>
      <c r="E41" s="108" t="s">
        <v>69</v>
      </c>
      <c r="F41" s="108" t="s">
        <v>69</v>
      </c>
      <c r="G41" s="127" t="s">
        <v>87</v>
      </c>
      <c r="H41" s="108" t="s">
        <v>191</v>
      </c>
      <c r="I41" s="108" t="s">
        <v>155</v>
      </c>
      <c r="J41" s="108" t="s">
        <v>810</v>
      </c>
      <c r="K41" s="127" t="s">
        <v>69</v>
      </c>
      <c r="L41" s="110">
        <v>1</v>
      </c>
      <c r="M41" s="109" t="s">
        <v>811</v>
      </c>
      <c r="N41" s="109" t="s">
        <v>812</v>
      </c>
      <c r="O41" s="109" t="s">
        <v>813</v>
      </c>
      <c r="P41" s="111" t="s">
        <v>49</v>
      </c>
      <c r="Q41" s="111" t="s">
        <v>43</v>
      </c>
      <c r="R41" s="137">
        <v>1</v>
      </c>
      <c r="S41" s="137">
        <v>1</v>
      </c>
      <c r="T41" s="194">
        <f>S41/R41</f>
        <v>1</v>
      </c>
      <c r="U41" s="157"/>
      <c r="V41" s="157"/>
      <c r="W41" s="157"/>
      <c r="X41" s="112"/>
      <c r="Y41" s="112"/>
      <c r="Z41" s="112"/>
      <c r="AA41" s="112"/>
      <c r="AB41" s="112"/>
      <c r="AC41" s="112"/>
      <c r="AD41" s="200">
        <v>1</v>
      </c>
      <c r="AE41" s="112">
        <v>1</v>
      </c>
      <c r="AF41" s="112">
        <f t="shared" si="8"/>
        <v>1</v>
      </c>
    </row>
    <row r="42" spans="1:32" s="130" customFormat="1" ht="11.25" customHeight="1" x14ac:dyDescent="0.2">
      <c r="A42" s="108" t="s">
        <v>70</v>
      </c>
      <c r="B42" s="108" t="s">
        <v>44</v>
      </c>
      <c r="C42" s="108" t="s">
        <v>45</v>
      </c>
      <c r="D42" s="108" t="s">
        <v>814</v>
      </c>
      <c r="E42" s="108" t="s">
        <v>69</v>
      </c>
      <c r="F42" s="108" t="s">
        <v>69</v>
      </c>
      <c r="G42" s="108" t="s">
        <v>69</v>
      </c>
      <c r="H42" s="108" t="s">
        <v>122</v>
      </c>
      <c r="I42" s="108" t="s">
        <v>155</v>
      </c>
      <c r="J42" s="108" t="s">
        <v>156</v>
      </c>
      <c r="K42" s="127" t="s">
        <v>69</v>
      </c>
      <c r="L42" s="114">
        <v>1</v>
      </c>
      <c r="M42" s="109" t="s">
        <v>816</v>
      </c>
      <c r="N42" s="109" t="s">
        <v>817</v>
      </c>
      <c r="O42" s="109" t="s">
        <v>140</v>
      </c>
      <c r="P42" s="111" t="s">
        <v>49</v>
      </c>
      <c r="Q42" s="111" t="s">
        <v>43</v>
      </c>
      <c r="R42" s="189">
        <v>1</v>
      </c>
      <c r="S42" s="137">
        <v>1</v>
      </c>
      <c r="T42" s="193">
        <f>S42/R42</f>
        <v>1</v>
      </c>
      <c r="U42" s="157"/>
      <c r="V42" s="157"/>
      <c r="W42" s="157"/>
      <c r="X42" s="112"/>
      <c r="Y42" s="112"/>
      <c r="Z42" s="112"/>
      <c r="AA42" s="112"/>
      <c r="AB42" s="112"/>
      <c r="AC42" s="112"/>
      <c r="AD42" s="201">
        <v>1</v>
      </c>
      <c r="AE42" s="201">
        <v>1</v>
      </c>
      <c r="AF42" s="112">
        <f t="shared" si="8"/>
        <v>1</v>
      </c>
    </row>
    <row r="43" spans="1:32" s="130" customFormat="1" ht="11.25" customHeight="1" x14ac:dyDescent="0.2">
      <c r="A43" s="108" t="s">
        <v>70</v>
      </c>
      <c r="B43" s="108" t="s">
        <v>71</v>
      </c>
      <c r="C43" s="108" t="s">
        <v>45</v>
      </c>
      <c r="D43" s="108" t="s">
        <v>815</v>
      </c>
      <c r="E43" s="108" t="s">
        <v>69</v>
      </c>
      <c r="F43" s="108" t="s">
        <v>69</v>
      </c>
      <c r="G43" s="108" t="s">
        <v>69</v>
      </c>
      <c r="H43" s="108" t="s">
        <v>122</v>
      </c>
      <c r="I43" s="108" t="s">
        <v>155</v>
      </c>
      <c r="J43" s="108" t="s">
        <v>156</v>
      </c>
      <c r="K43" s="127" t="s">
        <v>69</v>
      </c>
      <c r="L43" s="114">
        <v>2</v>
      </c>
      <c r="M43" s="109" t="s">
        <v>818</v>
      </c>
      <c r="N43" s="109" t="s">
        <v>819</v>
      </c>
      <c r="O43" s="109" t="s">
        <v>820</v>
      </c>
      <c r="P43" s="111" t="s">
        <v>49</v>
      </c>
      <c r="Q43" s="111" t="s">
        <v>43</v>
      </c>
      <c r="R43" s="189">
        <v>1</v>
      </c>
      <c r="S43" s="137">
        <v>1</v>
      </c>
      <c r="T43" s="193">
        <f>S43/R43</f>
        <v>1</v>
      </c>
      <c r="U43" s="157"/>
      <c r="V43" s="157"/>
      <c r="W43" s="157"/>
      <c r="X43" s="112"/>
      <c r="Y43" s="112"/>
      <c r="Z43" s="112"/>
      <c r="AA43" s="112"/>
      <c r="AB43" s="112"/>
      <c r="AC43" s="112"/>
      <c r="AD43" s="201">
        <v>1</v>
      </c>
      <c r="AE43" s="201">
        <v>1</v>
      </c>
      <c r="AF43" s="112">
        <f t="shared" si="8"/>
        <v>1</v>
      </c>
    </row>
    <row r="44" spans="1:32" s="130" customFormat="1" ht="11.25" customHeight="1" x14ac:dyDescent="0.2">
      <c r="A44" s="108" t="s">
        <v>32</v>
      </c>
      <c r="B44" s="108" t="s">
        <v>58</v>
      </c>
      <c r="C44" s="108" t="s">
        <v>59</v>
      </c>
      <c r="D44" s="108" t="s">
        <v>814</v>
      </c>
      <c r="E44" s="108" t="s">
        <v>69</v>
      </c>
      <c r="F44" s="108" t="s">
        <v>69</v>
      </c>
      <c r="G44" s="108" t="s">
        <v>69</v>
      </c>
      <c r="H44" s="108" t="s">
        <v>159</v>
      </c>
      <c r="I44" s="108" t="s">
        <v>155</v>
      </c>
      <c r="J44" s="108" t="s">
        <v>160</v>
      </c>
      <c r="K44" s="127" t="s">
        <v>69</v>
      </c>
      <c r="L44" s="114">
        <v>1</v>
      </c>
      <c r="M44" s="108" t="s">
        <v>822</v>
      </c>
      <c r="N44" s="108" t="s">
        <v>823</v>
      </c>
      <c r="O44" s="108" t="s">
        <v>824</v>
      </c>
      <c r="P44" s="115" t="s">
        <v>49</v>
      </c>
      <c r="Q44" s="115" t="s">
        <v>43</v>
      </c>
      <c r="R44" s="137">
        <v>1</v>
      </c>
      <c r="S44" s="144">
        <v>1</v>
      </c>
      <c r="T44" s="193">
        <f t="shared" ref="T44:T80" si="10">S44/R44</f>
        <v>1</v>
      </c>
      <c r="U44" s="157"/>
      <c r="V44" s="157"/>
      <c r="W44" s="157"/>
      <c r="X44" s="112"/>
      <c r="Y44" s="112"/>
      <c r="Z44" s="112"/>
      <c r="AA44" s="112"/>
      <c r="AB44" s="112"/>
      <c r="AC44" s="112"/>
      <c r="AD44" s="201">
        <v>1</v>
      </c>
      <c r="AE44" s="113">
        <v>1</v>
      </c>
      <c r="AF44" s="112">
        <f t="shared" si="8"/>
        <v>1</v>
      </c>
    </row>
    <row r="45" spans="1:32" s="130" customFormat="1" ht="11.25" customHeight="1" x14ac:dyDescent="0.2">
      <c r="A45" s="108" t="s">
        <v>32</v>
      </c>
      <c r="B45" s="108" t="s">
        <v>58</v>
      </c>
      <c r="C45" s="108" t="s">
        <v>59</v>
      </c>
      <c r="D45" s="108" t="s">
        <v>821</v>
      </c>
      <c r="E45" s="108" t="s">
        <v>69</v>
      </c>
      <c r="F45" s="108" t="s">
        <v>69</v>
      </c>
      <c r="G45" s="108" t="s">
        <v>69</v>
      </c>
      <c r="H45" s="108" t="s">
        <v>159</v>
      </c>
      <c r="I45" s="108" t="s">
        <v>155</v>
      </c>
      <c r="J45" s="108" t="s">
        <v>160</v>
      </c>
      <c r="K45" s="127" t="s">
        <v>69</v>
      </c>
      <c r="L45" s="114">
        <v>2</v>
      </c>
      <c r="M45" s="108" t="s">
        <v>825</v>
      </c>
      <c r="N45" s="108" t="s">
        <v>826</v>
      </c>
      <c r="O45" s="108" t="s">
        <v>827</v>
      </c>
      <c r="P45" s="115" t="s">
        <v>49</v>
      </c>
      <c r="Q45" s="115" t="s">
        <v>50</v>
      </c>
      <c r="R45" s="137">
        <v>1</v>
      </c>
      <c r="S45" s="144">
        <v>1</v>
      </c>
      <c r="T45" s="193">
        <f t="shared" si="10"/>
        <v>1</v>
      </c>
      <c r="U45" s="157"/>
      <c r="V45" s="157"/>
      <c r="W45" s="157"/>
      <c r="X45" s="112"/>
      <c r="Y45" s="112"/>
      <c r="Z45" s="112"/>
      <c r="AA45" s="112"/>
      <c r="AB45" s="112"/>
      <c r="AC45" s="112"/>
      <c r="AD45" s="201">
        <v>1</v>
      </c>
      <c r="AE45" s="113">
        <v>1</v>
      </c>
      <c r="AF45" s="112">
        <f t="shared" si="8"/>
        <v>1</v>
      </c>
    </row>
    <row r="46" spans="1:32" s="130" customFormat="1" ht="11.25" customHeight="1" x14ac:dyDescent="0.2">
      <c r="A46" s="108" t="s">
        <v>32</v>
      </c>
      <c r="B46" s="108" t="s">
        <v>58</v>
      </c>
      <c r="C46" s="108" t="s">
        <v>59</v>
      </c>
      <c r="D46" s="108" t="s">
        <v>814</v>
      </c>
      <c r="E46" s="108" t="s">
        <v>69</v>
      </c>
      <c r="F46" s="108" t="s">
        <v>69</v>
      </c>
      <c r="G46" s="108" t="s">
        <v>69</v>
      </c>
      <c r="H46" s="108" t="s">
        <v>159</v>
      </c>
      <c r="I46" s="108" t="s">
        <v>155</v>
      </c>
      <c r="J46" s="108" t="s">
        <v>160</v>
      </c>
      <c r="K46" s="127" t="s">
        <v>69</v>
      </c>
      <c r="L46" s="114">
        <v>3</v>
      </c>
      <c r="M46" s="116" t="s">
        <v>828</v>
      </c>
      <c r="N46" s="108" t="s">
        <v>829</v>
      </c>
      <c r="O46" s="108" t="s">
        <v>830</v>
      </c>
      <c r="P46" s="115" t="s">
        <v>49</v>
      </c>
      <c r="Q46" s="115" t="s">
        <v>43</v>
      </c>
      <c r="R46" s="137">
        <v>1</v>
      </c>
      <c r="S46" s="144">
        <v>1</v>
      </c>
      <c r="T46" s="193">
        <f t="shared" si="10"/>
        <v>1</v>
      </c>
      <c r="U46" s="157"/>
      <c r="V46" s="157"/>
      <c r="W46" s="157"/>
      <c r="X46" s="112"/>
      <c r="Y46" s="112"/>
      <c r="Z46" s="112"/>
      <c r="AA46" s="112"/>
      <c r="AB46" s="112"/>
      <c r="AC46" s="112"/>
      <c r="AD46" s="201">
        <v>1</v>
      </c>
      <c r="AE46" s="113">
        <v>1</v>
      </c>
      <c r="AF46" s="112">
        <f t="shared" si="8"/>
        <v>1</v>
      </c>
    </row>
    <row r="47" spans="1:32" s="130" customFormat="1" ht="11.25" customHeight="1" x14ac:dyDescent="0.2">
      <c r="A47" s="117" t="s">
        <v>70</v>
      </c>
      <c r="B47" s="117" t="s">
        <v>71</v>
      </c>
      <c r="C47" s="117" t="s">
        <v>45</v>
      </c>
      <c r="D47" s="117" t="s">
        <v>831</v>
      </c>
      <c r="E47" s="117" t="s">
        <v>69</v>
      </c>
      <c r="F47" s="117" t="s">
        <v>69</v>
      </c>
      <c r="G47" s="117" t="s">
        <v>69</v>
      </c>
      <c r="H47" s="117" t="s">
        <v>202</v>
      </c>
      <c r="I47" s="117" t="s">
        <v>155</v>
      </c>
      <c r="J47" s="117" t="s">
        <v>155</v>
      </c>
      <c r="K47" s="127" t="s">
        <v>69</v>
      </c>
      <c r="L47" s="110">
        <v>1</v>
      </c>
      <c r="M47" s="118" t="s">
        <v>836</v>
      </c>
      <c r="N47" s="118" t="s">
        <v>837</v>
      </c>
      <c r="O47" s="118" t="s">
        <v>838</v>
      </c>
      <c r="P47" s="119" t="s">
        <v>49</v>
      </c>
      <c r="Q47" s="120" t="s">
        <v>126</v>
      </c>
      <c r="R47" s="137">
        <v>0.98</v>
      </c>
      <c r="S47" s="144">
        <v>0.996</v>
      </c>
      <c r="T47" s="193">
        <f t="shared" si="10"/>
        <v>1.0163265306122449</v>
      </c>
      <c r="U47" s="157"/>
      <c r="V47" s="157"/>
      <c r="W47" s="157"/>
      <c r="X47" s="112"/>
      <c r="Y47" s="112"/>
      <c r="Z47" s="112"/>
      <c r="AA47" s="112"/>
      <c r="AB47" s="112"/>
      <c r="AC47" s="112"/>
      <c r="AD47" s="201">
        <v>0.98</v>
      </c>
      <c r="AE47" s="113">
        <v>0.98956</v>
      </c>
      <c r="AF47" s="112">
        <f t="shared" si="8"/>
        <v>1.0097551020408164</v>
      </c>
    </row>
    <row r="48" spans="1:32" s="130" customFormat="1" ht="11.25" customHeight="1" x14ac:dyDescent="0.2">
      <c r="A48" s="108" t="s">
        <v>70</v>
      </c>
      <c r="B48" s="108" t="s">
        <v>71</v>
      </c>
      <c r="C48" s="108" t="s">
        <v>203</v>
      </c>
      <c r="D48" s="108" t="s">
        <v>831</v>
      </c>
      <c r="E48" s="108" t="s">
        <v>69</v>
      </c>
      <c r="F48" s="108" t="s">
        <v>69</v>
      </c>
      <c r="G48" s="108" t="s">
        <v>69</v>
      </c>
      <c r="H48" s="108" t="s">
        <v>202</v>
      </c>
      <c r="I48" s="108" t="s">
        <v>155</v>
      </c>
      <c r="J48" s="108" t="s">
        <v>155</v>
      </c>
      <c r="K48" s="127" t="s">
        <v>69</v>
      </c>
      <c r="L48" s="110">
        <v>2</v>
      </c>
      <c r="M48" s="109" t="s">
        <v>1262</v>
      </c>
      <c r="N48" s="109" t="s">
        <v>839</v>
      </c>
      <c r="O48" s="109" t="s">
        <v>838</v>
      </c>
      <c r="P48" s="111" t="s">
        <v>49</v>
      </c>
      <c r="Q48" s="121" t="s">
        <v>126</v>
      </c>
      <c r="R48" s="137">
        <v>0.96</v>
      </c>
      <c r="S48" s="144">
        <v>0.96</v>
      </c>
      <c r="T48" s="193">
        <f t="shared" si="10"/>
        <v>1</v>
      </c>
      <c r="U48" s="157"/>
      <c r="V48" s="157"/>
      <c r="W48" s="157"/>
      <c r="X48" s="112"/>
      <c r="Y48" s="112"/>
      <c r="Z48" s="112"/>
      <c r="AA48" s="112"/>
      <c r="AB48" s="112"/>
      <c r="AC48" s="112"/>
      <c r="AD48" s="201">
        <v>0.96</v>
      </c>
      <c r="AE48" s="113">
        <v>0.9635999999999999</v>
      </c>
      <c r="AF48" s="112">
        <f t="shared" si="8"/>
        <v>1.0037499999999999</v>
      </c>
    </row>
    <row r="49" spans="1:32" s="130" customFormat="1" ht="11.25" customHeight="1" x14ac:dyDescent="0.2">
      <c r="A49" s="108" t="s">
        <v>70</v>
      </c>
      <c r="B49" s="108" t="s">
        <v>71</v>
      </c>
      <c r="C49" s="108" t="s">
        <v>203</v>
      </c>
      <c r="D49" s="108" t="s">
        <v>166</v>
      </c>
      <c r="E49" s="108" t="s">
        <v>69</v>
      </c>
      <c r="F49" s="108" t="s">
        <v>69</v>
      </c>
      <c r="G49" s="108" t="s">
        <v>69</v>
      </c>
      <c r="H49" s="108" t="s">
        <v>202</v>
      </c>
      <c r="I49" s="108" t="s">
        <v>155</v>
      </c>
      <c r="J49" s="108" t="s">
        <v>155</v>
      </c>
      <c r="K49" s="127" t="s">
        <v>69</v>
      </c>
      <c r="L49" s="110">
        <v>3</v>
      </c>
      <c r="M49" s="109" t="s">
        <v>840</v>
      </c>
      <c r="N49" s="109" t="s">
        <v>204</v>
      </c>
      <c r="O49" s="109" t="s">
        <v>841</v>
      </c>
      <c r="P49" s="111" t="s">
        <v>49</v>
      </c>
      <c r="Q49" s="121" t="s">
        <v>43</v>
      </c>
      <c r="R49" s="137">
        <v>1</v>
      </c>
      <c r="S49" s="144">
        <v>1</v>
      </c>
      <c r="T49" s="193">
        <f t="shared" si="10"/>
        <v>1</v>
      </c>
      <c r="U49" s="157"/>
      <c r="V49" s="157"/>
      <c r="W49" s="157"/>
      <c r="X49" s="112"/>
      <c r="Y49" s="112"/>
      <c r="Z49" s="112"/>
      <c r="AA49" s="112"/>
      <c r="AB49" s="112"/>
      <c r="AC49" s="112"/>
      <c r="AD49" s="201">
        <f>R49</f>
        <v>1</v>
      </c>
      <c r="AE49" s="113">
        <f>S49</f>
        <v>1</v>
      </c>
      <c r="AF49" s="112">
        <f t="shared" si="8"/>
        <v>1</v>
      </c>
    </row>
    <row r="50" spans="1:32" s="130" customFormat="1" ht="11.25" customHeight="1" x14ac:dyDescent="0.2">
      <c r="A50" s="108" t="s">
        <v>70</v>
      </c>
      <c r="B50" s="108" t="s">
        <v>71</v>
      </c>
      <c r="C50" s="108" t="s">
        <v>45</v>
      </c>
      <c r="D50" s="108" t="s">
        <v>831</v>
      </c>
      <c r="E50" s="108" t="s">
        <v>69</v>
      </c>
      <c r="F50" s="108" t="s">
        <v>69</v>
      </c>
      <c r="G50" s="108" t="s">
        <v>69</v>
      </c>
      <c r="H50" s="108" t="s">
        <v>202</v>
      </c>
      <c r="I50" s="108" t="s">
        <v>155</v>
      </c>
      <c r="J50" s="108" t="s">
        <v>155</v>
      </c>
      <c r="K50" s="127" t="s">
        <v>69</v>
      </c>
      <c r="L50" s="110">
        <v>4</v>
      </c>
      <c r="M50" s="109" t="s">
        <v>842</v>
      </c>
      <c r="N50" s="109" t="s">
        <v>843</v>
      </c>
      <c r="O50" s="109" t="s">
        <v>844</v>
      </c>
      <c r="P50" s="111" t="s">
        <v>49</v>
      </c>
      <c r="Q50" s="121" t="s">
        <v>43</v>
      </c>
      <c r="R50" s="137">
        <v>0.98</v>
      </c>
      <c r="S50" s="144">
        <v>0.97989999999999999</v>
      </c>
      <c r="T50" s="193">
        <f t="shared" si="10"/>
        <v>0.99989795918367352</v>
      </c>
      <c r="U50" s="157"/>
      <c r="V50" s="157"/>
      <c r="W50" s="157"/>
      <c r="X50" s="112"/>
      <c r="Y50" s="112"/>
      <c r="Z50" s="112"/>
      <c r="AA50" s="112"/>
      <c r="AB50" s="112"/>
      <c r="AC50" s="112"/>
      <c r="AD50" s="201">
        <f t="shared" ref="AD50:AD66" si="11">R50</f>
        <v>0.98</v>
      </c>
      <c r="AE50" s="113">
        <f t="shared" ref="AE50:AE66" si="12">S50</f>
        <v>0.97989999999999999</v>
      </c>
      <c r="AF50" s="112">
        <f t="shared" ref="AF50:AF66" si="13">AE50/AD50</f>
        <v>0.99989795918367352</v>
      </c>
    </row>
    <row r="51" spans="1:32" s="130" customFormat="1" ht="11.25" customHeight="1" x14ac:dyDescent="0.2">
      <c r="A51" s="117" t="s">
        <v>70</v>
      </c>
      <c r="B51" s="117" t="s">
        <v>71</v>
      </c>
      <c r="C51" s="117" t="s">
        <v>45</v>
      </c>
      <c r="D51" s="109" t="s">
        <v>831</v>
      </c>
      <c r="E51" s="117" t="s">
        <v>69</v>
      </c>
      <c r="F51" s="117" t="s">
        <v>69</v>
      </c>
      <c r="G51" s="117" t="s">
        <v>69</v>
      </c>
      <c r="H51" s="117" t="s">
        <v>202</v>
      </c>
      <c r="I51" s="117" t="s">
        <v>155</v>
      </c>
      <c r="J51" s="117" t="s">
        <v>321</v>
      </c>
      <c r="K51" s="127" t="s">
        <v>69</v>
      </c>
      <c r="L51" s="114">
        <v>5</v>
      </c>
      <c r="M51" s="108" t="s">
        <v>845</v>
      </c>
      <c r="N51" s="117" t="s">
        <v>846</v>
      </c>
      <c r="O51" s="117" t="s">
        <v>847</v>
      </c>
      <c r="P51" s="122" t="s">
        <v>49</v>
      </c>
      <c r="Q51" s="122" t="s">
        <v>43</v>
      </c>
      <c r="R51" s="137">
        <v>1</v>
      </c>
      <c r="S51" s="144">
        <v>1</v>
      </c>
      <c r="T51" s="193">
        <f t="shared" si="10"/>
        <v>1</v>
      </c>
      <c r="U51" s="157"/>
      <c r="V51" s="157"/>
      <c r="W51" s="157"/>
      <c r="X51" s="112"/>
      <c r="Y51" s="112"/>
      <c r="Z51" s="112"/>
      <c r="AA51" s="112"/>
      <c r="AB51" s="112"/>
      <c r="AC51" s="112"/>
      <c r="AD51" s="201">
        <f t="shared" si="11"/>
        <v>1</v>
      </c>
      <c r="AE51" s="113">
        <f t="shared" si="12"/>
        <v>1</v>
      </c>
      <c r="AF51" s="112">
        <f t="shared" si="13"/>
        <v>1</v>
      </c>
    </row>
    <row r="52" spans="1:32" s="130" customFormat="1" ht="11.25" customHeight="1" x14ac:dyDescent="0.2">
      <c r="A52" s="108" t="s">
        <v>70</v>
      </c>
      <c r="B52" s="108" t="s">
        <v>71</v>
      </c>
      <c r="C52" s="108" t="s">
        <v>45</v>
      </c>
      <c r="D52" s="109" t="s">
        <v>166</v>
      </c>
      <c r="E52" s="108" t="s">
        <v>69</v>
      </c>
      <c r="F52" s="108" t="s">
        <v>69</v>
      </c>
      <c r="G52" s="108" t="s">
        <v>69</v>
      </c>
      <c r="H52" s="108" t="s">
        <v>202</v>
      </c>
      <c r="I52" s="108" t="s">
        <v>155</v>
      </c>
      <c r="J52" s="108" t="s">
        <v>321</v>
      </c>
      <c r="K52" s="127" t="s">
        <v>69</v>
      </c>
      <c r="L52" s="123">
        <v>6</v>
      </c>
      <c r="M52" s="124" t="s">
        <v>848</v>
      </c>
      <c r="N52" s="108" t="s">
        <v>849</v>
      </c>
      <c r="O52" s="108" t="s">
        <v>850</v>
      </c>
      <c r="P52" s="115" t="s">
        <v>49</v>
      </c>
      <c r="Q52" s="115" t="s">
        <v>43</v>
      </c>
      <c r="R52" s="138">
        <v>24</v>
      </c>
      <c r="S52" s="138">
        <v>24</v>
      </c>
      <c r="T52" s="192">
        <f t="shared" si="10"/>
        <v>1</v>
      </c>
      <c r="U52" s="209"/>
      <c r="V52" s="209"/>
      <c r="W52" s="209"/>
      <c r="X52" s="150"/>
      <c r="Y52" s="150"/>
      <c r="Z52" s="150"/>
      <c r="AA52" s="150"/>
      <c r="AB52" s="150"/>
      <c r="AC52" s="150"/>
      <c r="AD52" s="311">
        <f t="shared" si="11"/>
        <v>24</v>
      </c>
      <c r="AE52" s="311">
        <f t="shared" si="12"/>
        <v>24</v>
      </c>
      <c r="AF52" s="112">
        <f t="shared" si="13"/>
        <v>1</v>
      </c>
    </row>
    <row r="53" spans="1:32" s="130" customFormat="1" ht="11.25" customHeight="1" x14ac:dyDescent="0.2">
      <c r="A53" s="108" t="s">
        <v>70</v>
      </c>
      <c r="B53" s="108" t="s">
        <v>71</v>
      </c>
      <c r="C53" s="108" t="s">
        <v>45</v>
      </c>
      <c r="D53" s="109" t="s">
        <v>831</v>
      </c>
      <c r="E53" s="108" t="s">
        <v>69</v>
      </c>
      <c r="F53" s="108" t="s">
        <v>69</v>
      </c>
      <c r="G53" s="108" t="s">
        <v>69</v>
      </c>
      <c r="H53" s="108" t="s">
        <v>202</v>
      </c>
      <c r="I53" s="108" t="s">
        <v>155</v>
      </c>
      <c r="J53" s="108" t="s">
        <v>321</v>
      </c>
      <c r="K53" s="127" t="s">
        <v>69</v>
      </c>
      <c r="L53" s="114">
        <v>7</v>
      </c>
      <c r="M53" s="108" t="s">
        <v>851</v>
      </c>
      <c r="N53" s="108" t="s">
        <v>852</v>
      </c>
      <c r="O53" s="108" t="s">
        <v>847</v>
      </c>
      <c r="P53" s="115" t="s">
        <v>49</v>
      </c>
      <c r="Q53" s="115" t="s">
        <v>43</v>
      </c>
      <c r="R53" s="137">
        <v>1</v>
      </c>
      <c r="S53" s="144">
        <v>1</v>
      </c>
      <c r="T53" s="193">
        <f t="shared" si="10"/>
        <v>1</v>
      </c>
      <c r="U53" s="157"/>
      <c r="V53" s="157"/>
      <c r="W53" s="157"/>
      <c r="X53" s="112"/>
      <c r="Y53" s="112"/>
      <c r="Z53" s="112"/>
      <c r="AA53" s="112"/>
      <c r="AB53" s="112"/>
      <c r="AC53" s="112"/>
      <c r="AD53" s="201">
        <f t="shared" si="11"/>
        <v>1</v>
      </c>
      <c r="AE53" s="113">
        <f t="shared" si="12"/>
        <v>1</v>
      </c>
      <c r="AF53" s="112">
        <f t="shared" si="13"/>
        <v>1</v>
      </c>
    </row>
    <row r="54" spans="1:32" s="130" customFormat="1" ht="11.25" customHeight="1" x14ac:dyDescent="0.2">
      <c r="A54" s="108" t="s">
        <v>70</v>
      </c>
      <c r="B54" s="108" t="s">
        <v>44</v>
      </c>
      <c r="C54" s="108" t="s">
        <v>203</v>
      </c>
      <c r="D54" s="109" t="s">
        <v>831</v>
      </c>
      <c r="E54" s="108" t="s">
        <v>69</v>
      </c>
      <c r="F54" s="108" t="s">
        <v>69</v>
      </c>
      <c r="G54" s="108" t="s">
        <v>69</v>
      </c>
      <c r="H54" s="108" t="s">
        <v>202</v>
      </c>
      <c r="I54" s="108" t="s">
        <v>155</v>
      </c>
      <c r="J54" s="108" t="s">
        <v>617</v>
      </c>
      <c r="K54" s="127" t="s">
        <v>69</v>
      </c>
      <c r="L54" s="114">
        <v>8</v>
      </c>
      <c r="M54" s="108" t="s">
        <v>853</v>
      </c>
      <c r="N54" s="108" t="s">
        <v>212</v>
      </c>
      <c r="O54" s="108" t="s">
        <v>854</v>
      </c>
      <c r="P54" s="115" t="s">
        <v>49</v>
      </c>
      <c r="Q54" s="125" t="s">
        <v>43</v>
      </c>
      <c r="R54" s="137">
        <v>1</v>
      </c>
      <c r="S54" s="137">
        <v>1</v>
      </c>
      <c r="T54" s="193">
        <f t="shared" si="10"/>
        <v>1</v>
      </c>
      <c r="U54" s="157"/>
      <c r="V54" s="157"/>
      <c r="W54" s="157"/>
      <c r="X54" s="112"/>
      <c r="Y54" s="112"/>
      <c r="Z54" s="112"/>
      <c r="AA54" s="112"/>
      <c r="AB54" s="112"/>
      <c r="AC54" s="112"/>
      <c r="AD54" s="201">
        <f t="shared" si="11"/>
        <v>1</v>
      </c>
      <c r="AE54" s="113">
        <f t="shared" si="12"/>
        <v>1</v>
      </c>
      <c r="AF54" s="112">
        <f t="shared" si="13"/>
        <v>1</v>
      </c>
    </row>
    <row r="55" spans="1:32" s="130" customFormat="1" ht="11.25" customHeight="1" x14ac:dyDescent="0.2">
      <c r="A55" s="108" t="s">
        <v>70</v>
      </c>
      <c r="B55" s="108" t="s">
        <v>44</v>
      </c>
      <c r="C55" s="108" t="s">
        <v>45</v>
      </c>
      <c r="D55" s="108" t="s">
        <v>831</v>
      </c>
      <c r="E55" s="108" t="s">
        <v>69</v>
      </c>
      <c r="F55" s="108" t="s">
        <v>69</v>
      </c>
      <c r="G55" s="108" t="s">
        <v>69</v>
      </c>
      <c r="H55" s="108" t="s">
        <v>202</v>
      </c>
      <c r="I55" s="108" t="s">
        <v>155</v>
      </c>
      <c r="J55" s="108" t="s">
        <v>617</v>
      </c>
      <c r="K55" s="127" t="s">
        <v>69</v>
      </c>
      <c r="L55" s="114">
        <v>9</v>
      </c>
      <c r="M55" s="108" t="s">
        <v>855</v>
      </c>
      <c r="N55" s="108" t="s">
        <v>856</v>
      </c>
      <c r="O55" s="108" t="s">
        <v>857</v>
      </c>
      <c r="P55" s="115" t="s">
        <v>49</v>
      </c>
      <c r="Q55" s="125" t="s">
        <v>43</v>
      </c>
      <c r="R55" s="137">
        <v>1</v>
      </c>
      <c r="S55" s="137">
        <v>1</v>
      </c>
      <c r="T55" s="193">
        <f t="shared" si="10"/>
        <v>1</v>
      </c>
      <c r="U55" s="157"/>
      <c r="V55" s="157"/>
      <c r="W55" s="157"/>
      <c r="X55" s="112"/>
      <c r="Y55" s="112"/>
      <c r="Z55" s="112"/>
      <c r="AA55" s="112"/>
      <c r="AB55" s="112"/>
      <c r="AC55" s="112"/>
      <c r="AD55" s="201">
        <f t="shared" si="11"/>
        <v>1</v>
      </c>
      <c r="AE55" s="113">
        <f t="shared" si="12"/>
        <v>1</v>
      </c>
      <c r="AF55" s="112">
        <f t="shared" si="13"/>
        <v>1</v>
      </c>
    </row>
    <row r="56" spans="1:32" s="130" customFormat="1" ht="11.25" customHeight="1" x14ac:dyDescent="0.2">
      <c r="A56" s="108" t="s">
        <v>70</v>
      </c>
      <c r="B56" s="108" t="s">
        <v>71</v>
      </c>
      <c r="C56" s="108" t="s">
        <v>45</v>
      </c>
      <c r="D56" s="109" t="s">
        <v>832</v>
      </c>
      <c r="E56" s="108" t="s">
        <v>69</v>
      </c>
      <c r="F56" s="108" t="s">
        <v>69</v>
      </c>
      <c r="G56" s="108" t="s">
        <v>69</v>
      </c>
      <c r="H56" s="108" t="s">
        <v>202</v>
      </c>
      <c r="I56" s="108" t="s">
        <v>155</v>
      </c>
      <c r="J56" s="108" t="s">
        <v>617</v>
      </c>
      <c r="K56" s="127" t="s">
        <v>69</v>
      </c>
      <c r="L56" s="114">
        <v>10</v>
      </c>
      <c r="M56" s="108" t="s">
        <v>858</v>
      </c>
      <c r="N56" s="108" t="s">
        <v>859</v>
      </c>
      <c r="O56" s="108" t="s">
        <v>860</v>
      </c>
      <c r="P56" s="115" t="s">
        <v>49</v>
      </c>
      <c r="Q56" s="125" t="s">
        <v>126</v>
      </c>
      <c r="R56" s="136">
        <v>2.5000000000000001E-2</v>
      </c>
      <c r="S56" s="136">
        <v>2.5000000000000001E-2</v>
      </c>
      <c r="T56" s="193">
        <f t="shared" si="10"/>
        <v>1</v>
      </c>
      <c r="U56" s="157"/>
      <c r="V56" s="157"/>
      <c r="W56" s="157"/>
      <c r="X56" s="112"/>
      <c r="Y56" s="112"/>
      <c r="Z56" s="112"/>
      <c r="AA56" s="112"/>
      <c r="AB56" s="112"/>
      <c r="AC56" s="112"/>
      <c r="AD56" s="201">
        <f t="shared" si="11"/>
        <v>2.5000000000000001E-2</v>
      </c>
      <c r="AE56" s="113">
        <f t="shared" si="12"/>
        <v>2.5000000000000001E-2</v>
      </c>
      <c r="AF56" s="112">
        <f t="shared" si="13"/>
        <v>1</v>
      </c>
    </row>
    <row r="57" spans="1:32" s="130" customFormat="1" ht="11.25" customHeight="1" x14ac:dyDescent="0.2">
      <c r="A57" s="108" t="s">
        <v>70</v>
      </c>
      <c r="B57" s="108" t="s">
        <v>71</v>
      </c>
      <c r="C57" s="108" t="s">
        <v>45</v>
      </c>
      <c r="D57" s="109" t="s">
        <v>833</v>
      </c>
      <c r="E57" s="108" t="s">
        <v>69</v>
      </c>
      <c r="F57" s="108" t="s">
        <v>69</v>
      </c>
      <c r="G57" s="108" t="s">
        <v>69</v>
      </c>
      <c r="H57" s="108" t="s">
        <v>202</v>
      </c>
      <c r="I57" s="108" t="s">
        <v>155</v>
      </c>
      <c r="J57" s="108" t="s">
        <v>617</v>
      </c>
      <c r="K57" s="127" t="s">
        <v>69</v>
      </c>
      <c r="L57" s="114">
        <v>11</v>
      </c>
      <c r="M57" s="108" t="s">
        <v>861</v>
      </c>
      <c r="N57" s="108" t="s">
        <v>862</v>
      </c>
      <c r="O57" s="108" t="s">
        <v>213</v>
      </c>
      <c r="P57" s="115" t="s">
        <v>49</v>
      </c>
      <c r="Q57" s="125" t="s">
        <v>43</v>
      </c>
      <c r="R57" s="137">
        <v>1</v>
      </c>
      <c r="S57" s="137">
        <v>1</v>
      </c>
      <c r="T57" s="193">
        <f t="shared" si="10"/>
        <v>1</v>
      </c>
      <c r="U57" s="157"/>
      <c r="V57" s="157"/>
      <c r="W57" s="157"/>
      <c r="X57" s="112"/>
      <c r="Y57" s="112"/>
      <c r="Z57" s="112"/>
      <c r="AA57" s="112"/>
      <c r="AB57" s="112"/>
      <c r="AC57" s="112"/>
      <c r="AD57" s="201">
        <f t="shared" si="11"/>
        <v>1</v>
      </c>
      <c r="AE57" s="113">
        <f t="shared" si="12"/>
        <v>1</v>
      </c>
      <c r="AF57" s="112">
        <f t="shared" si="13"/>
        <v>1</v>
      </c>
    </row>
    <row r="58" spans="1:32" s="130" customFormat="1" ht="11.25" customHeight="1" x14ac:dyDescent="0.2">
      <c r="A58" s="126" t="s">
        <v>70</v>
      </c>
      <c r="B58" s="126" t="s">
        <v>71</v>
      </c>
      <c r="C58" s="126" t="s">
        <v>45</v>
      </c>
      <c r="D58" s="109" t="s">
        <v>216</v>
      </c>
      <c r="E58" s="108" t="s">
        <v>69</v>
      </c>
      <c r="F58" s="108" t="s">
        <v>69</v>
      </c>
      <c r="G58" s="108" t="s">
        <v>69</v>
      </c>
      <c r="H58" s="108" t="s">
        <v>202</v>
      </c>
      <c r="I58" s="108" t="s">
        <v>155</v>
      </c>
      <c r="J58" s="108" t="s">
        <v>617</v>
      </c>
      <c r="K58" s="127" t="s">
        <v>69</v>
      </c>
      <c r="L58" s="114">
        <v>12</v>
      </c>
      <c r="M58" s="108" t="s">
        <v>863</v>
      </c>
      <c r="N58" s="108" t="s">
        <v>864</v>
      </c>
      <c r="O58" s="108" t="s">
        <v>213</v>
      </c>
      <c r="P58" s="115" t="s">
        <v>49</v>
      </c>
      <c r="Q58" s="125" t="s">
        <v>43</v>
      </c>
      <c r="R58" s="137">
        <v>1</v>
      </c>
      <c r="S58" s="137">
        <v>1</v>
      </c>
      <c r="T58" s="193">
        <f t="shared" si="10"/>
        <v>1</v>
      </c>
      <c r="U58" s="157"/>
      <c r="V58" s="157"/>
      <c r="W58" s="157"/>
      <c r="X58" s="112"/>
      <c r="Y58" s="112"/>
      <c r="Z58" s="112"/>
      <c r="AA58" s="112"/>
      <c r="AB58" s="112"/>
      <c r="AC58" s="112"/>
      <c r="AD58" s="201">
        <f t="shared" si="11"/>
        <v>1</v>
      </c>
      <c r="AE58" s="113">
        <f t="shared" si="12"/>
        <v>1</v>
      </c>
      <c r="AF58" s="112">
        <f t="shared" si="13"/>
        <v>1</v>
      </c>
    </row>
    <row r="59" spans="1:32" s="130" customFormat="1" ht="11.25" customHeight="1" x14ac:dyDescent="0.2">
      <c r="A59" s="108" t="s">
        <v>70</v>
      </c>
      <c r="B59" s="108" t="s">
        <v>44</v>
      </c>
      <c r="C59" s="108" t="s">
        <v>45</v>
      </c>
      <c r="D59" s="109" t="s">
        <v>834</v>
      </c>
      <c r="E59" s="108" t="s">
        <v>69</v>
      </c>
      <c r="F59" s="108" t="s">
        <v>69</v>
      </c>
      <c r="G59" s="108" t="s">
        <v>69</v>
      </c>
      <c r="H59" s="108" t="s">
        <v>202</v>
      </c>
      <c r="I59" s="108" t="s">
        <v>155</v>
      </c>
      <c r="J59" s="108" t="s">
        <v>617</v>
      </c>
      <c r="K59" s="127" t="s">
        <v>69</v>
      </c>
      <c r="L59" s="110">
        <v>13</v>
      </c>
      <c r="M59" s="108" t="s">
        <v>865</v>
      </c>
      <c r="N59" s="109" t="s">
        <v>218</v>
      </c>
      <c r="O59" s="109" t="s">
        <v>866</v>
      </c>
      <c r="P59" s="115" t="s">
        <v>49</v>
      </c>
      <c r="Q59" s="125" t="s">
        <v>43</v>
      </c>
      <c r="R59" s="135">
        <v>1E-3</v>
      </c>
      <c r="S59" s="135">
        <v>8.9999999999999998E-4</v>
      </c>
      <c r="T59" s="193">
        <f>S59/R59</f>
        <v>0.89999999999999991</v>
      </c>
      <c r="U59" s="157"/>
      <c r="V59" s="157"/>
      <c r="W59" s="157"/>
      <c r="X59" s="112"/>
      <c r="Y59" s="112"/>
      <c r="Z59" s="112"/>
      <c r="AA59" s="112"/>
      <c r="AB59" s="112"/>
      <c r="AC59" s="112"/>
      <c r="AD59" s="201">
        <f t="shared" si="11"/>
        <v>1E-3</v>
      </c>
      <c r="AE59" s="113">
        <f t="shared" si="12"/>
        <v>8.9999999999999998E-4</v>
      </c>
      <c r="AF59" s="112">
        <f>AE59/AD59</f>
        <v>0.89999999999999991</v>
      </c>
    </row>
    <row r="60" spans="1:32" s="130" customFormat="1" ht="11.25" customHeight="1" x14ac:dyDescent="0.2">
      <c r="A60" s="108" t="s">
        <v>70</v>
      </c>
      <c r="B60" s="108" t="s">
        <v>44</v>
      </c>
      <c r="C60" s="108" t="s">
        <v>45</v>
      </c>
      <c r="D60" s="109" t="s">
        <v>835</v>
      </c>
      <c r="E60" s="108" t="s">
        <v>69</v>
      </c>
      <c r="F60" s="108" t="s">
        <v>69</v>
      </c>
      <c r="G60" s="108" t="s">
        <v>69</v>
      </c>
      <c r="H60" s="108" t="s">
        <v>202</v>
      </c>
      <c r="I60" s="108" t="s">
        <v>155</v>
      </c>
      <c r="J60" s="108" t="s">
        <v>617</v>
      </c>
      <c r="K60" s="127" t="s">
        <v>69</v>
      </c>
      <c r="L60" s="114">
        <v>14</v>
      </c>
      <c r="M60" s="108" t="s">
        <v>867</v>
      </c>
      <c r="N60" s="108" t="s">
        <v>222</v>
      </c>
      <c r="O60" s="108" t="s">
        <v>868</v>
      </c>
      <c r="P60" s="115" t="s">
        <v>49</v>
      </c>
      <c r="Q60" s="125" t="s">
        <v>126</v>
      </c>
      <c r="R60" s="138">
        <v>5</v>
      </c>
      <c r="S60" s="138">
        <v>4.1900000000000004</v>
      </c>
      <c r="T60" s="193">
        <f t="shared" si="10"/>
        <v>0.83800000000000008</v>
      </c>
      <c r="U60" s="157"/>
      <c r="V60" s="157"/>
      <c r="W60" s="157"/>
      <c r="X60" s="112"/>
      <c r="Y60" s="112"/>
      <c r="Z60" s="112"/>
      <c r="AA60" s="112"/>
      <c r="AB60" s="112"/>
      <c r="AC60" s="112"/>
      <c r="AD60" s="311">
        <f t="shared" si="11"/>
        <v>5</v>
      </c>
      <c r="AE60" s="311">
        <v>4.5999999999999996</v>
      </c>
      <c r="AF60" s="112">
        <f>AE60/AD60</f>
        <v>0.91999999999999993</v>
      </c>
    </row>
    <row r="61" spans="1:32" s="130" customFormat="1" ht="11.25" customHeight="1" x14ac:dyDescent="0.2">
      <c r="A61" s="108" t="s">
        <v>70</v>
      </c>
      <c r="B61" s="108" t="s">
        <v>44</v>
      </c>
      <c r="C61" s="108" t="s">
        <v>45</v>
      </c>
      <c r="D61" s="109" t="s">
        <v>831</v>
      </c>
      <c r="E61" s="108" t="s">
        <v>69</v>
      </c>
      <c r="F61" s="108" t="s">
        <v>69</v>
      </c>
      <c r="G61" s="108" t="s">
        <v>69</v>
      </c>
      <c r="H61" s="108" t="s">
        <v>202</v>
      </c>
      <c r="I61" s="108" t="s">
        <v>155</v>
      </c>
      <c r="J61" s="108" t="s">
        <v>617</v>
      </c>
      <c r="K61" s="127" t="s">
        <v>69</v>
      </c>
      <c r="L61" s="114">
        <v>15</v>
      </c>
      <c r="M61" s="108" t="s">
        <v>869</v>
      </c>
      <c r="N61" s="108" t="s">
        <v>870</v>
      </c>
      <c r="O61" s="108" t="s">
        <v>871</v>
      </c>
      <c r="P61" s="115" t="s">
        <v>49</v>
      </c>
      <c r="Q61" s="125" t="s">
        <v>43</v>
      </c>
      <c r="R61" s="138">
        <v>3</v>
      </c>
      <c r="S61" s="138">
        <v>3</v>
      </c>
      <c r="T61" s="193">
        <f t="shared" si="10"/>
        <v>1</v>
      </c>
      <c r="U61" s="157"/>
      <c r="V61" s="157"/>
      <c r="W61" s="157"/>
      <c r="X61" s="112"/>
      <c r="Y61" s="112"/>
      <c r="Z61" s="112"/>
      <c r="AA61" s="112"/>
      <c r="AB61" s="112"/>
      <c r="AC61" s="112"/>
      <c r="AD61" s="311">
        <v>3</v>
      </c>
      <c r="AE61" s="311">
        <v>3</v>
      </c>
      <c r="AF61" s="112">
        <f t="shared" si="13"/>
        <v>1</v>
      </c>
    </row>
    <row r="62" spans="1:32" s="130" customFormat="1" ht="11.25" customHeight="1" x14ac:dyDescent="0.2">
      <c r="A62" s="108" t="s">
        <v>70</v>
      </c>
      <c r="B62" s="108" t="s">
        <v>44</v>
      </c>
      <c r="C62" s="108" t="s">
        <v>45</v>
      </c>
      <c r="D62" s="109" t="s">
        <v>831</v>
      </c>
      <c r="E62" s="108" t="s">
        <v>69</v>
      </c>
      <c r="F62" s="108" t="s">
        <v>69</v>
      </c>
      <c r="G62" s="108" t="s">
        <v>69</v>
      </c>
      <c r="H62" s="108" t="s">
        <v>202</v>
      </c>
      <c r="I62" s="108" t="s">
        <v>155</v>
      </c>
      <c r="J62" s="108" t="s">
        <v>617</v>
      </c>
      <c r="K62" s="127" t="s">
        <v>69</v>
      </c>
      <c r="L62" s="114">
        <v>16</v>
      </c>
      <c r="M62" s="108" t="s">
        <v>872</v>
      </c>
      <c r="N62" s="108" t="s">
        <v>873</v>
      </c>
      <c r="O62" s="108" t="s">
        <v>871</v>
      </c>
      <c r="P62" s="115" t="s">
        <v>49</v>
      </c>
      <c r="Q62" s="125" t="s">
        <v>43</v>
      </c>
      <c r="R62" s="138">
        <v>1</v>
      </c>
      <c r="S62" s="138">
        <v>1</v>
      </c>
      <c r="T62" s="193">
        <f t="shared" si="10"/>
        <v>1</v>
      </c>
      <c r="U62" s="157"/>
      <c r="V62" s="157"/>
      <c r="W62" s="157"/>
      <c r="X62" s="112"/>
      <c r="Y62" s="112"/>
      <c r="Z62" s="112"/>
      <c r="AA62" s="112"/>
      <c r="AB62" s="112"/>
      <c r="AC62" s="112"/>
      <c r="AD62" s="311">
        <f t="shared" si="11"/>
        <v>1</v>
      </c>
      <c r="AE62" s="311">
        <f t="shared" si="12"/>
        <v>1</v>
      </c>
      <c r="AF62" s="112">
        <f t="shared" si="13"/>
        <v>1</v>
      </c>
    </row>
    <row r="63" spans="1:32" s="130" customFormat="1" ht="11.25" customHeight="1" x14ac:dyDescent="0.2">
      <c r="A63" s="108" t="s">
        <v>70</v>
      </c>
      <c r="B63" s="108" t="s">
        <v>44</v>
      </c>
      <c r="C63" s="108" t="s">
        <v>45</v>
      </c>
      <c r="D63" s="108" t="s">
        <v>831</v>
      </c>
      <c r="E63" s="108" t="s">
        <v>69</v>
      </c>
      <c r="F63" s="108" t="s">
        <v>69</v>
      </c>
      <c r="G63" s="108" t="s">
        <v>69</v>
      </c>
      <c r="H63" s="108" t="s">
        <v>202</v>
      </c>
      <c r="I63" s="108" t="s">
        <v>155</v>
      </c>
      <c r="J63" s="108" t="s">
        <v>617</v>
      </c>
      <c r="K63" s="127" t="s">
        <v>69</v>
      </c>
      <c r="L63" s="114">
        <v>17</v>
      </c>
      <c r="M63" s="108" t="s">
        <v>874</v>
      </c>
      <c r="N63" s="108" t="s">
        <v>875</v>
      </c>
      <c r="O63" s="108" t="s">
        <v>876</v>
      </c>
      <c r="P63" s="115" t="s">
        <v>49</v>
      </c>
      <c r="Q63" s="125" t="s">
        <v>126</v>
      </c>
      <c r="R63" s="144">
        <v>1</v>
      </c>
      <c r="S63" s="144">
        <v>1</v>
      </c>
      <c r="T63" s="193">
        <f t="shared" si="10"/>
        <v>1</v>
      </c>
      <c r="U63" s="157"/>
      <c r="V63" s="157"/>
      <c r="W63" s="157"/>
      <c r="X63" s="112"/>
      <c r="Y63" s="112"/>
      <c r="Z63" s="112"/>
      <c r="AA63" s="112"/>
      <c r="AB63" s="112"/>
      <c r="AC63" s="112"/>
      <c r="AD63" s="201">
        <f t="shared" si="11"/>
        <v>1</v>
      </c>
      <c r="AE63" s="113">
        <f t="shared" si="12"/>
        <v>1</v>
      </c>
      <c r="AF63" s="112">
        <f t="shared" si="13"/>
        <v>1</v>
      </c>
    </row>
    <row r="64" spans="1:32" s="130" customFormat="1" ht="11.25" customHeight="1" x14ac:dyDescent="0.2">
      <c r="A64" s="108" t="s">
        <v>70</v>
      </c>
      <c r="B64" s="108" t="s">
        <v>71</v>
      </c>
      <c r="C64" s="108" t="s">
        <v>45</v>
      </c>
      <c r="D64" s="108" t="s">
        <v>831</v>
      </c>
      <c r="E64" s="108" t="s">
        <v>69</v>
      </c>
      <c r="F64" s="108" t="s">
        <v>69</v>
      </c>
      <c r="G64" s="108" t="s">
        <v>69</v>
      </c>
      <c r="H64" s="108" t="s">
        <v>202</v>
      </c>
      <c r="I64" s="108" t="s">
        <v>155</v>
      </c>
      <c r="J64" s="108" t="s">
        <v>617</v>
      </c>
      <c r="K64" s="127" t="s">
        <v>69</v>
      </c>
      <c r="L64" s="114">
        <v>18</v>
      </c>
      <c r="M64" s="108" t="s">
        <v>877</v>
      </c>
      <c r="N64" s="108" t="s">
        <v>878</v>
      </c>
      <c r="O64" s="108" t="s">
        <v>879</v>
      </c>
      <c r="P64" s="115" t="s">
        <v>49</v>
      </c>
      <c r="Q64" s="125" t="s">
        <v>126</v>
      </c>
      <c r="R64" s="144">
        <v>1</v>
      </c>
      <c r="S64" s="144">
        <v>1</v>
      </c>
      <c r="T64" s="193">
        <f t="shared" si="10"/>
        <v>1</v>
      </c>
      <c r="U64" s="157"/>
      <c r="V64" s="157"/>
      <c r="W64" s="157"/>
      <c r="X64" s="112"/>
      <c r="Y64" s="112"/>
      <c r="Z64" s="112"/>
      <c r="AA64" s="112"/>
      <c r="AB64" s="112"/>
      <c r="AC64" s="112"/>
      <c r="AD64" s="201">
        <f t="shared" si="11"/>
        <v>1</v>
      </c>
      <c r="AE64" s="113">
        <f t="shared" si="12"/>
        <v>1</v>
      </c>
      <c r="AF64" s="112">
        <f t="shared" si="13"/>
        <v>1</v>
      </c>
    </row>
    <row r="65" spans="1:32" s="130" customFormat="1" ht="11.25" customHeight="1" x14ac:dyDescent="0.2">
      <c r="A65" s="108" t="s">
        <v>70</v>
      </c>
      <c r="B65" s="108" t="s">
        <v>71</v>
      </c>
      <c r="C65" s="108" t="s">
        <v>45</v>
      </c>
      <c r="D65" s="108" t="s">
        <v>831</v>
      </c>
      <c r="E65" s="108" t="s">
        <v>69</v>
      </c>
      <c r="F65" s="108" t="s">
        <v>69</v>
      </c>
      <c r="G65" s="108" t="s">
        <v>69</v>
      </c>
      <c r="H65" s="108" t="s">
        <v>202</v>
      </c>
      <c r="I65" s="108" t="s">
        <v>155</v>
      </c>
      <c r="J65" s="108" t="s">
        <v>617</v>
      </c>
      <c r="K65" s="127" t="s">
        <v>69</v>
      </c>
      <c r="L65" s="114">
        <v>35</v>
      </c>
      <c r="M65" s="108" t="s">
        <v>880</v>
      </c>
      <c r="N65" s="108" t="s">
        <v>881</v>
      </c>
      <c r="O65" s="108" t="s">
        <v>882</v>
      </c>
      <c r="P65" s="115" t="s">
        <v>49</v>
      </c>
      <c r="Q65" s="125" t="s">
        <v>126</v>
      </c>
      <c r="R65" s="144">
        <v>1</v>
      </c>
      <c r="S65" s="144">
        <v>1</v>
      </c>
      <c r="T65" s="193">
        <f t="shared" si="10"/>
        <v>1</v>
      </c>
      <c r="U65" s="157"/>
      <c r="V65" s="157"/>
      <c r="W65" s="157"/>
      <c r="X65" s="112"/>
      <c r="Y65" s="112"/>
      <c r="Z65" s="112"/>
      <c r="AA65" s="112"/>
      <c r="AB65" s="112"/>
      <c r="AC65" s="112"/>
      <c r="AD65" s="201">
        <f t="shared" si="11"/>
        <v>1</v>
      </c>
      <c r="AE65" s="113">
        <f t="shared" si="12"/>
        <v>1</v>
      </c>
      <c r="AF65" s="112">
        <f t="shared" si="13"/>
        <v>1</v>
      </c>
    </row>
    <row r="66" spans="1:32" s="130" customFormat="1" ht="11.25" customHeight="1" x14ac:dyDescent="0.2">
      <c r="A66" s="117" t="s">
        <v>70</v>
      </c>
      <c r="B66" s="117" t="s">
        <v>44</v>
      </c>
      <c r="C66" s="117" t="s">
        <v>45</v>
      </c>
      <c r="D66" s="109" t="s">
        <v>918</v>
      </c>
      <c r="E66" s="108" t="s">
        <v>69</v>
      </c>
      <c r="F66" s="108" t="s">
        <v>69</v>
      </c>
      <c r="G66" s="108" t="s">
        <v>69</v>
      </c>
      <c r="H66" s="117" t="s">
        <v>202</v>
      </c>
      <c r="I66" s="117" t="s">
        <v>155</v>
      </c>
      <c r="J66" s="117" t="s">
        <v>617</v>
      </c>
      <c r="K66" s="127" t="s">
        <v>69</v>
      </c>
      <c r="L66" s="114">
        <v>19</v>
      </c>
      <c r="M66" s="108" t="s">
        <v>919</v>
      </c>
      <c r="N66" s="117" t="s">
        <v>614</v>
      </c>
      <c r="O66" s="117" t="s">
        <v>920</v>
      </c>
      <c r="P66" s="122" t="s">
        <v>49</v>
      </c>
      <c r="Q66" s="122" t="s">
        <v>43</v>
      </c>
      <c r="R66" s="190">
        <v>0.18</v>
      </c>
      <c r="S66" s="191">
        <v>0.18</v>
      </c>
      <c r="T66" s="193">
        <f t="shared" si="10"/>
        <v>1</v>
      </c>
      <c r="U66" s="157"/>
      <c r="V66" s="157"/>
      <c r="W66" s="157"/>
      <c r="X66" s="112"/>
      <c r="Y66" s="112"/>
      <c r="Z66" s="112"/>
      <c r="AA66" s="112"/>
      <c r="AB66" s="112"/>
      <c r="AC66" s="112"/>
      <c r="AD66" s="201">
        <f t="shared" si="11"/>
        <v>0.18</v>
      </c>
      <c r="AE66" s="113">
        <f t="shared" si="12"/>
        <v>0.18</v>
      </c>
      <c r="AF66" s="112">
        <f t="shared" si="13"/>
        <v>1</v>
      </c>
    </row>
    <row r="67" spans="1:32" s="130" customFormat="1" ht="11.25" customHeight="1" x14ac:dyDescent="0.2">
      <c r="A67" s="108" t="s">
        <v>70</v>
      </c>
      <c r="B67" s="108" t="s">
        <v>71</v>
      </c>
      <c r="C67" s="108" t="s">
        <v>203</v>
      </c>
      <c r="D67" s="127" t="s">
        <v>814</v>
      </c>
      <c r="E67" s="108" t="s">
        <v>69</v>
      </c>
      <c r="F67" s="108" t="s">
        <v>69</v>
      </c>
      <c r="G67" s="108" t="s">
        <v>69</v>
      </c>
      <c r="H67" s="108" t="s">
        <v>230</v>
      </c>
      <c r="I67" s="108" t="s">
        <v>155</v>
      </c>
      <c r="J67" s="108" t="s">
        <v>231</v>
      </c>
      <c r="K67" s="127" t="s">
        <v>69</v>
      </c>
      <c r="L67" s="114">
        <v>1</v>
      </c>
      <c r="M67" s="109" t="s">
        <v>883</v>
      </c>
      <c r="N67" s="109" t="s">
        <v>884</v>
      </c>
      <c r="O67" s="109" t="s">
        <v>885</v>
      </c>
      <c r="P67" s="115" t="s">
        <v>49</v>
      </c>
      <c r="Q67" s="125" t="s">
        <v>43</v>
      </c>
      <c r="R67" s="189">
        <v>1</v>
      </c>
      <c r="S67" s="213">
        <v>0.98529999999999995</v>
      </c>
      <c r="T67" s="193">
        <f>S67/R67</f>
        <v>0.98529999999999995</v>
      </c>
      <c r="U67" s="157"/>
      <c r="V67" s="157"/>
      <c r="W67" s="157"/>
      <c r="X67" s="112"/>
      <c r="Y67" s="112"/>
      <c r="Z67" s="112"/>
      <c r="AA67" s="112"/>
      <c r="AB67" s="112"/>
      <c r="AC67" s="112"/>
      <c r="AD67" s="201">
        <v>1</v>
      </c>
      <c r="AE67" s="113">
        <v>0.99709999999999999</v>
      </c>
      <c r="AF67" s="112">
        <f>AE67/AD67</f>
        <v>0.99709999999999999</v>
      </c>
    </row>
    <row r="68" spans="1:32" s="130" customFormat="1" ht="11.25" customHeight="1" x14ac:dyDescent="0.2">
      <c r="A68" s="108" t="s">
        <v>70</v>
      </c>
      <c r="B68" s="108" t="s">
        <v>71</v>
      </c>
      <c r="C68" s="108" t="s">
        <v>203</v>
      </c>
      <c r="D68" s="127" t="s">
        <v>814</v>
      </c>
      <c r="E68" s="108" t="s">
        <v>69</v>
      </c>
      <c r="F68" s="108" t="s">
        <v>69</v>
      </c>
      <c r="G68" s="108" t="s">
        <v>69</v>
      </c>
      <c r="H68" s="108" t="s">
        <v>230</v>
      </c>
      <c r="I68" s="108" t="s">
        <v>155</v>
      </c>
      <c r="J68" s="108" t="s">
        <v>231</v>
      </c>
      <c r="K68" s="127" t="s">
        <v>69</v>
      </c>
      <c r="L68" s="114">
        <v>3</v>
      </c>
      <c r="M68" s="127" t="s">
        <v>886</v>
      </c>
      <c r="N68" s="127" t="s">
        <v>887</v>
      </c>
      <c r="O68" s="127" t="s">
        <v>888</v>
      </c>
      <c r="P68" s="115" t="s">
        <v>49</v>
      </c>
      <c r="Q68" s="125" t="s">
        <v>43</v>
      </c>
      <c r="R68" s="189">
        <v>0.8</v>
      </c>
      <c r="S68" s="144">
        <v>0.96909999999999996</v>
      </c>
      <c r="T68" s="193">
        <f t="shared" si="10"/>
        <v>1.2113749999999999</v>
      </c>
      <c r="U68" s="157"/>
      <c r="V68" s="157"/>
      <c r="W68" s="157"/>
      <c r="X68" s="112"/>
      <c r="Y68" s="112"/>
      <c r="Z68" s="112"/>
      <c r="AA68" s="112"/>
      <c r="AB68" s="112"/>
      <c r="AC68" s="112"/>
      <c r="AD68" s="201">
        <v>0.8</v>
      </c>
      <c r="AE68" s="113">
        <v>0.92159999999999997</v>
      </c>
      <c r="AF68" s="112">
        <f>AE68/AD68</f>
        <v>1.1519999999999999</v>
      </c>
    </row>
    <row r="69" spans="1:32" s="130" customFormat="1" ht="11.25" customHeight="1" x14ac:dyDescent="0.2">
      <c r="A69" s="108" t="s">
        <v>70</v>
      </c>
      <c r="B69" s="108" t="s">
        <v>71</v>
      </c>
      <c r="C69" s="108" t="s">
        <v>203</v>
      </c>
      <c r="D69" s="127" t="s">
        <v>814</v>
      </c>
      <c r="E69" s="108" t="s">
        <v>69</v>
      </c>
      <c r="F69" s="108" t="s">
        <v>69</v>
      </c>
      <c r="G69" s="108" t="s">
        <v>69</v>
      </c>
      <c r="H69" s="108" t="s">
        <v>230</v>
      </c>
      <c r="I69" s="108" t="s">
        <v>155</v>
      </c>
      <c r="J69" s="108" t="s">
        <v>231</v>
      </c>
      <c r="K69" s="127" t="s">
        <v>69</v>
      </c>
      <c r="L69" s="114">
        <v>5</v>
      </c>
      <c r="M69" s="127" t="s">
        <v>889</v>
      </c>
      <c r="N69" s="127" t="s">
        <v>890</v>
      </c>
      <c r="O69" s="127" t="s">
        <v>891</v>
      </c>
      <c r="P69" s="115" t="s">
        <v>49</v>
      </c>
      <c r="Q69" s="125" t="s">
        <v>43</v>
      </c>
      <c r="R69" s="137">
        <v>1</v>
      </c>
      <c r="S69" s="144">
        <v>1</v>
      </c>
      <c r="T69" s="193">
        <f t="shared" si="10"/>
        <v>1</v>
      </c>
      <c r="U69" s="157"/>
      <c r="V69" s="157"/>
      <c r="W69" s="157"/>
      <c r="X69" s="112"/>
      <c r="Y69" s="112"/>
      <c r="Z69" s="112"/>
      <c r="AA69" s="112"/>
      <c r="AB69" s="112"/>
      <c r="AC69" s="112"/>
      <c r="AD69" s="201">
        <v>1</v>
      </c>
      <c r="AE69" s="113">
        <v>1</v>
      </c>
      <c r="AF69" s="112">
        <f>AE69/AD69</f>
        <v>1</v>
      </c>
    </row>
    <row r="70" spans="1:32" s="130" customFormat="1" ht="11.25" customHeight="1" x14ac:dyDescent="0.2">
      <c r="A70" s="108" t="s">
        <v>70</v>
      </c>
      <c r="B70" s="108" t="s">
        <v>71</v>
      </c>
      <c r="C70" s="108" t="s">
        <v>203</v>
      </c>
      <c r="D70" s="127" t="s">
        <v>814</v>
      </c>
      <c r="E70" s="108" t="s">
        <v>69</v>
      </c>
      <c r="F70" s="108" t="s">
        <v>69</v>
      </c>
      <c r="G70" s="108" t="s">
        <v>69</v>
      </c>
      <c r="H70" s="108" t="s">
        <v>230</v>
      </c>
      <c r="I70" s="108" t="s">
        <v>155</v>
      </c>
      <c r="J70" s="108" t="s">
        <v>231</v>
      </c>
      <c r="K70" s="127" t="s">
        <v>69</v>
      </c>
      <c r="L70" s="114">
        <v>6</v>
      </c>
      <c r="M70" s="127" t="s">
        <v>892</v>
      </c>
      <c r="N70" s="127" t="s">
        <v>893</v>
      </c>
      <c r="O70" s="127" t="s">
        <v>894</v>
      </c>
      <c r="P70" s="115" t="s">
        <v>49</v>
      </c>
      <c r="Q70" s="125" t="s">
        <v>50</v>
      </c>
      <c r="R70" s="137">
        <v>0.8</v>
      </c>
      <c r="S70" s="144">
        <v>0.8</v>
      </c>
      <c r="T70" s="193">
        <f t="shared" si="10"/>
        <v>1</v>
      </c>
      <c r="U70" s="157"/>
      <c r="V70" s="157"/>
      <c r="W70" s="157"/>
      <c r="X70" s="112"/>
      <c r="Y70" s="112"/>
      <c r="Z70" s="112"/>
      <c r="AA70" s="112"/>
      <c r="AB70" s="112"/>
      <c r="AC70" s="112"/>
      <c r="AD70" s="201">
        <v>0.8</v>
      </c>
      <c r="AE70" s="113">
        <v>0.85919999999999996</v>
      </c>
      <c r="AF70" s="112">
        <f t="shared" ref="AF70:AF78" si="14">AE70/AD70</f>
        <v>1.0739999999999998</v>
      </c>
    </row>
    <row r="71" spans="1:32" s="130" customFormat="1" ht="11.25" customHeight="1" x14ac:dyDescent="0.2">
      <c r="A71" s="108" t="s">
        <v>70</v>
      </c>
      <c r="B71" s="108" t="s">
        <v>71</v>
      </c>
      <c r="C71" s="108" t="s">
        <v>203</v>
      </c>
      <c r="D71" s="127" t="s">
        <v>814</v>
      </c>
      <c r="E71" s="108" t="s">
        <v>69</v>
      </c>
      <c r="F71" s="108" t="s">
        <v>69</v>
      </c>
      <c r="G71" s="108" t="s">
        <v>69</v>
      </c>
      <c r="H71" s="108" t="s">
        <v>230</v>
      </c>
      <c r="I71" s="108" t="s">
        <v>155</v>
      </c>
      <c r="J71" s="108" t="s">
        <v>231</v>
      </c>
      <c r="K71" s="127" t="s">
        <v>69</v>
      </c>
      <c r="L71" s="114">
        <v>7</v>
      </c>
      <c r="M71" s="127" t="s">
        <v>895</v>
      </c>
      <c r="N71" s="127" t="s">
        <v>896</v>
      </c>
      <c r="O71" s="127" t="s">
        <v>894</v>
      </c>
      <c r="P71" s="115" t="s">
        <v>49</v>
      </c>
      <c r="Q71" s="125" t="s">
        <v>50</v>
      </c>
      <c r="R71" s="137">
        <v>0.8</v>
      </c>
      <c r="S71" s="144">
        <v>0.8</v>
      </c>
      <c r="T71" s="193">
        <f t="shared" si="10"/>
        <v>1</v>
      </c>
      <c r="U71" s="157"/>
      <c r="V71" s="157"/>
      <c r="W71" s="157"/>
      <c r="X71" s="112"/>
      <c r="Y71" s="112"/>
      <c r="Z71" s="112"/>
      <c r="AA71" s="112"/>
      <c r="AB71" s="112"/>
      <c r="AC71" s="112"/>
      <c r="AD71" s="201">
        <v>0.8</v>
      </c>
      <c r="AE71" s="113">
        <v>0.85519999999999996</v>
      </c>
      <c r="AF71" s="112">
        <f t="shared" si="14"/>
        <v>1.069</v>
      </c>
    </row>
    <row r="72" spans="1:32" s="130" customFormat="1" ht="11.25" customHeight="1" x14ac:dyDescent="0.2">
      <c r="A72" s="108" t="s">
        <v>70</v>
      </c>
      <c r="B72" s="108" t="s">
        <v>71</v>
      </c>
      <c r="C72" s="108" t="s">
        <v>203</v>
      </c>
      <c r="D72" s="127" t="s">
        <v>233</v>
      </c>
      <c r="E72" s="108" t="s">
        <v>69</v>
      </c>
      <c r="F72" s="108" t="s">
        <v>69</v>
      </c>
      <c r="G72" s="108" t="s">
        <v>69</v>
      </c>
      <c r="H72" s="108" t="s">
        <v>230</v>
      </c>
      <c r="I72" s="108" t="s">
        <v>155</v>
      </c>
      <c r="J72" s="108" t="s">
        <v>231</v>
      </c>
      <c r="K72" s="127" t="s">
        <v>69</v>
      </c>
      <c r="L72" s="114">
        <v>10</v>
      </c>
      <c r="M72" s="127" t="s">
        <v>897</v>
      </c>
      <c r="N72" s="127" t="s">
        <v>898</v>
      </c>
      <c r="O72" s="127" t="s">
        <v>899</v>
      </c>
      <c r="P72" s="115" t="s">
        <v>49</v>
      </c>
      <c r="Q72" s="125" t="s">
        <v>43</v>
      </c>
      <c r="R72" s="137">
        <v>1</v>
      </c>
      <c r="S72" s="144">
        <v>1</v>
      </c>
      <c r="T72" s="193">
        <f t="shared" si="10"/>
        <v>1</v>
      </c>
      <c r="U72" s="157"/>
      <c r="V72" s="157"/>
      <c r="W72" s="157"/>
      <c r="X72" s="112"/>
      <c r="Y72" s="112"/>
      <c r="Z72" s="112"/>
      <c r="AA72" s="112"/>
      <c r="AB72" s="112"/>
      <c r="AC72" s="112"/>
      <c r="AD72" s="201">
        <v>1</v>
      </c>
      <c r="AE72" s="113">
        <v>0.96009999999999995</v>
      </c>
      <c r="AF72" s="112">
        <f t="shared" si="14"/>
        <v>0.96009999999999995</v>
      </c>
    </row>
    <row r="73" spans="1:32" s="130" customFormat="1" ht="11.25" customHeight="1" x14ac:dyDescent="0.2">
      <c r="A73" s="108" t="s">
        <v>70</v>
      </c>
      <c r="B73" s="108" t="s">
        <v>71</v>
      </c>
      <c r="C73" s="108" t="s">
        <v>203</v>
      </c>
      <c r="D73" s="127" t="s">
        <v>814</v>
      </c>
      <c r="E73" s="108" t="s">
        <v>69</v>
      </c>
      <c r="F73" s="108" t="s">
        <v>69</v>
      </c>
      <c r="G73" s="108" t="s">
        <v>69</v>
      </c>
      <c r="H73" s="108" t="s">
        <v>230</v>
      </c>
      <c r="I73" s="108" t="s">
        <v>155</v>
      </c>
      <c r="J73" s="108" t="s">
        <v>231</v>
      </c>
      <c r="K73" s="127" t="s">
        <v>69</v>
      </c>
      <c r="L73" s="114">
        <v>27</v>
      </c>
      <c r="M73" s="127" t="s">
        <v>900</v>
      </c>
      <c r="N73" s="127" t="s">
        <v>901</v>
      </c>
      <c r="O73" s="127" t="s">
        <v>902</v>
      </c>
      <c r="P73" s="114" t="s">
        <v>49</v>
      </c>
      <c r="Q73" s="128" t="s">
        <v>43</v>
      </c>
      <c r="R73" s="137">
        <v>1</v>
      </c>
      <c r="S73" s="144">
        <v>1</v>
      </c>
      <c r="T73" s="193">
        <f t="shared" si="10"/>
        <v>1</v>
      </c>
      <c r="U73" s="157"/>
      <c r="V73" s="157"/>
      <c r="W73" s="157"/>
      <c r="X73" s="112"/>
      <c r="Y73" s="112"/>
      <c r="Z73" s="112"/>
      <c r="AA73" s="112"/>
      <c r="AB73" s="112"/>
      <c r="AC73" s="112"/>
      <c r="AD73" s="201">
        <v>1</v>
      </c>
      <c r="AE73" s="113">
        <v>1</v>
      </c>
      <c r="AF73" s="112">
        <f t="shared" si="14"/>
        <v>1</v>
      </c>
    </row>
    <row r="74" spans="1:32" s="130" customFormat="1" ht="11.25" customHeight="1" x14ac:dyDescent="0.2">
      <c r="A74" s="108" t="s">
        <v>70</v>
      </c>
      <c r="B74" s="108" t="s">
        <v>71</v>
      </c>
      <c r="C74" s="108" t="s">
        <v>203</v>
      </c>
      <c r="D74" s="127" t="s">
        <v>814</v>
      </c>
      <c r="E74" s="108" t="s">
        <v>69</v>
      </c>
      <c r="F74" s="108" t="s">
        <v>69</v>
      </c>
      <c r="G74" s="108" t="s">
        <v>69</v>
      </c>
      <c r="H74" s="108" t="s">
        <v>230</v>
      </c>
      <c r="I74" s="108" t="s">
        <v>155</v>
      </c>
      <c r="J74" s="108" t="s">
        <v>231</v>
      </c>
      <c r="K74" s="127" t="s">
        <v>69</v>
      </c>
      <c r="L74" s="114">
        <v>28</v>
      </c>
      <c r="M74" s="127" t="s">
        <v>903</v>
      </c>
      <c r="N74" s="127" t="s">
        <v>904</v>
      </c>
      <c r="O74" s="127" t="s">
        <v>905</v>
      </c>
      <c r="P74" s="114" t="s">
        <v>49</v>
      </c>
      <c r="Q74" s="128" t="s">
        <v>50</v>
      </c>
      <c r="R74" s="137">
        <v>0.1</v>
      </c>
      <c r="S74" s="144">
        <v>0.1</v>
      </c>
      <c r="T74" s="193">
        <f t="shared" si="10"/>
        <v>1</v>
      </c>
      <c r="U74" s="157"/>
      <c r="V74" s="157"/>
      <c r="W74" s="157"/>
      <c r="X74" s="112"/>
      <c r="Y74" s="112"/>
      <c r="Z74" s="112"/>
      <c r="AA74" s="112"/>
      <c r="AB74" s="112"/>
      <c r="AC74" s="112"/>
      <c r="AD74" s="201">
        <v>0.1</v>
      </c>
      <c r="AE74" s="113">
        <v>0.1125</v>
      </c>
      <c r="AF74" s="112">
        <f t="shared" si="14"/>
        <v>1.125</v>
      </c>
    </row>
    <row r="75" spans="1:32" s="130" customFormat="1" ht="11.25" customHeight="1" x14ac:dyDescent="0.2">
      <c r="A75" s="108" t="s">
        <v>70</v>
      </c>
      <c r="B75" s="108" t="s">
        <v>71</v>
      </c>
      <c r="C75" s="108" t="s">
        <v>203</v>
      </c>
      <c r="D75" s="127" t="s">
        <v>814</v>
      </c>
      <c r="E75" s="108" t="s">
        <v>69</v>
      </c>
      <c r="F75" s="108" t="s">
        <v>69</v>
      </c>
      <c r="G75" s="108" t="s">
        <v>69</v>
      </c>
      <c r="H75" s="108" t="s">
        <v>230</v>
      </c>
      <c r="I75" s="108" t="s">
        <v>155</v>
      </c>
      <c r="J75" s="108" t="s">
        <v>231</v>
      </c>
      <c r="K75" s="127" t="s">
        <v>69</v>
      </c>
      <c r="L75" s="114">
        <v>29</v>
      </c>
      <c r="M75" s="127" t="s">
        <v>906</v>
      </c>
      <c r="N75" s="127" t="s">
        <v>907</v>
      </c>
      <c r="O75" s="127" t="s">
        <v>908</v>
      </c>
      <c r="P75" s="114" t="s">
        <v>49</v>
      </c>
      <c r="Q75" s="128" t="s">
        <v>50</v>
      </c>
      <c r="R75" s="137">
        <v>0.95</v>
      </c>
      <c r="S75" s="144">
        <v>0.96419999999999995</v>
      </c>
      <c r="T75" s="193">
        <f t="shared" si="10"/>
        <v>1.0149473684210526</v>
      </c>
      <c r="U75" s="157"/>
      <c r="V75" s="157"/>
      <c r="W75" s="157"/>
      <c r="X75" s="112"/>
      <c r="Y75" s="112"/>
      <c r="Z75" s="112"/>
      <c r="AA75" s="112"/>
      <c r="AB75" s="112"/>
      <c r="AC75" s="112"/>
      <c r="AD75" s="201">
        <v>0.95</v>
      </c>
      <c r="AE75" s="113">
        <v>0.96360000000000001</v>
      </c>
      <c r="AF75" s="112">
        <f t="shared" si="14"/>
        <v>1.0143157894736843</v>
      </c>
    </row>
    <row r="76" spans="1:32" s="130" customFormat="1" ht="11.25" customHeight="1" x14ac:dyDescent="0.2">
      <c r="A76" s="108" t="s">
        <v>70</v>
      </c>
      <c r="B76" s="108" t="s">
        <v>71</v>
      </c>
      <c r="C76" s="108" t="s">
        <v>203</v>
      </c>
      <c r="D76" s="127" t="s">
        <v>240</v>
      </c>
      <c r="E76" s="108" t="s">
        <v>69</v>
      </c>
      <c r="F76" s="108" t="s">
        <v>69</v>
      </c>
      <c r="G76" s="108" t="s">
        <v>69</v>
      </c>
      <c r="H76" s="108" t="s">
        <v>230</v>
      </c>
      <c r="I76" s="108" t="s">
        <v>155</v>
      </c>
      <c r="J76" s="108" t="s">
        <v>241</v>
      </c>
      <c r="K76" s="127" t="s">
        <v>69</v>
      </c>
      <c r="L76" s="114">
        <v>30</v>
      </c>
      <c r="M76" s="127" t="s">
        <v>909</v>
      </c>
      <c r="N76" s="127" t="s">
        <v>910</v>
      </c>
      <c r="O76" s="127" t="s">
        <v>911</v>
      </c>
      <c r="P76" s="114" t="s">
        <v>49</v>
      </c>
      <c r="Q76" s="114" t="s">
        <v>43</v>
      </c>
      <c r="R76" s="137">
        <v>1</v>
      </c>
      <c r="S76" s="144">
        <v>1</v>
      </c>
      <c r="T76" s="193">
        <f t="shared" si="10"/>
        <v>1</v>
      </c>
      <c r="U76" s="157"/>
      <c r="V76" s="157"/>
      <c r="W76" s="157"/>
      <c r="X76" s="112"/>
      <c r="Y76" s="112"/>
      <c r="Z76" s="112"/>
      <c r="AA76" s="112"/>
      <c r="AB76" s="112"/>
      <c r="AC76" s="112"/>
      <c r="AD76" s="201">
        <v>1</v>
      </c>
      <c r="AE76" s="113">
        <v>1</v>
      </c>
      <c r="AF76" s="112">
        <f t="shared" si="14"/>
        <v>1</v>
      </c>
    </row>
    <row r="77" spans="1:32" s="130" customFormat="1" ht="11.25" customHeight="1" x14ac:dyDescent="0.2">
      <c r="A77" s="108" t="s">
        <v>70</v>
      </c>
      <c r="B77" s="108" t="s">
        <v>71</v>
      </c>
      <c r="C77" s="108" t="s">
        <v>203</v>
      </c>
      <c r="D77" s="127" t="s">
        <v>242</v>
      </c>
      <c r="E77" s="108" t="s">
        <v>69</v>
      </c>
      <c r="F77" s="108" t="s">
        <v>69</v>
      </c>
      <c r="G77" s="108" t="s">
        <v>69</v>
      </c>
      <c r="H77" s="108" t="s">
        <v>230</v>
      </c>
      <c r="I77" s="108" t="s">
        <v>155</v>
      </c>
      <c r="J77" s="108" t="s">
        <v>241</v>
      </c>
      <c r="K77" s="127" t="s">
        <v>69</v>
      </c>
      <c r="L77" s="114">
        <v>31</v>
      </c>
      <c r="M77" s="127" t="s">
        <v>912</v>
      </c>
      <c r="N77" s="127" t="s">
        <v>913</v>
      </c>
      <c r="O77" s="127" t="s">
        <v>914</v>
      </c>
      <c r="P77" s="114" t="s">
        <v>49</v>
      </c>
      <c r="Q77" s="114" t="s">
        <v>43</v>
      </c>
      <c r="R77" s="137">
        <v>1</v>
      </c>
      <c r="S77" s="144">
        <v>1</v>
      </c>
      <c r="T77" s="193">
        <f t="shared" si="10"/>
        <v>1</v>
      </c>
      <c r="U77" s="157"/>
      <c r="V77" s="157"/>
      <c r="W77" s="157"/>
      <c r="X77" s="112"/>
      <c r="Y77" s="112"/>
      <c r="Z77" s="112"/>
      <c r="AA77" s="112"/>
      <c r="AB77" s="112"/>
      <c r="AC77" s="112"/>
      <c r="AD77" s="201">
        <v>1</v>
      </c>
      <c r="AE77" s="113">
        <v>1</v>
      </c>
      <c r="AF77" s="112">
        <f t="shared" si="14"/>
        <v>1</v>
      </c>
    </row>
    <row r="78" spans="1:32" s="130" customFormat="1" ht="11.25" customHeight="1" x14ac:dyDescent="0.2">
      <c r="A78" s="108" t="s">
        <v>70</v>
      </c>
      <c r="B78" s="108" t="s">
        <v>71</v>
      </c>
      <c r="C78" s="108" t="s">
        <v>203</v>
      </c>
      <c r="D78" s="127" t="s">
        <v>243</v>
      </c>
      <c r="E78" s="108" t="s">
        <v>69</v>
      </c>
      <c r="F78" s="108" t="s">
        <v>69</v>
      </c>
      <c r="G78" s="108" t="s">
        <v>69</v>
      </c>
      <c r="H78" s="108" t="s">
        <v>230</v>
      </c>
      <c r="I78" s="108" t="s">
        <v>155</v>
      </c>
      <c r="J78" s="108" t="s">
        <v>231</v>
      </c>
      <c r="K78" s="127" t="s">
        <v>69</v>
      </c>
      <c r="L78" s="114">
        <v>32</v>
      </c>
      <c r="M78" s="127" t="s">
        <v>915</v>
      </c>
      <c r="N78" s="127" t="s">
        <v>916</v>
      </c>
      <c r="O78" s="127" t="s">
        <v>917</v>
      </c>
      <c r="P78" s="114" t="s">
        <v>49</v>
      </c>
      <c r="Q78" s="114" t="s">
        <v>43</v>
      </c>
      <c r="R78" s="137">
        <v>1</v>
      </c>
      <c r="S78" s="144">
        <v>1</v>
      </c>
      <c r="T78" s="193">
        <f t="shared" si="10"/>
        <v>1</v>
      </c>
      <c r="U78" s="157"/>
      <c r="V78" s="157"/>
      <c r="W78" s="157"/>
      <c r="X78" s="112"/>
      <c r="Y78" s="112"/>
      <c r="Z78" s="112"/>
      <c r="AA78" s="112"/>
      <c r="AB78" s="112"/>
      <c r="AC78" s="112"/>
      <c r="AD78" s="201">
        <v>1</v>
      </c>
      <c r="AE78" s="113">
        <v>1</v>
      </c>
      <c r="AF78" s="112">
        <f t="shared" si="14"/>
        <v>1</v>
      </c>
    </row>
    <row r="79" spans="1:32" s="130" customFormat="1" ht="11.25" customHeight="1" x14ac:dyDescent="0.2">
      <c r="A79" s="108" t="s">
        <v>70</v>
      </c>
      <c r="B79" s="108" t="s">
        <v>71</v>
      </c>
      <c r="C79" s="108" t="s">
        <v>45</v>
      </c>
      <c r="D79" s="109" t="s">
        <v>35</v>
      </c>
      <c r="E79" s="108" t="s">
        <v>69</v>
      </c>
      <c r="F79" s="108" t="s">
        <v>69</v>
      </c>
      <c r="G79" s="108" t="s">
        <v>69</v>
      </c>
      <c r="H79" s="108" t="s">
        <v>326</v>
      </c>
      <c r="I79" s="108" t="s">
        <v>155</v>
      </c>
      <c r="J79" s="108" t="s">
        <v>921</v>
      </c>
      <c r="K79" s="127" t="s">
        <v>69</v>
      </c>
      <c r="L79" s="129">
        <v>1</v>
      </c>
      <c r="M79" s="127" t="s">
        <v>922</v>
      </c>
      <c r="N79" s="109" t="s">
        <v>923</v>
      </c>
      <c r="O79" s="109" t="s">
        <v>924</v>
      </c>
      <c r="P79" s="115" t="s">
        <v>49</v>
      </c>
      <c r="Q79" s="115" t="s">
        <v>43</v>
      </c>
      <c r="R79" s="137">
        <v>0.995</v>
      </c>
      <c r="S79" s="137">
        <v>0.995</v>
      </c>
      <c r="T79" s="193">
        <f t="shared" si="10"/>
        <v>1</v>
      </c>
      <c r="U79" s="157"/>
      <c r="V79" s="157"/>
      <c r="W79" s="157"/>
      <c r="X79" s="112"/>
      <c r="Y79" s="112"/>
      <c r="Z79" s="112"/>
      <c r="AA79" s="112"/>
      <c r="AB79" s="112"/>
      <c r="AC79" s="112"/>
      <c r="AD79" s="201">
        <v>0.995</v>
      </c>
      <c r="AE79" s="201">
        <v>0.995</v>
      </c>
      <c r="AF79" s="112">
        <f>AE79/AD79</f>
        <v>1</v>
      </c>
    </row>
    <row r="80" spans="1:32" s="130" customFormat="1" ht="11.25" customHeight="1" x14ac:dyDescent="0.2">
      <c r="A80" s="108" t="s">
        <v>70</v>
      </c>
      <c r="B80" s="108" t="s">
        <v>71</v>
      </c>
      <c r="C80" s="108" t="s">
        <v>45</v>
      </c>
      <c r="D80" s="109" t="s">
        <v>814</v>
      </c>
      <c r="E80" s="108" t="s">
        <v>69</v>
      </c>
      <c r="F80" s="108" t="s">
        <v>69</v>
      </c>
      <c r="G80" s="108" t="s">
        <v>69</v>
      </c>
      <c r="H80" s="108" t="s">
        <v>326</v>
      </c>
      <c r="I80" s="108" t="s">
        <v>155</v>
      </c>
      <c r="J80" s="108" t="s">
        <v>921</v>
      </c>
      <c r="K80" s="127" t="s">
        <v>69</v>
      </c>
      <c r="L80" s="129">
        <v>2</v>
      </c>
      <c r="M80" s="127" t="s">
        <v>925</v>
      </c>
      <c r="N80" s="109" t="s">
        <v>926</v>
      </c>
      <c r="O80" s="109" t="s">
        <v>927</v>
      </c>
      <c r="P80" s="115" t="s">
        <v>49</v>
      </c>
      <c r="Q80" s="115" t="s">
        <v>43</v>
      </c>
      <c r="R80" s="137">
        <v>1</v>
      </c>
      <c r="S80" s="137">
        <v>1</v>
      </c>
      <c r="T80" s="193">
        <f t="shared" si="10"/>
        <v>1</v>
      </c>
      <c r="U80" s="157"/>
      <c r="V80" s="157"/>
      <c r="W80" s="157"/>
      <c r="X80" s="112"/>
      <c r="Y80" s="112"/>
      <c r="Z80" s="112"/>
      <c r="AA80" s="112"/>
      <c r="AB80" s="112"/>
      <c r="AC80" s="112"/>
      <c r="AD80" s="201">
        <v>1</v>
      </c>
      <c r="AE80" s="201">
        <v>1</v>
      </c>
      <c r="AF80" s="112">
        <f>AE80/AD80</f>
        <v>1</v>
      </c>
    </row>
    <row r="81" spans="1:32" s="130" customFormat="1" ht="11.25" customHeight="1" x14ac:dyDescent="0.2">
      <c r="A81" s="108" t="s">
        <v>70</v>
      </c>
      <c r="B81" s="108" t="s">
        <v>44</v>
      </c>
      <c r="C81" s="108" t="s">
        <v>45</v>
      </c>
      <c r="D81" s="109" t="s">
        <v>928</v>
      </c>
      <c r="E81" s="108" t="s">
        <v>69</v>
      </c>
      <c r="F81" s="108" t="s">
        <v>69</v>
      </c>
      <c r="G81" s="108" t="s">
        <v>69</v>
      </c>
      <c r="H81" s="108" t="s">
        <v>167</v>
      </c>
      <c r="I81" s="108" t="s">
        <v>155</v>
      </c>
      <c r="J81" s="108" t="s">
        <v>168</v>
      </c>
      <c r="K81" s="127" t="s">
        <v>69</v>
      </c>
      <c r="L81" s="114">
        <v>1</v>
      </c>
      <c r="M81" s="108" t="s">
        <v>1263</v>
      </c>
      <c r="N81" s="108" t="s">
        <v>937</v>
      </c>
      <c r="O81" s="108" t="s">
        <v>938</v>
      </c>
      <c r="P81" s="115" t="s">
        <v>49</v>
      </c>
      <c r="Q81" s="115" t="s">
        <v>43</v>
      </c>
      <c r="R81" s="144">
        <v>1</v>
      </c>
      <c r="S81" s="144">
        <v>1</v>
      </c>
      <c r="T81" s="195">
        <f>+S81/R81</f>
        <v>1</v>
      </c>
      <c r="U81" s="157"/>
      <c r="V81" s="157"/>
      <c r="W81" s="157"/>
      <c r="X81" s="112"/>
      <c r="Y81" s="112"/>
      <c r="Z81" s="112"/>
      <c r="AA81" s="112"/>
      <c r="AB81" s="112"/>
      <c r="AC81" s="112"/>
      <c r="AD81" s="201">
        <v>1</v>
      </c>
      <c r="AE81" s="113">
        <v>1</v>
      </c>
      <c r="AF81" s="112">
        <f>AE81/AD81</f>
        <v>1</v>
      </c>
    </row>
    <row r="82" spans="1:32" s="130" customFormat="1" ht="11.25" customHeight="1" x14ac:dyDescent="0.2">
      <c r="A82" s="108" t="s">
        <v>70</v>
      </c>
      <c r="B82" s="108" t="s">
        <v>44</v>
      </c>
      <c r="C82" s="108" t="s">
        <v>45</v>
      </c>
      <c r="D82" s="109" t="s">
        <v>929</v>
      </c>
      <c r="E82" s="108" t="s">
        <v>69</v>
      </c>
      <c r="F82" s="108" t="s">
        <v>69</v>
      </c>
      <c r="G82" s="108" t="s">
        <v>69</v>
      </c>
      <c r="H82" s="108" t="s">
        <v>167</v>
      </c>
      <c r="I82" s="108" t="s">
        <v>155</v>
      </c>
      <c r="J82" s="108" t="s">
        <v>168</v>
      </c>
      <c r="K82" s="127" t="s">
        <v>69</v>
      </c>
      <c r="L82" s="114">
        <v>2</v>
      </c>
      <c r="M82" s="108" t="s">
        <v>939</v>
      </c>
      <c r="N82" s="108" t="s">
        <v>940</v>
      </c>
      <c r="O82" s="108" t="s">
        <v>941</v>
      </c>
      <c r="P82" s="115" t="s">
        <v>49</v>
      </c>
      <c r="Q82" s="115" t="s">
        <v>126</v>
      </c>
      <c r="R82" s="144">
        <v>0.9</v>
      </c>
      <c r="S82" s="144">
        <v>0.9</v>
      </c>
      <c r="T82" s="195">
        <f t="shared" ref="T82:T100" si="15">+S82/R82</f>
        <v>1</v>
      </c>
      <c r="U82" s="157"/>
      <c r="V82" s="157"/>
      <c r="W82" s="157"/>
      <c r="X82" s="112"/>
      <c r="Y82" s="112"/>
      <c r="Z82" s="112"/>
      <c r="AA82" s="112"/>
      <c r="AB82" s="112"/>
      <c r="AC82" s="112"/>
      <c r="AD82" s="201">
        <v>0.9</v>
      </c>
      <c r="AE82" s="113">
        <v>0.9</v>
      </c>
      <c r="AF82" s="112">
        <f t="shared" ref="AF82:AF90" si="16">AE82/AD82</f>
        <v>1</v>
      </c>
    </row>
    <row r="83" spans="1:32" s="130" customFormat="1" ht="11.25" customHeight="1" x14ac:dyDescent="0.2">
      <c r="A83" s="108" t="s">
        <v>70</v>
      </c>
      <c r="B83" s="108" t="s">
        <v>203</v>
      </c>
      <c r="C83" s="108" t="s">
        <v>45</v>
      </c>
      <c r="D83" s="109" t="s">
        <v>930</v>
      </c>
      <c r="E83" s="108" t="s">
        <v>69</v>
      </c>
      <c r="F83" s="108" t="s">
        <v>69</v>
      </c>
      <c r="G83" s="108" t="s">
        <v>69</v>
      </c>
      <c r="H83" s="108" t="s">
        <v>167</v>
      </c>
      <c r="I83" s="108" t="s">
        <v>155</v>
      </c>
      <c r="J83" s="108" t="s">
        <v>168</v>
      </c>
      <c r="K83" s="127" t="s">
        <v>69</v>
      </c>
      <c r="L83" s="114">
        <v>3</v>
      </c>
      <c r="M83" s="108" t="s">
        <v>942</v>
      </c>
      <c r="N83" s="108" t="s">
        <v>943</v>
      </c>
      <c r="O83" s="108" t="s">
        <v>944</v>
      </c>
      <c r="P83" s="115" t="s">
        <v>49</v>
      </c>
      <c r="Q83" s="115" t="s">
        <v>126</v>
      </c>
      <c r="R83" s="144">
        <v>0.7</v>
      </c>
      <c r="S83" s="144">
        <v>0.7</v>
      </c>
      <c r="T83" s="195">
        <f t="shared" si="15"/>
        <v>1</v>
      </c>
      <c r="U83" s="157"/>
      <c r="V83" s="157"/>
      <c r="W83" s="157"/>
      <c r="X83" s="112"/>
      <c r="Y83" s="112"/>
      <c r="Z83" s="112"/>
      <c r="AA83" s="112"/>
      <c r="AB83" s="112"/>
      <c r="AC83" s="112"/>
      <c r="AD83" s="201">
        <v>0.7</v>
      </c>
      <c r="AE83" s="113">
        <v>0.7</v>
      </c>
      <c r="AF83" s="112">
        <f t="shared" si="16"/>
        <v>1</v>
      </c>
    </row>
    <row r="84" spans="1:32" s="130" customFormat="1" ht="11.25" customHeight="1" x14ac:dyDescent="0.2">
      <c r="A84" s="108" t="s">
        <v>70</v>
      </c>
      <c r="B84" s="108" t="s">
        <v>44</v>
      </c>
      <c r="C84" s="108" t="s">
        <v>45</v>
      </c>
      <c r="D84" s="109" t="s">
        <v>931</v>
      </c>
      <c r="E84" s="108" t="s">
        <v>69</v>
      </c>
      <c r="F84" s="108" t="s">
        <v>69</v>
      </c>
      <c r="G84" s="108" t="s">
        <v>69</v>
      </c>
      <c r="H84" s="108" t="s">
        <v>167</v>
      </c>
      <c r="I84" s="108" t="s">
        <v>155</v>
      </c>
      <c r="J84" s="108" t="s">
        <v>168</v>
      </c>
      <c r="K84" s="127" t="s">
        <v>69</v>
      </c>
      <c r="L84" s="114">
        <v>4</v>
      </c>
      <c r="M84" s="108" t="s">
        <v>945</v>
      </c>
      <c r="N84" s="108" t="s">
        <v>946</v>
      </c>
      <c r="O84" s="108" t="s">
        <v>947</v>
      </c>
      <c r="P84" s="115" t="s">
        <v>49</v>
      </c>
      <c r="Q84" s="115" t="s">
        <v>126</v>
      </c>
      <c r="R84" s="144">
        <v>1</v>
      </c>
      <c r="S84" s="144">
        <v>1</v>
      </c>
      <c r="T84" s="195">
        <f t="shared" si="15"/>
        <v>1</v>
      </c>
      <c r="U84" s="157"/>
      <c r="V84" s="157"/>
      <c r="W84" s="157"/>
      <c r="X84" s="112"/>
      <c r="Y84" s="112"/>
      <c r="Z84" s="112"/>
      <c r="AA84" s="112"/>
      <c r="AB84" s="112"/>
      <c r="AC84" s="112"/>
      <c r="AD84" s="201">
        <v>1</v>
      </c>
      <c r="AE84" s="113">
        <v>1</v>
      </c>
      <c r="AF84" s="112">
        <f t="shared" si="16"/>
        <v>1</v>
      </c>
    </row>
    <row r="85" spans="1:32" s="130" customFormat="1" ht="11.25" customHeight="1" x14ac:dyDescent="0.2">
      <c r="A85" s="108" t="s">
        <v>70</v>
      </c>
      <c r="B85" s="108" t="s">
        <v>44</v>
      </c>
      <c r="C85" s="108" t="s">
        <v>45</v>
      </c>
      <c r="D85" s="109" t="s">
        <v>932</v>
      </c>
      <c r="E85" s="108" t="s">
        <v>69</v>
      </c>
      <c r="F85" s="108" t="s">
        <v>69</v>
      </c>
      <c r="G85" s="108" t="s">
        <v>69</v>
      </c>
      <c r="H85" s="108" t="s">
        <v>167</v>
      </c>
      <c r="I85" s="108" t="s">
        <v>155</v>
      </c>
      <c r="J85" s="108" t="s">
        <v>168</v>
      </c>
      <c r="K85" s="127" t="s">
        <v>69</v>
      </c>
      <c r="L85" s="114">
        <v>5</v>
      </c>
      <c r="M85" s="108" t="s">
        <v>948</v>
      </c>
      <c r="N85" s="108" t="s">
        <v>949</v>
      </c>
      <c r="O85" s="108" t="s">
        <v>950</v>
      </c>
      <c r="P85" s="115" t="s">
        <v>49</v>
      </c>
      <c r="Q85" s="125" t="s">
        <v>126</v>
      </c>
      <c r="R85" s="144">
        <v>0.8</v>
      </c>
      <c r="S85" s="144">
        <v>0.8</v>
      </c>
      <c r="T85" s="195">
        <f t="shared" si="15"/>
        <v>1</v>
      </c>
      <c r="U85" s="157"/>
      <c r="V85" s="157"/>
      <c r="W85" s="157"/>
      <c r="X85" s="112"/>
      <c r="Y85" s="112"/>
      <c r="Z85" s="112"/>
      <c r="AA85" s="112"/>
      <c r="AB85" s="112"/>
      <c r="AC85" s="112"/>
      <c r="AD85" s="201">
        <v>0.8</v>
      </c>
      <c r="AE85" s="113">
        <v>0.8</v>
      </c>
      <c r="AF85" s="112">
        <f t="shared" si="16"/>
        <v>1</v>
      </c>
    </row>
    <row r="86" spans="1:32" s="130" customFormat="1" ht="11.25" customHeight="1" x14ac:dyDescent="0.2">
      <c r="A86" s="108" t="s">
        <v>70</v>
      </c>
      <c r="B86" s="108" t="s">
        <v>44</v>
      </c>
      <c r="C86" s="108" t="s">
        <v>45</v>
      </c>
      <c r="D86" s="109" t="s">
        <v>933</v>
      </c>
      <c r="E86" s="108" t="s">
        <v>69</v>
      </c>
      <c r="F86" s="108" t="s">
        <v>69</v>
      </c>
      <c r="G86" s="108" t="s">
        <v>69</v>
      </c>
      <c r="H86" s="108" t="s">
        <v>167</v>
      </c>
      <c r="I86" s="108" t="s">
        <v>155</v>
      </c>
      <c r="J86" s="108" t="s">
        <v>168</v>
      </c>
      <c r="K86" s="127" t="s">
        <v>69</v>
      </c>
      <c r="L86" s="114">
        <v>6</v>
      </c>
      <c r="M86" s="108" t="s">
        <v>951</v>
      </c>
      <c r="N86" s="108" t="s">
        <v>952</v>
      </c>
      <c r="O86" s="108" t="s">
        <v>953</v>
      </c>
      <c r="P86" s="115" t="s">
        <v>49</v>
      </c>
      <c r="Q86" s="125" t="s">
        <v>43</v>
      </c>
      <c r="R86" s="144">
        <v>1</v>
      </c>
      <c r="S86" s="144">
        <v>1</v>
      </c>
      <c r="T86" s="195">
        <f t="shared" si="15"/>
        <v>1</v>
      </c>
      <c r="U86" s="157"/>
      <c r="V86" s="157"/>
      <c r="W86" s="157"/>
      <c r="X86" s="112"/>
      <c r="Y86" s="112"/>
      <c r="Z86" s="112"/>
      <c r="AA86" s="112"/>
      <c r="AB86" s="112"/>
      <c r="AC86" s="112"/>
      <c r="AD86" s="201">
        <v>1</v>
      </c>
      <c r="AE86" s="113">
        <v>1</v>
      </c>
      <c r="AF86" s="112">
        <f t="shared" si="16"/>
        <v>1</v>
      </c>
    </row>
    <row r="87" spans="1:32" s="130" customFormat="1" ht="11.25" customHeight="1" x14ac:dyDescent="0.2">
      <c r="A87" s="108" t="s">
        <v>70</v>
      </c>
      <c r="B87" s="108" t="s">
        <v>44</v>
      </c>
      <c r="C87" s="108" t="s">
        <v>45</v>
      </c>
      <c r="D87" s="109" t="s">
        <v>934</v>
      </c>
      <c r="E87" s="108" t="s">
        <v>69</v>
      </c>
      <c r="F87" s="108" t="s">
        <v>69</v>
      </c>
      <c r="G87" s="108" t="s">
        <v>69</v>
      </c>
      <c r="H87" s="108" t="s">
        <v>167</v>
      </c>
      <c r="I87" s="108" t="s">
        <v>155</v>
      </c>
      <c r="J87" s="108" t="s">
        <v>168</v>
      </c>
      <c r="K87" s="127" t="s">
        <v>69</v>
      </c>
      <c r="L87" s="114">
        <v>7</v>
      </c>
      <c r="M87" s="108" t="s">
        <v>954</v>
      </c>
      <c r="N87" s="108" t="s">
        <v>955</v>
      </c>
      <c r="O87" s="108" t="s">
        <v>956</v>
      </c>
      <c r="P87" s="115" t="s">
        <v>49</v>
      </c>
      <c r="Q87" s="125" t="s">
        <v>126</v>
      </c>
      <c r="R87" s="144">
        <v>0.9</v>
      </c>
      <c r="S87" s="144">
        <v>0.9</v>
      </c>
      <c r="T87" s="195">
        <f t="shared" si="15"/>
        <v>1</v>
      </c>
      <c r="U87" s="157"/>
      <c r="V87" s="157"/>
      <c r="W87" s="157"/>
      <c r="X87" s="112"/>
      <c r="Y87" s="112"/>
      <c r="Z87" s="112"/>
      <c r="AA87" s="112"/>
      <c r="AB87" s="112"/>
      <c r="AC87" s="112"/>
      <c r="AD87" s="201">
        <v>0.9</v>
      </c>
      <c r="AE87" s="113">
        <v>0.9</v>
      </c>
      <c r="AF87" s="112">
        <f t="shared" si="16"/>
        <v>1</v>
      </c>
    </row>
    <row r="88" spans="1:32" s="130" customFormat="1" ht="11.25" customHeight="1" x14ac:dyDescent="0.2">
      <c r="A88" s="108" t="s">
        <v>70</v>
      </c>
      <c r="B88" s="108" t="s">
        <v>71</v>
      </c>
      <c r="C88" s="108" t="s">
        <v>45</v>
      </c>
      <c r="D88" s="109" t="s">
        <v>935</v>
      </c>
      <c r="E88" s="108" t="s">
        <v>69</v>
      </c>
      <c r="F88" s="108" t="s">
        <v>69</v>
      </c>
      <c r="G88" s="108" t="s">
        <v>69</v>
      </c>
      <c r="H88" s="108" t="s">
        <v>167</v>
      </c>
      <c r="I88" s="108" t="s">
        <v>155</v>
      </c>
      <c r="J88" s="108" t="s">
        <v>168</v>
      </c>
      <c r="K88" s="127" t="s">
        <v>69</v>
      </c>
      <c r="L88" s="114">
        <v>8</v>
      </c>
      <c r="M88" s="108" t="s">
        <v>957</v>
      </c>
      <c r="N88" s="108" t="s">
        <v>958</v>
      </c>
      <c r="O88" s="108" t="s">
        <v>959</v>
      </c>
      <c r="P88" s="115" t="s">
        <v>49</v>
      </c>
      <c r="Q88" s="125" t="s">
        <v>126</v>
      </c>
      <c r="R88" s="144">
        <v>0.8</v>
      </c>
      <c r="S88" s="144">
        <v>0.8</v>
      </c>
      <c r="T88" s="195">
        <f t="shared" si="15"/>
        <v>1</v>
      </c>
      <c r="U88" s="157"/>
      <c r="V88" s="157"/>
      <c r="W88" s="157"/>
      <c r="X88" s="112"/>
      <c r="Y88" s="112"/>
      <c r="Z88" s="112"/>
      <c r="AA88" s="112"/>
      <c r="AB88" s="112"/>
      <c r="AC88" s="112"/>
      <c r="AD88" s="201">
        <v>0.8</v>
      </c>
      <c r="AE88" s="113">
        <v>0.8</v>
      </c>
      <c r="AF88" s="112">
        <f t="shared" si="16"/>
        <v>1</v>
      </c>
    </row>
    <row r="89" spans="1:32" s="130" customFormat="1" ht="11.25" customHeight="1" x14ac:dyDescent="0.2">
      <c r="A89" s="108" t="s">
        <v>70</v>
      </c>
      <c r="B89" s="108" t="s">
        <v>71</v>
      </c>
      <c r="C89" s="108" t="s">
        <v>203</v>
      </c>
      <c r="D89" s="109" t="s">
        <v>936</v>
      </c>
      <c r="E89" s="108" t="s">
        <v>69</v>
      </c>
      <c r="F89" s="108" t="s">
        <v>69</v>
      </c>
      <c r="G89" s="108" t="s">
        <v>69</v>
      </c>
      <c r="H89" s="108" t="s">
        <v>167</v>
      </c>
      <c r="I89" s="108" t="s">
        <v>155</v>
      </c>
      <c r="J89" s="108" t="s">
        <v>168</v>
      </c>
      <c r="K89" s="127" t="s">
        <v>69</v>
      </c>
      <c r="L89" s="114">
        <v>9</v>
      </c>
      <c r="M89" s="108" t="s">
        <v>960</v>
      </c>
      <c r="N89" s="108" t="s">
        <v>961</v>
      </c>
      <c r="O89" s="108" t="s">
        <v>962</v>
      </c>
      <c r="P89" s="115" t="s">
        <v>49</v>
      </c>
      <c r="Q89" s="125" t="s">
        <v>43</v>
      </c>
      <c r="R89" s="144">
        <v>1</v>
      </c>
      <c r="S89" s="144">
        <v>1</v>
      </c>
      <c r="T89" s="195">
        <f t="shared" si="15"/>
        <v>1</v>
      </c>
      <c r="U89" s="157"/>
      <c r="V89" s="157"/>
      <c r="W89" s="157"/>
      <c r="X89" s="112"/>
      <c r="Y89" s="112"/>
      <c r="Z89" s="112"/>
      <c r="AA89" s="112"/>
      <c r="AB89" s="112"/>
      <c r="AC89" s="112"/>
      <c r="AD89" s="201">
        <v>1</v>
      </c>
      <c r="AE89" s="113">
        <v>1</v>
      </c>
      <c r="AF89" s="112">
        <f t="shared" si="16"/>
        <v>1</v>
      </c>
    </row>
    <row r="90" spans="1:32" s="130" customFormat="1" ht="11.25" customHeight="1" x14ac:dyDescent="0.2">
      <c r="A90" s="108" t="s">
        <v>70</v>
      </c>
      <c r="B90" s="108" t="s">
        <v>44</v>
      </c>
      <c r="C90" s="108" t="s">
        <v>45</v>
      </c>
      <c r="D90" s="109" t="s">
        <v>814</v>
      </c>
      <c r="E90" s="108" t="s">
        <v>69</v>
      </c>
      <c r="F90" s="108" t="s">
        <v>69</v>
      </c>
      <c r="G90" s="108" t="s">
        <v>69</v>
      </c>
      <c r="H90" s="108" t="s">
        <v>167</v>
      </c>
      <c r="I90" s="108" t="s">
        <v>155</v>
      </c>
      <c r="J90" s="108" t="s">
        <v>168</v>
      </c>
      <c r="K90" s="127" t="s">
        <v>69</v>
      </c>
      <c r="L90" s="114">
        <v>10</v>
      </c>
      <c r="M90" s="108" t="s">
        <v>963</v>
      </c>
      <c r="N90" s="108" t="s">
        <v>964</v>
      </c>
      <c r="O90" s="108" t="s">
        <v>965</v>
      </c>
      <c r="P90" s="115" t="s">
        <v>49</v>
      </c>
      <c r="Q90" s="125" t="s">
        <v>43</v>
      </c>
      <c r="R90" s="144">
        <v>1</v>
      </c>
      <c r="S90" s="144">
        <v>1</v>
      </c>
      <c r="T90" s="195">
        <f t="shared" si="15"/>
        <v>1</v>
      </c>
      <c r="U90" s="157"/>
      <c r="V90" s="157"/>
      <c r="W90" s="157"/>
      <c r="X90" s="112"/>
      <c r="Y90" s="112"/>
      <c r="Z90" s="112"/>
      <c r="AA90" s="112"/>
      <c r="AB90" s="112"/>
      <c r="AC90" s="112"/>
      <c r="AD90" s="201">
        <v>1</v>
      </c>
      <c r="AE90" s="113">
        <v>1</v>
      </c>
      <c r="AF90" s="112">
        <f t="shared" si="16"/>
        <v>1</v>
      </c>
    </row>
    <row r="91" spans="1:32" s="130" customFormat="1" ht="11.25" customHeight="1" x14ac:dyDescent="0.2">
      <c r="A91" s="164" t="s">
        <v>70</v>
      </c>
      <c r="B91" s="164" t="s">
        <v>71</v>
      </c>
      <c r="C91" s="164" t="s">
        <v>72</v>
      </c>
      <c r="D91" s="109" t="s">
        <v>966</v>
      </c>
      <c r="E91" s="108" t="s">
        <v>634</v>
      </c>
      <c r="F91" s="108" t="s">
        <v>626</v>
      </c>
      <c r="G91" s="108" t="s">
        <v>664</v>
      </c>
      <c r="H91" s="108" t="s">
        <v>191</v>
      </c>
      <c r="I91" s="108" t="s">
        <v>155</v>
      </c>
      <c r="J91" s="108" t="s">
        <v>810</v>
      </c>
      <c r="K91" s="79" t="s">
        <v>967</v>
      </c>
      <c r="L91" s="165">
        <v>1</v>
      </c>
      <c r="M91" s="108" t="s">
        <v>676</v>
      </c>
      <c r="N91" s="108" t="s">
        <v>970</v>
      </c>
      <c r="O91" s="108" t="s">
        <v>973</v>
      </c>
      <c r="P91" s="115" t="s">
        <v>49</v>
      </c>
      <c r="Q91" s="125" t="s">
        <v>43</v>
      </c>
      <c r="R91" s="139">
        <v>1</v>
      </c>
      <c r="S91" s="140">
        <v>1</v>
      </c>
      <c r="T91" s="195">
        <f t="shared" si="15"/>
        <v>1</v>
      </c>
      <c r="U91" s="210">
        <v>1</v>
      </c>
      <c r="V91" s="157"/>
      <c r="W91" s="157"/>
      <c r="X91" s="210">
        <v>1</v>
      </c>
      <c r="Y91" s="112"/>
      <c r="Z91" s="112"/>
      <c r="AA91" s="210">
        <v>1</v>
      </c>
      <c r="AB91" s="112"/>
      <c r="AC91" s="112"/>
      <c r="AD91" s="202">
        <v>1</v>
      </c>
      <c r="AE91" s="156">
        <f>(+S91+V91+Y91+AB91)/4</f>
        <v>0.25</v>
      </c>
      <c r="AF91" s="112">
        <f>+AE91/AD91</f>
        <v>0.25</v>
      </c>
    </row>
    <row r="92" spans="1:32" s="130" customFormat="1" ht="11.25" customHeight="1" x14ac:dyDescent="0.2">
      <c r="A92" s="164" t="s">
        <v>70</v>
      </c>
      <c r="B92" s="164" t="s">
        <v>71</v>
      </c>
      <c r="C92" s="164" t="s">
        <v>72</v>
      </c>
      <c r="D92" s="109" t="s">
        <v>809</v>
      </c>
      <c r="E92" s="108" t="s">
        <v>634</v>
      </c>
      <c r="F92" s="108" t="s">
        <v>626</v>
      </c>
      <c r="G92" s="108" t="s">
        <v>664</v>
      </c>
      <c r="H92" s="108" t="s">
        <v>191</v>
      </c>
      <c r="I92" s="108" t="s">
        <v>155</v>
      </c>
      <c r="J92" s="108" t="s">
        <v>810</v>
      </c>
      <c r="K92" s="79" t="s">
        <v>967</v>
      </c>
      <c r="L92" s="131">
        <v>2</v>
      </c>
      <c r="M92" s="108" t="s">
        <v>968</v>
      </c>
      <c r="N92" s="108" t="s">
        <v>971</v>
      </c>
      <c r="O92" s="108" t="s">
        <v>974</v>
      </c>
      <c r="P92" s="115" t="s">
        <v>49</v>
      </c>
      <c r="Q92" s="125" t="s">
        <v>43</v>
      </c>
      <c r="R92" s="139">
        <v>1</v>
      </c>
      <c r="S92" s="141">
        <v>1</v>
      </c>
      <c r="T92" s="195">
        <f t="shared" si="15"/>
        <v>1</v>
      </c>
      <c r="U92" s="210">
        <v>1</v>
      </c>
      <c r="V92" s="157"/>
      <c r="W92" s="157"/>
      <c r="X92" s="210">
        <v>1</v>
      </c>
      <c r="Y92" s="112"/>
      <c r="Z92" s="112"/>
      <c r="AA92" s="210">
        <v>1</v>
      </c>
      <c r="AB92" s="112"/>
      <c r="AC92" s="112"/>
      <c r="AD92" s="202">
        <v>1</v>
      </c>
      <c r="AE92" s="156">
        <f t="shared" ref="AE92:AE93" si="17">(+S92+V92+Y92+AB92)/4</f>
        <v>0.25</v>
      </c>
      <c r="AF92" s="112">
        <f t="shared" ref="AF92:AF96" si="18">+AE92/AD92</f>
        <v>0.25</v>
      </c>
    </row>
    <row r="93" spans="1:32" s="130" customFormat="1" ht="11.25" customHeight="1" x14ac:dyDescent="0.2">
      <c r="A93" s="164" t="s">
        <v>70</v>
      </c>
      <c r="B93" s="164" t="s">
        <v>71</v>
      </c>
      <c r="C93" s="164" t="s">
        <v>72</v>
      </c>
      <c r="D93" s="109" t="s">
        <v>56</v>
      </c>
      <c r="E93" s="108" t="s">
        <v>634</v>
      </c>
      <c r="F93" s="108" t="s">
        <v>626</v>
      </c>
      <c r="G93" s="108" t="s">
        <v>664</v>
      </c>
      <c r="H93" s="108" t="s">
        <v>122</v>
      </c>
      <c r="I93" s="108" t="s">
        <v>155</v>
      </c>
      <c r="J93" s="108" t="s">
        <v>156</v>
      </c>
      <c r="K93" s="79" t="s">
        <v>967</v>
      </c>
      <c r="L93" s="131">
        <v>3</v>
      </c>
      <c r="M93" s="108" t="s">
        <v>969</v>
      </c>
      <c r="N93" s="108" t="s">
        <v>972</v>
      </c>
      <c r="O93" s="108" t="s">
        <v>975</v>
      </c>
      <c r="P93" s="115" t="s">
        <v>49</v>
      </c>
      <c r="Q93" s="125" t="s">
        <v>43</v>
      </c>
      <c r="R93" s="141">
        <v>1</v>
      </c>
      <c r="S93" s="141">
        <v>1</v>
      </c>
      <c r="T93" s="195">
        <f t="shared" si="15"/>
        <v>1</v>
      </c>
      <c r="U93" s="210">
        <v>1</v>
      </c>
      <c r="V93" s="157"/>
      <c r="W93" s="157"/>
      <c r="X93" s="210">
        <v>1</v>
      </c>
      <c r="Y93" s="112"/>
      <c r="Z93" s="112"/>
      <c r="AA93" s="210">
        <v>1</v>
      </c>
      <c r="AB93" s="112"/>
      <c r="AC93" s="112"/>
      <c r="AD93" s="202">
        <v>1</v>
      </c>
      <c r="AE93" s="156">
        <f t="shared" si="17"/>
        <v>0.25</v>
      </c>
      <c r="AF93" s="112">
        <f t="shared" si="18"/>
        <v>0.25</v>
      </c>
    </row>
    <row r="94" spans="1:32" s="130" customFormat="1" ht="11.25" customHeight="1" x14ac:dyDescent="0.2">
      <c r="A94" s="167" t="s">
        <v>32</v>
      </c>
      <c r="B94" s="167" t="s">
        <v>58</v>
      </c>
      <c r="C94" s="167" t="s">
        <v>59</v>
      </c>
      <c r="D94" s="167" t="s">
        <v>814</v>
      </c>
      <c r="E94" s="108" t="s">
        <v>630</v>
      </c>
      <c r="F94" s="108" t="s">
        <v>623</v>
      </c>
      <c r="G94" s="108" t="s">
        <v>653</v>
      </c>
      <c r="H94" s="108" t="s">
        <v>159</v>
      </c>
      <c r="I94" s="108" t="s">
        <v>155</v>
      </c>
      <c r="J94" s="108" t="s">
        <v>160</v>
      </c>
      <c r="K94" s="79" t="s">
        <v>976</v>
      </c>
      <c r="L94" s="131">
        <v>1</v>
      </c>
      <c r="M94" s="108" t="s">
        <v>979</v>
      </c>
      <c r="N94" s="108" t="s">
        <v>980</v>
      </c>
      <c r="O94" s="108" t="s">
        <v>981</v>
      </c>
      <c r="P94" s="115" t="s">
        <v>42</v>
      </c>
      <c r="Q94" s="125" t="s">
        <v>43</v>
      </c>
      <c r="R94" s="139">
        <v>1</v>
      </c>
      <c r="S94" s="140">
        <v>1</v>
      </c>
      <c r="T94" s="195">
        <f t="shared" si="15"/>
        <v>1</v>
      </c>
      <c r="U94" s="210">
        <v>1</v>
      </c>
      <c r="V94" s="157"/>
      <c r="W94" s="157"/>
      <c r="X94" s="210">
        <v>1</v>
      </c>
      <c r="Y94" s="112"/>
      <c r="Z94" s="112"/>
      <c r="AA94" s="210">
        <v>1</v>
      </c>
      <c r="AB94" s="112"/>
      <c r="AC94" s="112"/>
      <c r="AD94" s="202">
        <f t="shared" ref="AD94:AE99" si="19">R94+U94+X94+AA94</f>
        <v>4</v>
      </c>
      <c r="AE94" s="168">
        <f t="shared" si="19"/>
        <v>1</v>
      </c>
      <c r="AF94" s="112">
        <f t="shared" si="18"/>
        <v>0.25</v>
      </c>
    </row>
    <row r="95" spans="1:32" s="130" customFormat="1" ht="11.25" customHeight="1" x14ac:dyDescent="0.2">
      <c r="A95" s="167" t="s">
        <v>32</v>
      </c>
      <c r="B95" s="167" t="s">
        <v>58</v>
      </c>
      <c r="C95" s="167" t="s">
        <v>59</v>
      </c>
      <c r="D95" s="167" t="s">
        <v>814</v>
      </c>
      <c r="E95" s="108" t="s">
        <v>630</v>
      </c>
      <c r="F95" s="108" t="s">
        <v>623</v>
      </c>
      <c r="G95" s="108" t="s">
        <v>653</v>
      </c>
      <c r="H95" s="108" t="s">
        <v>159</v>
      </c>
      <c r="I95" s="108" t="s">
        <v>155</v>
      </c>
      <c r="J95" s="108" t="s">
        <v>160</v>
      </c>
      <c r="K95" s="79" t="s">
        <v>976</v>
      </c>
      <c r="L95" s="131">
        <v>2</v>
      </c>
      <c r="M95" s="108" t="s">
        <v>977</v>
      </c>
      <c r="N95" s="108" t="s">
        <v>982</v>
      </c>
      <c r="O95" s="108" t="s">
        <v>983</v>
      </c>
      <c r="P95" s="115" t="s">
        <v>42</v>
      </c>
      <c r="Q95" s="125" t="s">
        <v>43</v>
      </c>
      <c r="R95" s="139">
        <v>108000</v>
      </c>
      <c r="S95" s="141">
        <v>108000</v>
      </c>
      <c r="T95" s="195">
        <f t="shared" si="15"/>
        <v>1</v>
      </c>
      <c r="U95" s="210">
        <v>175000</v>
      </c>
      <c r="V95" s="157"/>
      <c r="W95" s="157"/>
      <c r="X95" s="210">
        <v>159000</v>
      </c>
      <c r="Y95" s="112"/>
      <c r="Z95" s="112"/>
      <c r="AA95" s="210">
        <v>158000</v>
      </c>
      <c r="AB95" s="112"/>
      <c r="AC95" s="112"/>
      <c r="AD95" s="202">
        <f t="shared" si="19"/>
        <v>600000</v>
      </c>
      <c r="AE95" s="166">
        <f t="shared" si="19"/>
        <v>108000</v>
      </c>
      <c r="AF95" s="112">
        <f t="shared" si="18"/>
        <v>0.18</v>
      </c>
    </row>
    <row r="96" spans="1:32" s="130" customFormat="1" ht="11.25" customHeight="1" x14ac:dyDescent="0.2">
      <c r="A96" s="167" t="s">
        <v>32</v>
      </c>
      <c r="B96" s="167" t="s">
        <v>58</v>
      </c>
      <c r="C96" s="167" t="s">
        <v>59</v>
      </c>
      <c r="D96" s="167" t="s">
        <v>814</v>
      </c>
      <c r="E96" s="108" t="s">
        <v>630</v>
      </c>
      <c r="F96" s="108" t="s">
        <v>623</v>
      </c>
      <c r="G96" s="108" t="s">
        <v>653</v>
      </c>
      <c r="H96" s="108" t="s">
        <v>159</v>
      </c>
      <c r="I96" s="108" t="s">
        <v>155</v>
      </c>
      <c r="J96" s="108" t="s">
        <v>160</v>
      </c>
      <c r="K96" s="79" t="s">
        <v>976</v>
      </c>
      <c r="L96" s="131">
        <v>3</v>
      </c>
      <c r="M96" s="108" t="s">
        <v>978</v>
      </c>
      <c r="N96" s="108" t="s">
        <v>984</v>
      </c>
      <c r="O96" s="108" t="s">
        <v>985</v>
      </c>
      <c r="P96" s="115" t="s">
        <v>42</v>
      </c>
      <c r="Q96" s="125" t="s">
        <v>43</v>
      </c>
      <c r="R96" s="139">
        <v>1</v>
      </c>
      <c r="S96" s="141">
        <v>1</v>
      </c>
      <c r="T96" s="195">
        <f t="shared" si="15"/>
        <v>1</v>
      </c>
      <c r="U96" s="210">
        <v>1</v>
      </c>
      <c r="V96" s="157"/>
      <c r="W96" s="157"/>
      <c r="X96" s="210">
        <v>1</v>
      </c>
      <c r="Y96" s="112"/>
      <c r="Z96" s="112"/>
      <c r="AA96" s="210">
        <v>1</v>
      </c>
      <c r="AB96" s="112"/>
      <c r="AC96" s="112"/>
      <c r="AD96" s="202">
        <f t="shared" si="19"/>
        <v>4</v>
      </c>
      <c r="AE96" s="168">
        <f t="shared" si="19"/>
        <v>1</v>
      </c>
      <c r="AF96" s="112">
        <f t="shared" si="18"/>
        <v>0.25</v>
      </c>
    </row>
    <row r="97" spans="1:32" s="130" customFormat="1" ht="11.25" customHeight="1" x14ac:dyDescent="0.2">
      <c r="A97" s="167" t="s">
        <v>54</v>
      </c>
      <c r="B97" s="167" t="s">
        <v>45</v>
      </c>
      <c r="C97" s="167" t="s">
        <v>45</v>
      </c>
      <c r="D97" s="167" t="s">
        <v>166</v>
      </c>
      <c r="E97" s="108" t="s">
        <v>634</v>
      </c>
      <c r="F97" s="108" t="s">
        <v>626</v>
      </c>
      <c r="G97" s="108" t="s">
        <v>664</v>
      </c>
      <c r="H97" s="108" t="s">
        <v>167</v>
      </c>
      <c r="I97" s="108" t="s">
        <v>155</v>
      </c>
      <c r="J97" s="108" t="s">
        <v>168</v>
      </c>
      <c r="K97" s="79" t="s">
        <v>986</v>
      </c>
      <c r="L97" s="131">
        <v>1</v>
      </c>
      <c r="M97" s="132" t="s">
        <v>987</v>
      </c>
      <c r="N97" s="108" t="s">
        <v>990</v>
      </c>
      <c r="O97" s="108" t="s">
        <v>991</v>
      </c>
      <c r="P97" s="115" t="s">
        <v>42</v>
      </c>
      <c r="Q97" s="125" t="s">
        <v>50</v>
      </c>
      <c r="R97" s="135">
        <v>0.15</v>
      </c>
      <c r="S97" s="135">
        <v>0.15</v>
      </c>
      <c r="T97" s="195">
        <f t="shared" si="15"/>
        <v>1</v>
      </c>
      <c r="U97" s="163">
        <v>0.35</v>
      </c>
      <c r="V97" s="157"/>
      <c r="W97" s="157"/>
      <c r="X97" s="163">
        <v>0.35</v>
      </c>
      <c r="Y97" s="112"/>
      <c r="Z97" s="112"/>
      <c r="AA97" s="163">
        <v>0.12</v>
      </c>
      <c r="AB97" s="112"/>
      <c r="AC97" s="112"/>
      <c r="AD97" s="199">
        <f t="shared" si="19"/>
        <v>0.97</v>
      </c>
      <c r="AE97" s="156">
        <f t="shared" si="19"/>
        <v>0.15</v>
      </c>
      <c r="AF97" s="112">
        <f>AE97/AD97</f>
        <v>0.15463917525773196</v>
      </c>
    </row>
    <row r="98" spans="1:32" s="130" customFormat="1" ht="11.25" customHeight="1" x14ac:dyDescent="0.2">
      <c r="A98" s="167" t="s">
        <v>54</v>
      </c>
      <c r="B98" s="167" t="s">
        <v>45</v>
      </c>
      <c r="C98" s="167" t="s">
        <v>45</v>
      </c>
      <c r="D98" s="167" t="s">
        <v>166</v>
      </c>
      <c r="E98" s="108" t="s">
        <v>634</v>
      </c>
      <c r="F98" s="108" t="s">
        <v>626</v>
      </c>
      <c r="G98" s="108" t="s">
        <v>664</v>
      </c>
      <c r="H98" s="108" t="s">
        <v>167</v>
      </c>
      <c r="I98" s="108" t="s">
        <v>155</v>
      </c>
      <c r="J98" s="108" t="s">
        <v>168</v>
      </c>
      <c r="K98" s="79" t="s">
        <v>986</v>
      </c>
      <c r="L98" s="131">
        <v>2</v>
      </c>
      <c r="M98" s="132" t="s">
        <v>988</v>
      </c>
      <c r="N98" s="108" t="s">
        <v>992</v>
      </c>
      <c r="O98" s="108" t="s">
        <v>993</v>
      </c>
      <c r="P98" s="115" t="s">
        <v>42</v>
      </c>
      <c r="Q98" s="125" t="s">
        <v>126</v>
      </c>
      <c r="R98" s="135">
        <v>0.15</v>
      </c>
      <c r="S98" s="135">
        <v>0.15</v>
      </c>
      <c r="T98" s="195">
        <f t="shared" si="15"/>
        <v>1</v>
      </c>
      <c r="U98" s="163">
        <v>0.35</v>
      </c>
      <c r="V98" s="157"/>
      <c r="W98" s="157"/>
      <c r="X98" s="163">
        <v>0.35</v>
      </c>
      <c r="Y98" s="112"/>
      <c r="Z98" s="112"/>
      <c r="AA98" s="163">
        <v>0.12</v>
      </c>
      <c r="AB98" s="112"/>
      <c r="AC98" s="112"/>
      <c r="AD98" s="199">
        <f t="shared" si="19"/>
        <v>0.97</v>
      </c>
      <c r="AE98" s="156">
        <f t="shared" si="19"/>
        <v>0.15</v>
      </c>
      <c r="AF98" s="112">
        <f t="shared" ref="AF98:AF106" si="20">AE98/AD98</f>
        <v>0.15463917525773196</v>
      </c>
    </row>
    <row r="99" spans="1:32" s="130" customFormat="1" ht="11.25" customHeight="1" x14ac:dyDescent="0.2">
      <c r="A99" s="167" t="s">
        <v>54</v>
      </c>
      <c r="B99" s="167" t="s">
        <v>45</v>
      </c>
      <c r="C99" s="167" t="s">
        <v>45</v>
      </c>
      <c r="D99" s="167" t="s">
        <v>166</v>
      </c>
      <c r="E99" s="108" t="s">
        <v>634</v>
      </c>
      <c r="F99" s="108" t="s">
        <v>626</v>
      </c>
      <c r="G99" s="108" t="s">
        <v>664</v>
      </c>
      <c r="H99" s="108" t="s">
        <v>167</v>
      </c>
      <c r="I99" s="108" t="s">
        <v>155</v>
      </c>
      <c r="J99" s="108" t="s">
        <v>168</v>
      </c>
      <c r="K99" s="79" t="s">
        <v>986</v>
      </c>
      <c r="L99" s="131">
        <v>3</v>
      </c>
      <c r="M99" s="132" t="s">
        <v>681</v>
      </c>
      <c r="N99" s="108" t="s">
        <v>994</v>
      </c>
      <c r="O99" s="108" t="s">
        <v>995</v>
      </c>
      <c r="P99" s="115" t="s">
        <v>42</v>
      </c>
      <c r="Q99" s="125" t="s">
        <v>126</v>
      </c>
      <c r="R99" s="142">
        <v>0.1</v>
      </c>
      <c r="S99" s="142">
        <v>0.1</v>
      </c>
      <c r="T99" s="195">
        <f t="shared" si="15"/>
        <v>1</v>
      </c>
      <c r="U99" s="211">
        <v>0.4</v>
      </c>
      <c r="V99" s="212"/>
      <c r="W99" s="212"/>
      <c r="X99" s="211">
        <v>0.4</v>
      </c>
      <c r="Y99" s="169"/>
      <c r="Z99" s="169"/>
      <c r="AA99" s="211">
        <v>0.1</v>
      </c>
      <c r="AB99" s="112"/>
      <c r="AC99" s="112"/>
      <c r="AD99" s="203">
        <f t="shared" si="19"/>
        <v>1</v>
      </c>
      <c r="AE99" s="170">
        <f t="shared" si="19"/>
        <v>0.1</v>
      </c>
      <c r="AF99" s="112">
        <f t="shared" si="20"/>
        <v>0.1</v>
      </c>
    </row>
    <row r="100" spans="1:32" s="130" customFormat="1" ht="11.25" customHeight="1" x14ac:dyDescent="0.2">
      <c r="A100" s="167" t="s">
        <v>54</v>
      </c>
      <c r="B100" s="167" t="s">
        <v>45</v>
      </c>
      <c r="C100" s="167" t="s">
        <v>45</v>
      </c>
      <c r="D100" s="167" t="s">
        <v>166</v>
      </c>
      <c r="E100" s="108" t="s">
        <v>634</v>
      </c>
      <c r="F100" s="108" t="s">
        <v>626</v>
      </c>
      <c r="G100" s="108" t="s">
        <v>664</v>
      </c>
      <c r="H100" s="108" t="s">
        <v>167</v>
      </c>
      <c r="I100" s="108" t="s">
        <v>155</v>
      </c>
      <c r="J100" s="108" t="s">
        <v>168</v>
      </c>
      <c r="K100" s="79" t="s">
        <v>986</v>
      </c>
      <c r="L100" s="131">
        <v>4</v>
      </c>
      <c r="M100" s="132" t="s">
        <v>989</v>
      </c>
      <c r="N100" s="108" t="s">
        <v>996</v>
      </c>
      <c r="O100" s="108" t="s">
        <v>997</v>
      </c>
      <c r="P100" s="115" t="s">
        <v>49</v>
      </c>
      <c r="Q100" s="125" t="s">
        <v>126</v>
      </c>
      <c r="R100" s="143">
        <v>2</v>
      </c>
      <c r="S100" s="143">
        <v>2</v>
      </c>
      <c r="T100" s="195">
        <f t="shared" si="15"/>
        <v>1</v>
      </c>
      <c r="U100" s="210">
        <v>2</v>
      </c>
      <c r="V100" s="157"/>
      <c r="W100" s="157"/>
      <c r="X100" s="210">
        <v>2</v>
      </c>
      <c r="Y100" s="112"/>
      <c r="Z100" s="112"/>
      <c r="AA100" s="210">
        <v>2</v>
      </c>
      <c r="AB100" s="112"/>
      <c r="AC100" s="112"/>
      <c r="AD100" s="203">
        <f>(R100+U100+X100+AA100)/4</f>
        <v>2</v>
      </c>
      <c r="AE100" s="170">
        <f>(S100+V100+Y100+AB100)/4</f>
        <v>0.5</v>
      </c>
      <c r="AF100" s="112">
        <f t="shared" si="20"/>
        <v>0.25</v>
      </c>
    </row>
    <row r="101" spans="1:32" s="130" customFormat="1" ht="11.25" customHeight="1" x14ac:dyDescent="0.2">
      <c r="A101" s="171" t="s">
        <v>54</v>
      </c>
      <c r="B101" s="171" t="s">
        <v>203</v>
      </c>
      <c r="C101" s="171" t="s">
        <v>203</v>
      </c>
      <c r="D101" s="167" t="s">
        <v>166</v>
      </c>
      <c r="E101" s="108" t="s">
        <v>634</v>
      </c>
      <c r="F101" s="108" t="s">
        <v>626</v>
      </c>
      <c r="G101" s="108" t="s">
        <v>664</v>
      </c>
      <c r="H101" s="108" t="s">
        <v>202</v>
      </c>
      <c r="I101" s="108" t="s">
        <v>155</v>
      </c>
      <c r="J101" s="108" t="s">
        <v>617</v>
      </c>
      <c r="K101" s="79" t="s">
        <v>1000</v>
      </c>
      <c r="L101" s="133">
        <v>1</v>
      </c>
      <c r="M101" s="132" t="s">
        <v>1001</v>
      </c>
      <c r="N101" s="108" t="s">
        <v>1008</v>
      </c>
      <c r="O101" s="108" t="s">
        <v>1009</v>
      </c>
      <c r="P101" s="115" t="s">
        <v>49</v>
      </c>
      <c r="Q101" s="125" t="s">
        <v>126</v>
      </c>
      <c r="R101" s="144">
        <v>1</v>
      </c>
      <c r="S101" s="144">
        <v>1</v>
      </c>
      <c r="T101" s="195">
        <f>+S101/R101</f>
        <v>1</v>
      </c>
      <c r="U101" s="163">
        <v>1</v>
      </c>
      <c r="V101" s="157"/>
      <c r="W101" s="157"/>
      <c r="X101" s="163">
        <v>1</v>
      </c>
      <c r="Y101" s="112"/>
      <c r="Z101" s="112"/>
      <c r="AA101" s="163">
        <v>1</v>
      </c>
      <c r="AB101" s="112"/>
      <c r="AC101" s="112"/>
      <c r="AD101" s="204">
        <v>1</v>
      </c>
      <c r="AE101" s="156">
        <v>0.995</v>
      </c>
      <c r="AF101" s="112">
        <f t="shared" si="20"/>
        <v>0.995</v>
      </c>
    </row>
    <row r="102" spans="1:32" s="130" customFormat="1" ht="11.25" customHeight="1" x14ac:dyDescent="0.2">
      <c r="A102" s="167" t="s">
        <v>54</v>
      </c>
      <c r="B102" s="167" t="s">
        <v>203</v>
      </c>
      <c r="C102" s="167" t="s">
        <v>45</v>
      </c>
      <c r="D102" s="167" t="s">
        <v>998</v>
      </c>
      <c r="E102" s="108" t="s">
        <v>634</v>
      </c>
      <c r="F102" s="108" t="s">
        <v>626</v>
      </c>
      <c r="G102" s="108" t="s">
        <v>664</v>
      </c>
      <c r="H102" s="108" t="s">
        <v>202</v>
      </c>
      <c r="I102" s="108" t="s">
        <v>155</v>
      </c>
      <c r="J102" s="108" t="s">
        <v>617</v>
      </c>
      <c r="K102" s="79" t="s">
        <v>1000</v>
      </c>
      <c r="L102" s="133">
        <v>2</v>
      </c>
      <c r="M102" s="167" t="s">
        <v>1002</v>
      </c>
      <c r="N102" s="108" t="s">
        <v>1010</v>
      </c>
      <c r="O102" s="108" t="s">
        <v>1011</v>
      </c>
      <c r="P102" s="115" t="s">
        <v>49</v>
      </c>
      <c r="Q102" s="125" t="s">
        <v>126</v>
      </c>
      <c r="R102" s="144">
        <v>1</v>
      </c>
      <c r="S102" s="144">
        <v>1</v>
      </c>
      <c r="T102" s="195">
        <f t="shared" ref="T102:T107" si="21">+S102/R102</f>
        <v>1</v>
      </c>
      <c r="U102" s="163">
        <v>1</v>
      </c>
      <c r="V102" s="212"/>
      <c r="W102" s="212"/>
      <c r="X102" s="163">
        <v>1</v>
      </c>
      <c r="Y102" s="169"/>
      <c r="Z102" s="169"/>
      <c r="AA102" s="163">
        <v>1</v>
      </c>
      <c r="AB102" s="112"/>
      <c r="AC102" s="112"/>
      <c r="AD102" s="204">
        <v>1</v>
      </c>
      <c r="AE102" s="204">
        <v>1</v>
      </c>
      <c r="AF102" s="112">
        <f t="shared" si="20"/>
        <v>1</v>
      </c>
    </row>
    <row r="103" spans="1:32" s="130" customFormat="1" ht="11.25" customHeight="1" x14ac:dyDescent="0.2">
      <c r="A103" s="167" t="s">
        <v>54</v>
      </c>
      <c r="B103" s="167" t="s">
        <v>203</v>
      </c>
      <c r="C103" s="167" t="s">
        <v>203</v>
      </c>
      <c r="D103" s="167" t="s">
        <v>999</v>
      </c>
      <c r="E103" s="108" t="s">
        <v>634</v>
      </c>
      <c r="F103" s="108" t="s">
        <v>626</v>
      </c>
      <c r="G103" s="108" t="s">
        <v>664</v>
      </c>
      <c r="H103" s="108" t="s">
        <v>230</v>
      </c>
      <c r="I103" s="108" t="s">
        <v>155</v>
      </c>
      <c r="J103" s="108" t="s">
        <v>241</v>
      </c>
      <c r="K103" s="79" t="s">
        <v>1000</v>
      </c>
      <c r="L103" s="133">
        <v>3</v>
      </c>
      <c r="M103" s="132" t="s">
        <v>1003</v>
      </c>
      <c r="N103" s="108" t="s">
        <v>1012</v>
      </c>
      <c r="O103" s="108" t="s">
        <v>1013</v>
      </c>
      <c r="P103" s="115" t="s">
        <v>49</v>
      </c>
      <c r="Q103" s="125" t="s">
        <v>43</v>
      </c>
      <c r="R103" s="144">
        <v>1</v>
      </c>
      <c r="S103" s="144">
        <v>1</v>
      </c>
      <c r="T103" s="195">
        <f t="shared" si="21"/>
        <v>1</v>
      </c>
      <c r="U103" s="163">
        <v>1</v>
      </c>
      <c r="V103" s="157"/>
      <c r="W103" s="157"/>
      <c r="X103" s="163">
        <v>1</v>
      </c>
      <c r="Y103" s="112"/>
      <c r="Z103" s="112"/>
      <c r="AA103" s="163">
        <v>1</v>
      </c>
      <c r="AB103" s="112"/>
      <c r="AC103" s="112"/>
      <c r="AD103" s="214">
        <v>1</v>
      </c>
      <c r="AE103" s="214">
        <v>1</v>
      </c>
      <c r="AF103" s="112">
        <f>AE103/AD103</f>
        <v>1</v>
      </c>
    </row>
    <row r="104" spans="1:32" s="130" customFormat="1" ht="11.25" customHeight="1" x14ac:dyDescent="0.2">
      <c r="A104" s="167" t="s">
        <v>158</v>
      </c>
      <c r="B104" s="167" t="s">
        <v>34</v>
      </c>
      <c r="C104" s="167" t="s">
        <v>45</v>
      </c>
      <c r="D104" s="167" t="s">
        <v>814</v>
      </c>
      <c r="E104" s="108" t="s">
        <v>634</v>
      </c>
      <c r="F104" s="108" t="s">
        <v>626</v>
      </c>
      <c r="G104" s="108" t="s">
        <v>664</v>
      </c>
      <c r="H104" s="108" t="s">
        <v>122</v>
      </c>
      <c r="I104" s="108" t="s">
        <v>155</v>
      </c>
      <c r="J104" s="108" t="s">
        <v>156</v>
      </c>
      <c r="K104" s="79" t="s">
        <v>1000</v>
      </c>
      <c r="L104" s="133">
        <v>4</v>
      </c>
      <c r="M104" s="132" t="s">
        <v>1004</v>
      </c>
      <c r="N104" s="108" t="s">
        <v>1014</v>
      </c>
      <c r="O104" s="108" t="s">
        <v>1015</v>
      </c>
      <c r="P104" s="115" t="s">
        <v>49</v>
      </c>
      <c r="Q104" s="125" t="s">
        <v>43</v>
      </c>
      <c r="R104" s="144">
        <v>1</v>
      </c>
      <c r="S104" s="135">
        <v>1</v>
      </c>
      <c r="T104" s="195">
        <f t="shared" si="21"/>
        <v>1</v>
      </c>
      <c r="U104" s="163">
        <v>1</v>
      </c>
      <c r="V104" s="157"/>
      <c r="W104" s="157"/>
      <c r="X104" s="163">
        <v>1</v>
      </c>
      <c r="Y104" s="112"/>
      <c r="Z104" s="112"/>
      <c r="AA104" s="163">
        <v>1</v>
      </c>
      <c r="AB104" s="112"/>
      <c r="AC104" s="112"/>
      <c r="AD104" s="204">
        <v>1</v>
      </c>
      <c r="AE104" s="204">
        <v>1</v>
      </c>
      <c r="AF104" s="112">
        <f t="shared" si="20"/>
        <v>1</v>
      </c>
    </row>
    <row r="105" spans="1:32" s="130" customFormat="1" ht="11.25" customHeight="1" x14ac:dyDescent="0.2">
      <c r="A105" s="167" t="s">
        <v>54</v>
      </c>
      <c r="B105" s="167" t="s">
        <v>203</v>
      </c>
      <c r="C105" s="167" t="s">
        <v>45</v>
      </c>
      <c r="D105" s="167" t="s">
        <v>814</v>
      </c>
      <c r="E105" s="108" t="s">
        <v>634</v>
      </c>
      <c r="F105" s="108" t="s">
        <v>626</v>
      </c>
      <c r="G105" s="108" t="s">
        <v>664</v>
      </c>
      <c r="H105" s="108" t="s">
        <v>202</v>
      </c>
      <c r="I105" s="108" t="s">
        <v>155</v>
      </c>
      <c r="J105" s="108" t="s">
        <v>617</v>
      </c>
      <c r="K105" s="79" t="s">
        <v>1000</v>
      </c>
      <c r="L105" s="133">
        <v>6</v>
      </c>
      <c r="M105" s="132" t="s">
        <v>1005</v>
      </c>
      <c r="N105" s="108" t="s">
        <v>1016</v>
      </c>
      <c r="O105" s="108" t="s">
        <v>1017</v>
      </c>
      <c r="P105" s="115" t="s">
        <v>49</v>
      </c>
      <c r="Q105" s="125" t="s">
        <v>43</v>
      </c>
      <c r="R105" s="144">
        <v>1</v>
      </c>
      <c r="S105" s="144">
        <v>1</v>
      </c>
      <c r="T105" s="195">
        <f t="shared" si="21"/>
        <v>1</v>
      </c>
      <c r="U105" s="163">
        <v>1</v>
      </c>
      <c r="V105" s="212"/>
      <c r="W105" s="212"/>
      <c r="X105" s="163">
        <v>1</v>
      </c>
      <c r="Y105" s="169"/>
      <c r="Z105" s="169"/>
      <c r="AA105" s="163">
        <v>1</v>
      </c>
      <c r="AB105" s="112"/>
      <c r="AC105" s="112"/>
      <c r="AD105" s="204">
        <v>1</v>
      </c>
      <c r="AE105" s="204">
        <v>1</v>
      </c>
      <c r="AF105" s="112">
        <f t="shared" si="20"/>
        <v>1</v>
      </c>
    </row>
    <row r="106" spans="1:32" s="130" customFormat="1" ht="11.25" customHeight="1" x14ac:dyDescent="0.2">
      <c r="A106" s="167" t="s">
        <v>54</v>
      </c>
      <c r="B106" s="167" t="s">
        <v>203</v>
      </c>
      <c r="C106" s="167" t="s">
        <v>72</v>
      </c>
      <c r="D106" s="167" t="s">
        <v>814</v>
      </c>
      <c r="E106" s="108" t="s">
        <v>634</v>
      </c>
      <c r="F106" s="108" t="s">
        <v>626</v>
      </c>
      <c r="G106" s="108" t="s">
        <v>664</v>
      </c>
      <c r="H106" s="108" t="s">
        <v>202</v>
      </c>
      <c r="I106" s="108" t="s">
        <v>155</v>
      </c>
      <c r="J106" s="108" t="s">
        <v>617</v>
      </c>
      <c r="K106" s="79" t="s">
        <v>1000</v>
      </c>
      <c r="L106" s="133">
        <v>5</v>
      </c>
      <c r="M106" s="132" t="s">
        <v>1006</v>
      </c>
      <c r="N106" s="108" t="s">
        <v>1018</v>
      </c>
      <c r="O106" s="108" t="s">
        <v>1019</v>
      </c>
      <c r="P106" s="115" t="s">
        <v>49</v>
      </c>
      <c r="Q106" s="125" t="s">
        <v>126</v>
      </c>
      <c r="R106" s="144">
        <v>1</v>
      </c>
      <c r="S106" s="144">
        <v>1</v>
      </c>
      <c r="T106" s="195">
        <f t="shared" si="21"/>
        <v>1</v>
      </c>
      <c r="U106" s="163">
        <v>1</v>
      </c>
      <c r="V106" s="157"/>
      <c r="W106" s="157"/>
      <c r="X106" s="163">
        <v>1</v>
      </c>
      <c r="Y106" s="112"/>
      <c r="Z106" s="112"/>
      <c r="AA106" s="163">
        <v>1</v>
      </c>
      <c r="AB106" s="112"/>
      <c r="AC106" s="112"/>
      <c r="AD106" s="204">
        <v>1</v>
      </c>
      <c r="AE106" s="204">
        <v>1</v>
      </c>
      <c r="AF106" s="112">
        <f t="shared" si="20"/>
        <v>1</v>
      </c>
    </row>
    <row r="107" spans="1:32" s="130" customFormat="1" ht="11.25" customHeight="1" x14ac:dyDescent="0.2">
      <c r="A107" s="167" t="s">
        <v>54</v>
      </c>
      <c r="B107" s="167" t="s">
        <v>203</v>
      </c>
      <c r="C107" s="167" t="s">
        <v>203</v>
      </c>
      <c r="D107" s="167" t="s">
        <v>240</v>
      </c>
      <c r="E107" s="108" t="s">
        <v>634</v>
      </c>
      <c r="F107" s="108" t="s">
        <v>626</v>
      </c>
      <c r="G107" s="108" t="s">
        <v>664</v>
      </c>
      <c r="H107" s="108" t="s">
        <v>230</v>
      </c>
      <c r="I107" s="108" t="s">
        <v>155</v>
      </c>
      <c r="J107" s="108" t="s">
        <v>241</v>
      </c>
      <c r="K107" s="79" t="s">
        <v>1000</v>
      </c>
      <c r="L107" s="172">
        <v>7</v>
      </c>
      <c r="M107" s="167" t="s">
        <v>1007</v>
      </c>
      <c r="N107" s="108" t="s">
        <v>1020</v>
      </c>
      <c r="O107" s="108" t="s">
        <v>1021</v>
      </c>
      <c r="P107" s="115" t="s">
        <v>49</v>
      </c>
      <c r="Q107" s="125" t="s">
        <v>50</v>
      </c>
      <c r="R107" s="144">
        <v>1</v>
      </c>
      <c r="S107" s="144">
        <v>1</v>
      </c>
      <c r="T107" s="195">
        <f t="shared" si="21"/>
        <v>1</v>
      </c>
      <c r="U107" s="163">
        <v>1</v>
      </c>
      <c r="V107" s="157"/>
      <c r="W107" s="157"/>
      <c r="X107" s="163">
        <v>1</v>
      </c>
      <c r="Y107" s="112"/>
      <c r="Z107" s="112"/>
      <c r="AA107" s="163">
        <v>1</v>
      </c>
      <c r="AB107" s="112"/>
      <c r="AC107" s="112"/>
      <c r="AD107" s="214">
        <v>1</v>
      </c>
      <c r="AE107" s="214">
        <v>1</v>
      </c>
      <c r="AF107" s="112">
        <f>AE107/AD107</f>
        <v>1</v>
      </c>
    </row>
    <row r="108" spans="1:32" s="130" customFormat="1" ht="11.25" customHeight="1" x14ac:dyDescent="0.2">
      <c r="A108" s="108" t="s">
        <v>32</v>
      </c>
      <c r="B108" s="108" t="s">
        <v>58</v>
      </c>
      <c r="C108" s="108" t="s">
        <v>60</v>
      </c>
      <c r="D108" s="108" t="s">
        <v>1022</v>
      </c>
      <c r="E108" s="108" t="s">
        <v>69</v>
      </c>
      <c r="F108" s="108" t="s">
        <v>69</v>
      </c>
      <c r="G108" s="108" t="s">
        <v>69</v>
      </c>
      <c r="H108" s="108" t="s">
        <v>1056</v>
      </c>
      <c r="I108" s="108" t="s">
        <v>67</v>
      </c>
      <c r="J108" s="108" t="s">
        <v>68</v>
      </c>
      <c r="K108" s="127" t="s">
        <v>69</v>
      </c>
      <c r="L108" s="114">
        <v>1</v>
      </c>
      <c r="M108" s="79" t="s">
        <v>1258</v>
      </c>
      <c r="N108" s="108" t="s">
        <v>1027</v>
      </c>
      <c r="O108" s="108" t="s">
        <v>1028</v>
      </c>
      <c r="P108" s="173" t="s">
        <v>42</v>
      </c>
      <c r="Q108" s="249" t="s">
        <v>43</v>
      </c>
      <c r="R108" s="318">
        <v>14054</v>
      </c>
      <c r="S108" s="319">
        <v>14054</v>
      </c>
      <c r="T108" s="195">
        <v>1</v>
      </c>
      <c r="U108" s="157"/>
      <c r="V108" s="157"/>
      <c r="W108" s="157"/>
      <c r="X108" s="112"/>
      <c r="Y108" s="112"/>
      <c r="Z108" s="112"/>
      <c r="AA108" s="112"/>
      <c r="AB108" s="112"/>
      <c r="AC108" s="112"/>
      <c r="AD108" s="250">
        <v>44015</v>
      </c>
      <c r="AE108" s="250">
        <v>44015</v>
      </c>
      <c r="AF108" s="251">
        <v>1</v>
      </c>
    </row>
    <row r="109" spans="1:32" s="130" customFormat="1" ht="11.25" customHeight="1" x14ac:dyDescent="0.2">
      <c r="A109" s="108" t="s">
        <v>70</v>
      </c>
      <c r="B109" s="108" t="s">
        <v>71</v>
      </c>
      <c r="C109" s="108" t="s">
        <v>72</v>
      </c>
      <c r="D109" s="108" t="s">
        <v>1023</v>
      </c>
      <c r="E109" s="108" t="s">
        <v>69</v>
      </c>
      <c r="F109" s="108" t="s">
        <v>69</v>
      </c>
      <c r="G109" s="108" t="s">
        <v>69</v>
      </c>
      <c r="H109" s="108" t="s">
        <v>1056</v>
      </c>
      <c r="I109" s="108" t="s">
        <v>67</v>
      </c>
      <c r="J109" s="108" t="s">
        <v>68</v>
      </c>
      <c r="K109" s="127" t="s">
        <v>69</v>
      </c>
      <c r="L109" s="114">
        <v>2</v>
      </c>
      <c r="M109" s="79" t="s">
        <v>1259</v>
      </c>
      <c r="N109" s="108" t="s">
        <v>1029</v>
      </c>
      <c r="O109" s="108" t="s">
        <v>1030</v>
      </c>
      <c r="P109" s="173" t="s">
        <v>42</v>
      </c>
      <c r="Q109" s="249" t="s">
        <v>43</v>
      </c>
      <c r="R109" s="318">
        <v>104</v>
      </c>
      <c r="S109" s="320">
        <v>104</v>
      </c>
      <c r="T109" s="195">
        <v>1</v>
      </c>
      <c r="U109" s="157"/>
      <c r="V109" s="157"/>
      <c r="W109" s="157"/>
      <c r="X109" s="112"/>
      <c r="Y109" s="112"/>
      <c r="Z109" s="112"/>
      <c r="AA109" s="112"/>
      <c r="AB109" s="112"/>
      <c r="AC109" s="112"/>
      <c r="AD109" s="252">
        <v>204</v>
      </c>
      <c r="AE109" s="253">
        <v>204</v>
      </c>
      <c r="AF109" s="251">
        <v>1</v>
      </c>
    </row>
    <row r="110" spans="1:32" s="130" customFormat="1" ht="11.25" customHeight="1" x14ac:dyDescent="0.2">
      <c r="A110" s="108" t="s">
        <v>32</v>
      </c>
      <c r="B110" s="108" t="s">
        <v>58</v>
      </c>
      <c r="C110" s="108" t="s">
        <v>45</v>
      </c>
      <c r="D110" s="108" t="s">
        <v>1022</v>
      </c>
      <c r="E110" s="108" t="s">
        <v>69</v>
      </c>
      <c r="F110" s="108" t="s">
        <v>69</v>
      </c>
      <c r="G110" s="108" t="s">
        <v>69</v>
      </c>
      <c r="H110" s="108" t="s">
        <v>1056</v>
      </c>
      <c r="I110" s="108" t="s">
        <v>67</v>
      </c>
      <c r="J110" s="108" t="s">
        <v>68</v>
      </c>
      <c r="K110" s="127" t="s">
        <v>69</v>
      </c>
      <c r="L110" s="114">
        <v>3</v>
      </c>
      <c r="M110" s="79" t="s">
        <v>1260</v>
      </c>
      <c r="N110" s="108" t="s">
        <v>1031</v>
      </c>
      <c r="O110" s="108" t="s">
        <v>1032</v>
      </c>
      <c r="P110" s="173" t="s">
        <v>42</v>
      </c>
      <c r="Q110" s="249" t="s">
        <v>43</v>
      </c>
      <c r="R110" s="318">
        <v>4265</v>
      </c>
      <c r="S110" s="321">
        <v>4265</v>
      </c>
      <c r="T110" s="195">
        <v>1</v>
      </c>
      <c r="U110" s="157"/>
      <c r="V110" s="157"/>
      <c r="W110" s="157"/>
      <c r="X110" s="112"/>
      <c r="Y110" s="112"/>
      <c r="Z110" s="112"/>
      <c r="AA110" s="112"/>
      <c r="AB110" s="112"/>
      <c r="AC110" s="112"/>
      <c r="AD110" s="252">
        <v>7301</v>
      </c>
      <c r="AE110" s="254">
        <v>7301</v>
      </c>
      <c r="AF110" s="251">
        <v>1</v>
      </c>
    </row>
    <row r="111" spans="1:32" s="130" customFormat="1" ht="11.25" customHeight="1" x14ac:dyDescent="0.2">
      <c r="A111" s="108" t="s">
        <v>70</v>
      </c>
      <c r="B111" s="108" t="s">
        <v>44</v>
      </c>
      <c r="C111" s="108" t="s">
        <v>45</v>
      </c>
      <c r="D111" s="108" t="s">
        <v>1024</v>
      </c>
      <c r="E111" s="108" t="s">
        <v>69</v>
      </c>
      <c r="F111" s="108" t="s">
        <v>69</v>
      </c>
      <c r="G111" s="108" t="s">
        <v>69</v>
      </c>
      <c r="H111" s="108" t="s">
        <v>1056</v>
      </c>
      <c r="I111" s="108" t="s">
        <v>67</v>
      </c>
      <c r="J111" s="108" t="s">
        <v>67</v>
      </c>
      <c r="K111" s="127" t="s">
        <v>69</v>
      </c>
      <c r="L111" s="114">
        <v>4</v>
      </c>
      <c r="M111" s="79" t="s">
        <v>1025</v>
      </c>
      <c r="N111" s="108" t="s">
        <v>1033</v>
      </c>
      <c r="O111" s="108" t="s">
        <v>1034</v>
      </c>
      <c r="P111" s="173" t="s">
        <v>49</v>
      </c>
      <c r="Q111" s="249" t="s">
        <v>43</v>
      </c>
      <c r="R111" s="322">
        <v>95</v>
      </c>
      <c r="S111" s="323">
        <v>99.9</v>
      </c>
      <c r="T111" s="195">
        <v>1.0515789473684212</v>
      </c>
      <c r="U111" s="157"/>
      <c r="V111" s="157"/>
      <c r="W111" s="157"/>
      <c r="X111" s="112"/>
      <c r="Y111" s="112"/>
      <c r="Z111" s="112"/>
      <c r="AA111" s="112"/>
      <c r="AB111" s="112"/>
      <c r="AC111" s="112"/>
      <c r="AD111" s="255">
        <v>0.95</v>
      </c>
      <c r="AE111" s="157">
        <v>0.99239999999999995</v>
      </c>
      <c r="AF111" s="251">
        <v>1.0446315789473684</v>
      </c>
    </row>
    <row r="112" spans="1:32" s="130" customFormat="1" ht="11.25" customHeight="1" x14ac:dyDescent="0.2">
      <c r="A112" s="108" t="s">
        <v>70</v>
      </c>
      <c r="B112" s="108" t="s">
        <v>44</v>
      </c>
      <c r="C112" s="108" t="s">
        <v>45</v>
      </c>
      <c r="D112" s="108" t="s">
        <v>1024</v>
      </c>
      <c r="E112" s="108" t="s">
        <v>69</v>
      </c>
      <c r="F112" s="108" t="s">
        <v>69</v>
      </c>
      <c r="G112" s="108" t="s">
        <v>69</v>
      </c>
      <c r="H112" s="108" t="s">
        <v>1056</v>
      </c>
      <c r="I112" s="108" t="s">
        <v>67</v>
      </c>
      <c r="J112" s="108" t="s">
        <v>67</v>
      </c>
      <c r="K112" s="127" t="s">
        <v>69</v>
      </c>
      <c r="L112" s="114">
        <v>5</v>
      </c>
      <c r="M112" s="79" t="s">
        <v>1026</v>
      </c>
      <c r="N112" s="108" t="s">
        <v>1035</v>
      </c>
      <c r="O112" s="108" t="s">
        <v>1036</v>
      </c>
      <c r="P112" s="173" t="s">
        <v>49</v>
      </c>
      <c r="Q112" s="249" t="s">
        <v>43</v>
      </c>
      <c r="R112" s="324">
        <v>80</v>
      </c>
      <c r="S112" s="323">
        <v>88</v>
      </c>
      <c r="T112" s="195">
        <v>1.1000000000000001</v>
      </c>
      <c r="U112" s="157"/>
      <c r="V112" s="157"/>
      <c r="W112" s="157"/>
      <c r="X112" s="112"/>
      <c r="Y112" s="112"/>
      <c r="Z112" s="112"/>
      <c r="AA112" s="112"/>
      <c r="AB112" s="112"/>
      <c r="AC112" s="112"/>
      <c r="AD112" s="255">
        <v>0.86</v>
      </c>
      <c r="AE112" s="157">
        <v>0.86019999999999996</v>
      </c>
      <c r="AF112" s="251">
        <v>1.0002325581395348</v>
      </c>
    </row>
    <row r="113" spans="1:32" s="130" customFormat="1" ht="11.25" customHeight="1" x14ac:dyDescent="0.2">
      <c r="A113" s="108" t="s">
        <v>70</v>
      </c>
      <c r="B113" s="108" t="s">
        <v>58</v>
      </c>
      <c r="C113" s="108" t="s">
        <v>45</v>
      </c>
      <c r="D113" s="108" t="s">
        <v>1037</v>
      </c>
      <c r="E113" s="108" t="s">
        <v>69</v>
      </c>
      <c r="F113" s="108" t="s">
        <v>69</v>
      </c>
      <c r="G113" s="108" t="s">
        <v>69</v>
      </c>
      <c r="H113" s="108" t="s">
        <v>83</v>
      </c>
      <c r="I113" s="108" t="s">
        <v>67</v>
      </c>
      <c r="J113" s="108" t="s">
        <v>84</v>
      </c>
      <c r="K113" s="127" t="s">
        <v>69</v>
      </c>
      <c r="L113" s="114">
        <v>1</v>
      </c>
      <c r="M113" s="256" t="s">
        <v>1040</v>
      </c>
      <c r="N113" s="108" t="s">
        <v>1045</v>
      </c>
      <c r="O113" s="108" t="s">
        <v>1046</v>
      </c>
      <c r="P113" s="249" t="s">
        <v>49</v>
      </c>
      <c r="Q113" s="249" t="s">
        <v>43</v>
      </c>
      <c r="R113" s="144">
        <v>1</v>
      </c>
      <c r="S113" s="144">
        <v>1</v>
      </c>
      <c r="T113" s="195">
        <f t="shared" ref="T113:T117" si="22">+S113/R113</f>
        <v>1</v>
      </c>
      <c r="U113" s="157"/>
      <c r="V113" s="157"/>
      <c r="W113" s="157"/>
      <c r="X113" s="112"/>
      <c r="Y113" s="112"/>
      <c r="Z113" s="112"/>
      <c r="AA113" s="112"/>
      <c r="AB113" s="112"/>
      <c r="AC113" s="112"/>
      <c r="AD113" s="251">
        <v>1</v>
      </c>
      <c r="AE113" s="247">
        <v>1</v>
      </c>
      <c r="AF113" s="248">
        <f t="shared" ref="AF113:AF128" si="23">AE113/AD113</f>
        <v>1</v>
      </c>
    </row>
    <row r="114" spans="1:32" s="130" customFormat="1" ht="11.25" customHeight="1" x14ac:dyDescent="0.2">
      <c r="A114" s="108" t="s">
        <v>70</v>
      </c>
      <c r="B114" s="108" t="s">
        <v>58</v>
      </c>
      <c r="C114" s="108" t="s">
        <v>45</v>
      </c>
      <c r="D114" s="108" t="s">
        <v>1037</v>
      </c>
      <c r="E114" s="108" t="s">
        <v>69</v>
      </c>
      <c r="F114" s="108" t="s">
        <v>69</v>
      </c>
      <c r="G114" s="108" t="s">
        <v>69</v>
      </c>
      <c r="H114" s="108" t="s">
        <v>83</v>
      </c>
      <c r="I114" s="108" t="s">
        <v>67</v>
      </c>
      <c r="J114" s="108" t="s">
        <v>1038</v>
      </c>
      <c r="K114" s="127" t="s">
        <v>69</v>
      </c>
      <c r="L114" s="114">
        <v>2</v>
      </c>
      <c r="M114" s="108" t="s">
        <v>1041</v>
      </c>
      <c r="N114" s="108" t="s">
        <v>1047</v>
      </c>
      <c r="O114" s="108" t="s">
        <v>1048</v>
      </c>
      <c r="P114" s="249" t="s">
        <v>49</v>
      </c>
      <c r="Q114" s="249" t="s">
        <v>43</v>
      </c>
      <c r="R114" s="144">
        <v>1</v>
      </c>
      <c r="S114" s="144">
        <v>1</v>
      </c>
      <c r="T114" s="195">
        <f t="shared" si="22"/>
        <v>1</v>
      </c>
      <c r="U114" s="157"/>
      <c r="V114" s="157"/>
      <c r="W114" s="157"/>
      <c r="X114" s="112"/>
      <c r="Y114" s="112"/>
      <c r="Z114" s="112"/>
      <c r="AA114" s="112"/>
      <c r="AB114" s="112"/>
      <c r="AC114" s="112"/>
      <c r="AD114" s="251">
        <v>0.96450000000000002</v>
      </c>
      <c r="AE114" s="251">
        <v>0.99450000000000005</v>
      </c>
      <c r="AF114" s="248">
        <f t="shared" si="23"/>
        <v>1.0311041990668741</v>
      </c>
    </row>
    <row r="115" spans="1:32" s="130" customFormat="1" ht="11.25" customHeight="1" x14ac:dyDescent="0.2">
      <c r="A115" s="108" t="s">
        <v>70</v>
      </c>
      <c r="B115" s="108" t="s">
        <v>58</v>
      </c>
      <c r="C115" s="108" t="s">
        <v>45</v>
      </c>
      <c r="D115" s="108" t="s">
        <v>1037</v>
      </c>
      <c r="E115" s="108" t="s">
        <v>69</v>
      </c>
      <c r="F115" s="108" t="s">
        <v>69</v>
      </c>
      <c r="G115" s="108" t="s">
        <v>69</v>
      </c>
      <c r="H115" s="108" t="s">
        <v>83</v>
      </c>
      <c r="I115" s="108" t="s">
        <v>67</v>
      </c>
      <c r="J115" s="108" t="s">
        <v>1038</v>
      </c>
      <c r="K115" s="127" t="s">
        <v>69</v>
      </c>
      <c r="L115" s="114">
        <v>3</v>
      </c>
      <c r="M115" s="108" t="s">
        <v>1042</v>
      </c>
      <c r="N115" s="108" t="s">
        <v>1049</v>
      </c>
      <c r="O115" s="108" t="s">
        <v>1050</v>
      </c>
      <c r="P115" s="249" t="s">
        <v>49</v>
      </c>
      <c r="Q115" s="249" t="s">
        <v>43</v>
      </c>
      <c r="R115" s="144">
        <v>0.6</v>
      </c>
      <c r="S115" s="135">
        <v>0.82599999999999996</v>
      </c>
      <c r="T115" s="195">
        <f>S115/R115</f>
        <v>1.3766666666666667</v>
      </c>
      <c r="U115" s="157"/>
      <c r="V115" s="157"/>
      <c r="W115" s="157"/>
      <c r="X115" s="112"/>
      <c r="Y115" s="112"/>
      <c r="Z115" s="112"/>
      <c r="AA115" s="112"/>
      <c r="AB115" s="112"/>
      <c r="AC115" s="112"/>
      <c r="AD115" s="251">
        <v>0.6</v>
      </c>
      <c r="AE115" s="251">
        <v>0.62739999999999996</v>
      </c>
      <c r="AF115" s="248">
        <f t="shared" si="23"/>
        <v>1.0456666666666667</v>
      </c>
    </row>
    <row r="116" spans="1:32" s="130" customFormat="1" ht="11.25" customHeight="1" x14ac:dyDescent="0.2">
      <c r="A116" s="108" t="s">
        <v>70</v>
      </c>
      <c r="B116" s="108" t="s">
        <v>71</v>
      </c>
      <c r="C116" s="108" t="s">
        <v>72</v>
      </c>
      <c r="D116" s="108" t="s">
        <v>1037</v>
      </c>
      <c r="E116" s="108" t="s">
        <v>69</v>
      </c>
      <c r="F116" s="108" t="s">
        <v>69</v>
      </c>
      <c r="G116" s="108" t="s">
        <v>69</v>
      </c>
      <c r="H116" s="108" t="s">
        <v>83</v>
      </c>
      <c r="I116" s="108" t="s">
        <v>67</v>
      </c>
      <c r="J116" s="108" t="s">
        <v>1039</v>
      </c>
      <c r="K116" s="127" t="s">
        <v>69</v>
      </c>
      <c r="L116" s="114">
        <v>4</v>
      </c>
      <c r="M116" s="108" t="s">
        <v>1043</v>
      </c>
      <c r="N116" s="108" t="s">
        <v>1051</v>
      </c>
      <c r="O116" s="108" t="s">
        <v>1052</v>
      </c>
      <c r="P116" s="249" t="s">
        <v>49</v>
      </c>
      <c r="Q116" s="249" t="s">
        <v>43</v>
      </c>
      <c r="R116" s="144">
        <v>0.75</v>
      </c>
      <c r="S116" s="135">
        <v>0.74309999999999998</v>
      </c>
      <c r="T116" s="195">
        <f t="shared" si="22"/>
        <v>0.99080000000000001</v>
      </c>
      <c r="U116" s="157"/>
      <c r="V116" s="157"/>
      <c r="W116" s="157"/>
      <c r="X116" s="112"/>
      <c r="Y116" s="112"/>
      <c r="Z116" s="112"/>
      <c r="AA116" s="112"/>
      <c r="AB116" s="112"/>
      <c r="AC116" s="112"/>
      <c r="AD116" s="251">
        <v>0.73909999999999998</v>
      </c>
      <c r="AE116" s="251">
        <v>0.71030000000000004</v>
      </c>
      <c r="AF116" s="248">
        <f t="shared" si="23"/>
        <v>0.9610336896225139</v>
      </c>
    </row>
    <row r="117" spans="1:32" s="130" customFormat="1" ht="11.25" customHeight="1" x14ac:dyDescent="0.2">
      <c r="A117" s="108" t="s">
        <v>70</v>
      </c>
      <c r="B117" s="108" t="s">
        <v>71</v>
      </c>
      <c r="C117" s="108" t="s">
        <v>72</v>
      </c>
      <c r="D117" s="108" t="s">
        <v>1037</v>
      </c>
      <c r="E117" s="108" t="s">
        <v>69</v>
      </c>
      <c r="F117" s="108" t="s">
        <v>69</v>
      </c>
      <c r="G117" s="108" t="s">
        <v>69</v>
      </c>
      <c r="H117" s="108" t="s">
        <v>83</v>
      </c>
      <c r="I117" s="108" t="s">
        <v>67</v>
      </c>
      <c r="J117" s="108" t="s">
        <v>1039</v>
      </c>
      <c r="K117" s="127" t="s">
        <v>69</v>
      </c>
      <c r="L117" s="114">
        <v>5</v>
      </c>
      <c r="M117" s="256" t="s">
        <v>1261</v>
      </c>
      <c r="N117" s="108" t="s">
        <v>1053</v>
      </c>
      <c r="O117" s="108" t="s">
        <v>1054</v>
      </c>
      <c r="P117" s="249" t="s">
        <v>49</v>
      </c>
      <c r="Q117" s="249" t="s">
        <v>43</v>
      </c>
      <c r="R117" s="325">
        <v>0.67</v>
      </c>
      <c r="S117" s="135">
        <v>0.67600000000000005</v>
      </c>
      <c r="T117" s="195">
        <f t="shared" si="22"/>
        <v>1.008955223880597</v>
      </c>
      <c r="U117" s="157"/>
      <c r="V117" s="157"/>
      <c r="W117" s="157"/>
      <c r="X117" s="112"/>
      <c r="Y117" s="112"/>
      <c r="Z117" s="112"/>
      <c r="AA117" s="112"/>
      <c r="AB117" s="112"/>
      <c r="AC117" s="112"/>
      <c r="AD117" s="257">
        <v>0.50700000000000001</v>
      </c>
      <c r="AE117" s="251">
        <v>0.51370000000000005</v>
      </c>
      <c r="AF117" s="248">
        <f t="shared" si="23"/>
        <v>1.0132149901380672</v>
      </c>
    </row>
    <row r="118" spans="1:32" s="130" customFormat="1" ht="11.25" customHeight="1" x14ac:dyDescent="0.2">
      <c r="A118" s="108" t="s">
        <v>32</v>
      </c>
      <c r="B118" s="126" t="s">
        <v>58</v>
      </c>
      <c r="C118" s="108" t="s">
        <v>59</v>
      </c>
      <c r="D118" s="108" t="s">
        <v>56</v>
      </c>
      <c r="E118" s="108" t="s">
        <v>69</v>
      </c>
      <c r="F118" s="108" t="s">
        <v>69</v>
      </c>
      <c r="G118" s="108" t="s">
        <v>69</v>
      </c>
      <c r="H118" s="108" t="s">
        <v>85</v>
      </c>
      <c r="I118" s="130" t="s">
        <v>67</v>
      </c>
      <c r="J118" s="130" t="s">
        <v>141</v>
      </c>
      <c r="K118" s="127" t="s">
        <v>69</v>
      </c>
      <c r="L118" s="114">
        <v>1</v>
      </c>
      <c r="M118" s="108" t="s">
        <v>1057</v>
      </c>
      <c r="N118" s="79" t="s">
        <v>1060</v>
      </c>
      <c r="O118" s="79" t="s">
        <v>1061</v>
      </c>
      <c r="P118" s="258" t="s">
        <v>49</v>
      </c>
      <c r="Q118" s="258" t="s">
        <v>43</v>
      </c>
      <c r="R118" s="326">
        <v>1</v>
      </c>
      <c r="S118" s="327">
        <v>1</v>
      </c>
      <c r="T118" s="195">
        <f t="shared" ref="T118:T120" si="24">+S118/R118</f>
        <v>1</v>
      </c>
      <c r="U118" s="157"/>
      <c r="V118" s="157"/>
      <c r="W118" s="157"/>
      <c r="X118" s="112"/>
      <c r="Y118" s="112"/>
      <c r="Z118" s="112"/>
      <c r="AA118" s="112"/>
      <c r="AB118" s="112"/>
      <c r="AC118" s="112"/>
      <c r="AD118" s="259">
        <v>1</v>
      </c>
      <c r="AE118" s="260">
        <v>1</v>
      </c>
      <c r="AF118" s="248">
        <f t="shared" si="23"/>
        <v>1</v>
      </c>
    </row>
    <row r="119" spans="1:32" s="130" customFormat="1" ht="11.25" customHeight="1" x14ac:dyDescent="0.2">
      <c r="A119" s="108" t="s">
        <v>32</v>
      </c>
      <c r="B119" s="108" t="s">
        <v>58</v>
      </c>
      <c r="C119" s="108" t="s">
        <v>59</v>
      </c>
      <c r="D119" s="108" t="s">
        <v>56</v>
      </c>
      <c r="E119" s="108" t="s">
        <v>69</v>
      </c>
      <c r="F119" s="108" t="s">
        <v>69</v>
      </c>
      <c r="G119" s="108" t="s">
        <v>69</v>
      </c>
      <c r="H119" s="108" t="s">
        <v>85</v>
      </c>
      <c r="I119" s="130" t="s">
        <v>67</v>
      </c>
      <c r="J119" s="130" t="s">
        <v>141</v>
      </c>
      <c r="K119" s="127" t="s">
        <v>69</v>
      </c>
      <c r="L119" s="114">
        <v>2</v>
      </c>
      <c r="M119" s="108" t="s">
        <v>1058</v>
      </c>
      <c r="N119" s="79" t="s">
        <v>1062</v>
      </c>
      <c r="O119" s="79" t="s">
        <v>1063</v>
      </c>
      <c r="P119" s="258" t="s">
        <v>49</v>
      </c>
      <c r="Q119" s="258" t="s">
        <v>43</v>
      </c>
      <c r="R119" s="326">
        <v>1</v>
      </c>
      <c r="S119" s="327">
        <v>1</v>
      </c>
      <c r="T119" s="195">
        <f t="shared" si="24"/>
        <v>1</v>
      </c>
      <c r="U119" s="157"/>
      <c r="V119" s="157"/>
      <c r="W119" s="157"/>
      <c r="X119" s="112"/>
      <c r="Y119" s="112"/>
      <c r="Z119" s="112"/>
      <c r="AA119" s="112"/>
      <c r="AB119" s="112"/>
      <c r="AC119" s="112"/>
      <c r="AD119" s="259">
        <v>1</v>
      </c>
      <c r="AE119" s="260">
        <v>1</v>
      </c>
      <c r="AF119" s="248">
        <f t="shared" si="23"/>
        <v>1</v>
      </c>
    </row>
    <row r="120" spans="1:32" s="130" customFormat="1" ht="11.25" customHeight="1" x14ac:dyDescent="0.2">
      <c r="A120" s="126" t="s">
        <v>32</v>
      </c>
      <c r="B120" s="126" t="s">
        <v>58</v>
      </c>
      <c r="C120" s="126" t="s">
        <v>59</v>
      </c>
      <c r="D120" s="126" t="s">
        <v>56</v>
      </c>
      <c r="E120" s="108" t="s">
        <v>69</v>
      </c>
      <c r="F120" s="108" t="s">
        <v>69</v>
      </c>
      <c r="G120" s="108" t="s">
        <v>69</v>
      </c>
      <c r="H120" s="126" t="s">
        <v>85</v>
      </c>
      <c r="I120" s="130" t="s">
        <v>67</v>
      </c>
      <c r="J120" s="130" t="s">
        <v>141</v>
      </c>
      <c r="K120" s="127" t="s">
        <v>69</v>
      </c>
      <c r="L120" s="114">
        <v>3</v>
      </c>
      <c r="M120" s="126" t="s">
        <v>1059</v>
      </c>
      <c r="N120" s="79" t="s">
        <v>1062</v>
      </c>
      <c r="O120" s="79" t="s">
        <v>1063</v>
      </c>
      <c r="P120" s="258" t="s">
        <v>49</v>
      </c>
      <c r="Q120" s="258" t="s">
        <v>43</v>
      </c>
      <c r="R120" s="326">
        <v>1</v>
      </c>
      <c r="S120" s="327">
        <v>1</v>
      </c>
      <c r="T120" s="195">
        <f t="shared" si="24"/>
        <v>1</v>
      </c>
      <c r="U120" s="157"/>
      <c r="V120" s="157"/>
      <c r="W120" s="157"/>
      <c r="X120" s="112"/>
      <c r="Y120" s="112"/>
      <c r="Z120" s="112"/>
      <c r="AA120" s="112"/>
      <c r="AB120" s="112"/>
      <c r="AC120" s="112"/>
      <c r="AD120" s="259">
        <v>1</v>
      </c>
      <c r="AE120" s="260">
        <v>1</v>
      </c>
      <c r="AF120" s="248">
        <f t="shared" si="23"/>
        <v>1</v>
      </c>
    </row>
    <row r="121" spans="1:32" s="130" customFormat="1" ht="11.25" customHeight="1" x14ac:dyDescent="0.2">
      <c r="A121" s="108" t="s">
        <v>70</v>
      </c>
      <c r="B121" s="108" t="s">
        <v>71</v>
      </c>
      <c r="C121" s="108" t="s">
        <v>72</v>
      </c>
      <c r="D121" s="108" t="s">
        <v>73</v>
      </c>
      <c r="E121" s="108" t="s">
        <v>69</v>
      </c>
      <c r="F121" s="108" t="s">
        <v>69</v>
      </c>
      <c r="G121" s="108" t="s">
        <v>69</v>
      </c>
      <c r="H121" s="108" t="s">
        <v>75</v>
      </c>
      <c r="I121" s="108" t="s">
        <v>76</v>
      </c>
      <c r="J121" s="108" t="s">
        <v>76</v>
      </c>
      <c r="K121" s="127" t="s">
        <v>69</v>
      </c>
      <c r="L121" s="129">
        <v>3</v>
      </c>
      <c r="M121" s="261" t="s">
        <v>1064</v>
      </c>
      <c r="N121" s="127" t="s">
        <v>1065</v>
      </c>
      <c r="O121" s="261" t="s">
        <v>1066</v>
      </c>
      <c r="P121" s="258" t="s">
        <v>49</v>
      </c>
      <c r="Q121" s="258" t="s">
        <v>43</v>
      </c>
      <c r="R121" s="312">
        <v>1</v>
      </c>
      <c r="S121" s="136">
        <v>1</v>
      </c>
      <c r="T121" s="135">
        <f t="shared" ref="T121:T127" si="25">S121/R121</f>
        <v>1</v>
      </c>
      <c r="U121" s="157"/>
      <c r="V121" s="157"/>
      <c r="W121" s="157"/>
      <c r="X121" s="112"/>
      <c r="Y121" s="112"/>
      <c r="Z121" s="112"/>
      <c r="AA121" s="112"/>
      <c r="AB121" s="112"/>
      <c r="AC121" s="112"/>
      <c r="AD121" s="200">
        <v>1</v>
      </c>
      <c r="AE121" s="112">
        <v>0.99929999999999997</v>
      </c>
      <c r="AF121" s="248">
        <f t="shared" si="23"/>
        <v>0.99929999999999997</v>
      </c>
    </row>
    <row r="122" spans="1:32" s="130" customFormat="1" ht="11.25" customHeight="1" x14ac:dyDescent="0.2">
      <c r="A122" s="108" t="s">
        <v>70</v>
      </c>
      <c r="B122" s="108" t="s">
        <v>71</v>
      </c>
      <c r="C122" s="108" t="s">
        <v>72</v>
      </c>
      <c r="D122" s="127" t="s">
        <v>814</v>
      </c>
      <c r="E122" s="108" t="s">
        <v>69</v>
      </c>
      <c r="F122" s="108" t="s">
        <v>69</v>
      </c>
      <c r="G122" s="108" t="s">
        <v>69</v>
      </c>
      <c r="H122" s="108" t="s">
        <v>75</v>
      </c>
      <c r="I122" s="108" t="s">
        <v>76</v>
      </c>
      <c r="J122" s="108" t="s">
        <v>333</v>
      </c>
      <c r="K122" s="127" t="s">
        <v>69</v>
      </c>
      <c r="L122" s="114">
        <v>8</v>
      </c>
      <c r="M122" s="256" t="s">
        <v>1067</v>
      </c>
      <c r="N122" s="256" t="s">
        <v>1068</v>
      </c>
      <c r="O122" s="108" t="s">
        <v>1069</v>
      </c>
      <c r="P122" s="258" t="s">
        <v>49</v>
      </c>
      <c r="Q122" s="258" t="s">
        <v>43</v>
      </c>
      <c r="R122" s="328">
        <v>1</v>
      </c>
      <c r="S122" s="134">
        <v>1</v>
      </c>
      <c r="T122" s="193">
        <f t="shared" si="25"/>
        <v>1</v>
      </c>
      <c r="U122" s="157"/>
      <c r="V122" s="157"/>
      <c r="W122" s="157"/>
      <c r="X122" s="112"/>
      <c r="Y122" s="112"/>
      <c r="Z122" s="112"/>
      <c r="AA122" s="112"/>
      <c r="AB122" s="112"/>
      <c r="AC122" s="112"/>
      <c r="AD122" s="200">
        <v>1</v>
      </c>
      <c r="AE122" s="112">
        <v>1</v>
      </c>
      <c r="AF122" s="248">
        <f t="shared" si="23"/>
        <v>1</v>
      </c>
    </row>
    <row r="123" spans="1:32" s="130" customFormat="1" ht="11.25" customHeight="1" x14ac:dyDescent="0.2">
      <c r="A123" s="108" t="s">
        <v>70</v>
      </c>
      <c r="B123" s="108" t="s">
        <v>71</v>
      </c>
      <c r="C123" s="108" t="s">
        <v>72</v>
      </c>
      <c r="D123" s="127" t="s">
        <v>73</v>
      </c>
      <c r="E123" s="108" t="s">
        <v>69</v>
      </c>
      <c r="F123" s="108" t="s">
        <v>69</v>
      </c>
      <c r="G123" s="108" t="s">
        <v>69</v>
      </c>
      <c r="H123" s="108" t="s">
        <v>75</v>
      </c>
      <c r="I123" s="108" t="s">
        <v>76</v>
      </c>
      <c r="J123" s="108" t="s">
        <v>333</v>
      </c>
      <c r="K123" s="127" t="s">
        <v>69</v>
      </c>
      <c r="L123" s="114">
        <v>4</v>
      </c>
      <c r="M123" s="256" t="s">
        <v>1070</v>
      </c>
      <c r="N123" s="108" t="s">
        <v>1071</v>
      </c>
      <c r="O123" s="108" t="s">
        <v>1072</v>
      </c>
      <c r="P123" s="258" t="s">
        <v>49</v>
      </c>
      <c r="Q123" s="258" t="s">
        <v>126</v>
      </c>
      <c r="R123" s="328">
        <v>0.9</v>
      </c>
      <c r="S123" s="134">
        <v>0.95840000000000003</v>
      </c>
      <c r="T123" s="193">
        <f t="shared" si="25"/>
        <v>1.064888888888889</v>
      </c>
      <c r="U123" s="157"/>
      <c r="V123" s="157"/>
      <c r="W123" s="157"/>
      <c r="X123" s="112"/>
      <c r="Y123" s="112"/>
      <c r="Z123" s="112"/>
      <c r="AA123" s="112"/>
      <c r="AB123" s="112"/>
      <c r="AC123" s="112"/>
      <c r="AD123" s="200">
        <v>0.90400000000000014</v>
      </c>
      <c r="AE123" s="112">
        <v>0.94120000000000004</v>
      </c>
      <c r="AF123" s="248">
        <f t="shared" si="23"/>
        <v>1.0411504424778759</v>
      </c>
    </row>
    <row r="124" spans="1:32" s="130" customFormat="1" ht="11.25" customHeight="1" x14ac:dyDescent="0.2">
      <c r="A124" s="108" t="s">
        <v>70</v>
      </c>
      <c r="B124" s="108" t="s">
        <v>71</v>
      </c>
      <c r="C124" s="108" t="s">
        <v>72</v>
      </c>
      <c r="D124" s="108" t="s">
        <v>73</v>
      </c>
      <c r="E124" s="108" t="s">
        <v>69</v>
      </c>
      <c r="F124" s="108" t="s">
        <v>69</v>
      </c>
      <c r="G124" s="108" t="s">
        <v>69</v>
      </c>
      <c r="H124" s="108" t="s">
        <v>75</v>
      </c>
      <c r="I124" s="108" t="s">
        <v>76</v>
      </c>
      <c r="J124" s="108" t="s">
        <v>333</v>
      </c>
      <c r="K124" s="127" t="s">
        <v>69</v>
      </c>
      <c r="L124" s="114">
        <v>5</v>
      </c>
      <c r="M124" s="261" t="s">
        <v>1073</v>
      </c>
      <c r="N124" s="127" t="s">
        <v>1074</v>
      </c>
      <c r="O124" s="127" t="s">
        <v>1075</v>
      </c>
      <c r="P124" s="258" t="s">
        <v>49</v>
      </c>
      <c r="Q124" s="258" t="s">
        <v>126</v>
      </c>
      <c r="R124" s="328">
        <v>1</v>
      </c>
      <c r="S124" s="134">
        <v>1</v>
      </c>
      <c r="T124" s="193">
        <f t="shared" si="25"/>
        <v>1</v>
      </c>
      <c r="U124" s="157"/>
      <c r="V124" s="157"/>
      <c r="W124" s="157"/>
      <c r="X124" s="112"/>
      <c r="Y124" s="112"/>
      <c r="Z124" s="112"/>
      <c r="AA124" s="112"/>
      <c r="AB124" s="112"/>
      <c r="AC124" s="112"/>
      <c r="AD124" s="200">
        <v>1</v>
      </c>
      <c r="AE124" s="112">
        <v>1</v>
      </c>
      <c r="AF124" s="248">
        <f t="shared" si="23"/>
        <v>1</v>
      </c>
    </row>
    <row r="125" spans="1:32" s="130" customFormat="1" ht="11.25" customHeight="1" x14ac:dyDescent="0.2">
      <c r="A125" s="108" t="s">
        <v>70</v>
      </c>
      <c r="B125" s="108" t="s">
        <v>71</v>
      </c>
      <c r="C125" s="108" t="s">
        <v>72</v>
      </c>
      <c r="D125" s="127" t="s">
        <v>814</v>
      </c>
      <c r="E125" s="108" t="s">
        <v>69</v>
      </c>
      <c r="F125" s="108" t="s">
        <v>69</v>
      </c>
      <c r="G125" s="108" t="s">
        <v>69</v>
      </c>
      <c r="H125" s="108" t="s">
        <v>75</v>
      </c>
      <c r="I125" s="108" t="s">
        <v>76</v>
      </c>
      <c r="J125" s="108" t="s">
        <v>340</v>
      </c>
      <c r="K125" s="127" t="s">
        <v>69</v>
      </c>
      <c r="L125" s="114">
        <v>6</v>
      </c>
      <c r="M125" s="261" t="s">
        <v>1076</v>
      </c>
      <c r="N125" s="127" t="s">
        <v>1077</v>
      </c>
      <c r="O125" s="127" t="s">
        <v>1078</v>
      </c>
      <c r="P125" s="258" t="s">
        <v>49</v>
      </c>
      <c r="Q125" s="258" t="s">
        <v>43</v>
      </c>
      <c r="R125" s="328">
        <v>1</v>
      </c>
      <c r="S125" s="134">
        <v>1</v>
      </c>
      <c r="T125" s="193">
        <f t="shared" si="25"/>
        <v>1</v>
      </c>
      <c r="U125" s="157"/>
      <c r="V125" s="157"/>
      <c r="W125" s="157"/>
      <c r="X125" s="112"/>
      <c r="Y125" s="112"/>
      <c r="Z125" s="112"/>
      <c r="AA125" s="112"/>
      <c r="AB125" s="112"/>
      <c r="AC125" s="112"/>
      <c r="AD125" s="200">
        <v>1</v>
      </c>
      <c r="AE125" s="113">
        <v>1</v>
      </c>
      <c r="AF125" s="248">
        <f t="shared" si="23"/>
        <v>1</v>
      </c>
    </row>
    <row r="126" spans="1:32" s="130" customFormat="1" ht="11.25" customHeight="1" x14ac:dyDescent="0.2">
      <c r="A126" s="108" t="s">
        <v>70</v>
      </c>
      <c r="B126" s="108" t="s">
        <v>71</v>
      </c>
      <c r="C126" s="108" t="s">
        <v>72</v>
      </c>
      <c r="D126" s="127" t="s">
        <v>73</v>
      </c>
      <c r="E126" s="108" t="s">
        <v>69</v>
      </c>
      <c r="F126" s="108" t="s">
        <v>69</v>
      </c>
      <c r="G126" s="108" t="s">
        <v>69</v>
      </c>
      <c r="H126" s="108" t="s">
        <v>75</v>
      </c>
      <c r="I126" s="108" t="s">
        <v>76</v>
      </c>
      <c r="J126" s="108" t="s">
        <v>81</v>
      </c>
      <c r="K126" s="127" t="s">
        <v>69</v>
      </c>
      <c r="L126" s="114">
        <v>1</v>
      </c>
      <c r="M126" s="264" t="s">
        <v>1079</v>
      </c>
      <c r="N126" s="127" t="s">
        <v>1080</v>
      </c>
      <c r="O126" s="127" t="s">
        <v>1081</v>
      </c>
      <c r="P126" s="129" t="s">
        <v>49</v>
      </c>
      <c r="Q126" s="129" t="s">
        <v>43</v>
      </c>
      <c r="R126" s="213">
        <v>1</v>
      </c>
      <c r="S126" s="135">
        <v>1.1775</v>
      </c>
      <c r="T126" s="193">
        <f t="shared" si="25"/>
        <v>1.1775</v>
      </c>
      <c r="U126" s="157"/>
      <c r="V126" s="157"/>
      <c r="W126" s="157"/>
      <c r="X126" s="112"/>
      <c r="Y126" s="112"/>
      <c r="Z126" s="112"/>
      <c r="AA126" s="112"/>
      <c r="AB126" s="112"/>
      <c r="AC126" s="112"/>
      <c r="AD126" s="214">
        <v>1</v>
      </c>
      <c r="AE126" s="251">
        <v>1.0892999999999999</v>
      </c>
      <c r="AF126" s="248">
        <f t="shared" si="23"/>
        <v>1.0892999999999999</v>
      </c>
    </row>
    <row r="127" spans="1:32" s="130" customFormat="1" ht="11.25" customHeight="1" x14ac:dyDescent="0.2">
      <c r="A127" s="108" t="s">
        <v>70</v>
      </c>
      <c r="B127" s="108" t="s">
        <v>71</v>
      </c>
      <c r="C127" s="108" t="s">
        <v>45</v>
      </c>
      <c r="D127" s="174" t="s">
        <v>35</v>
      </c>
      <c r="E127" s="108" t="s">
        <v>69</v>
      </c>
      <c r="F127" s="108" t="s">
        <v>69</v>
      </c>
      <c r="G127" s="108" t="s">
        <v>69</v>
      </c>
      <c r="H127" s="108" t="s">
        <v>75</v>
      </c>
      <c r="I127" s="108" t="s">
        <v>76</v>
      </c>
      <c r="J127" s="108" t="s">
        <v>81</v>
      </c>
      <c r="K127" s="127" t="s">
        <v>69</v>
      </c>
      <c r="L127" s="114">
        <v>2</v>
      </c>
      <c r="M127" s="265" t="s">
        <v>1082</v>
      </c>
      <c r="N127" s="266" t="s">
        <v>1083</v>
      </c>
      <c r="O127" s="127" t="s">
        <v>1084</v>
      </c>
      <c r="P127" s="129" t="s">
        <v>49</v>
      </c>
      <c r="Q127" s="129" t="s">
        <v>43</v>
      </c>
      <c r="R127" s="213">
        <v>1</v>
      </c>
      <c r="S127" s="135">
        <v>1</v>
      </c>
      <c r="T127" s="193">
        <f t="shared" si="25"/>
        <v>1</v>
      </c>
      <c r="U127" s="157"/>
      <c r="V127" s="157"/>
      <c r="W127" s="157"/>
      <c r="X127" s="112"/>
      <c r="Y127" s="112"/>
      <c r="Z127" s="112"/>
      <c r="AA127" s="112"/>
      <c r="AB127" s="112"/>
      <c r="AC127" s="112"/>
      <c r="AD127" s="214">
        <v>1</v>
      </c>
      <c r="AE127" s="251">
        <v>1</v>
      </c>
      <c r="AF127" s="248">
        <f t="shared" si="23"/>
        <v>1</v>
      </c>
    </row>
    <row r="128" spans="1:32" s="130" customFormat="1" ht="11.25" customHeight="1" x14ac:dyDescent="0.2">
      <c r="A128" s="108" t="s">
        <v>70</v>
      </c>
      <c r="B128" s="108" t="s">
        <v>71</v>
      </c>
      <c r="C128" s="108" t="s">
        <v>45</v>
      </c>
      <c r="D128" s="127" t="s">
        <v>35</v>
      </c>
      <c r="E128" s="108" t="s">
        <v>69</v>
      </c>
      <c r="F128" s="108" t="s">
        <v>69</v>
      </c>
      <c r="G128" s="108" t="s">
        <v>69</v>
      </c>
      <c r="H128" s="108" t="s">
        <v>75</v>
      </c>
      <c r="I128" s="108" t="s">
        <v>76</v>
      </c>
      <c r="J128" s="108" t="s">
        <v>79</v>
      </c>
      <c r="K128" s="127" t="s">
        <v>69</v>
      </c>
      <c r="L128" s="114">
        <v>7</v>
      </c>
      <c r="M128" s="265" t="s">
        <v>1085</v>
      </c>
      <c r="N128" s="265" t="s">
        <v>1086</v>
      </c>
      <c r="O128" s="127" t="s">
        <v>1087</v>
      </c>
      <c r="P128" s="129" t="s">
        <v>49</v>
      </c>
      <c r="Q128" s="129" t="s">
        <v>43</v>
      </c>
      <c r="R128" s="213">
        <v>1</v>
      </c>
      <c r="S128" s="135">
        <v>1</v>
      </c>
      <c r="T128" s="195">
        <f>S128/R128</f>
        <v>1</v>
      </c>
      <c r="U128" s="157"/>
      <c r="V128" s="157"/>
      <c r="W128" s="157"/>
      <c r="X128" s="112"/>
      <c r="Y128" s="112"/>
      <c r="Z128" s="112"/>
      <c r="AA128" s="112"/>
      <c r="AB128" s="112"/>
      <c r="AC128" s="112"/>
      <c r="AD128" s="214">
        <v>1</v>
      </c>
      <c r="AE128" s="251">
        <v>1</v>
      </c>
      <c r="AF128" s="248">
        <f t="shared" si="23"/>
        <v>1</v>
      </c>
    </row>
    <row r="129" spans="1:32" s="130" customFormat="1" ht="11.25" customHeight="1" x14ac:dyDescent="0.2">
      <c r="A129" s="167" t="s">
        <v>70</v>
      </c>
      <c r="B129" s="167" t="s">
        <v>44</v>
      </c>
      <c r="C129" s="167" t="s">
        <v>72</v>
      </c>
      <c r="D129" s="175" t="s">
        <v>56</v>
      </c>
      <c r="E129" s="108" t="s">
        <v>634</v>
      </c>
      <c r="F129" s="108" t="s">
        <v>627</v>
      </c>
      <c r="G129" s="108">
        <v>2340</v>
      </c>
      <c r="H129" s="108" t="s">
        <v>83</v>
      </c>
      <c r="I129" s="167" t="s">
        <v>67</v>
      </c>
      <c r="J129" s="175" t="s">
        <v>84</v>
      </c>
      <c r="K129" s="79" t="s">
        <v>1088</v>
      </c>
      <c r="L129" s="267">
        <v>1</v>
      </c>
      <c r="M129" s="268" t="s">
        <v>666</v>
      </c>
      <c r="N129" s="127" t="s">
        <v>1089</v>
      </c>
      <c r="O129" s="127" t="s">
        <v>1090</v>
      </c>
      <c r="P129" s="129" t="s">
        <v>49</v>
      </c>
      <c r="Q129" s="129" t="s">
        <v>43</v>
      </c>
      <c r="R129" s="328">
        <v>0.8</v>
      </c>
      <c r="S129" s="329">
        <v>0.81399999999999995</v>
      </c>
      <c r="T129" s="195">
        <f t="shared" ref="T129:T138" si="26">S129/R129</f>
        <v>1.0174999999999998</v>
      </c>
      <c r="U129" s="112">
        <v>0.8</v>
      </c>
      <c r="V129" s="157"/>
      <c r="W129" s="157"/>
      <c r="X129" s="112">
        <v>0.8</v>
      </c>
      <c r="Y129" s="157"/>
      <c r="Z129" s="157"/>
      <c r="AA129" s="112">
        <v>0.8</v>
      </c>
      <c r="AB129" s="157"/>
      <c r="AC129" s="157"/>
      <c r="AD129" s="269">
        <v>0.8</v>
      </c>
      <c r="AE129" s="269">
        <f>S129</f>
        <v>0.81399999999999995</v>
      </c>
      <c r="AF129" s="269">
        <f>81.4/320</f>
        <v>0.25437500000000002</v>
      </c>
    </row>
    <row r="130" spans="1:32" s="130" customFormat="1" ht="11.25" customHeight="1" x14ac:dyDescent="0.2">
      <c r="A130" s="167" t="s">
        <v>70</v>
      </c>
      <c r="B130" s="167" t="s">
        <v>44</v>
      </c>
      <c r="C130" s="167" t="s">
        <v>72</v>
      </c>
      <c r="D130" s="175" t="s">
        <v>56</v>
      </c>
      <c r="E130" s="108" t="s">
        <v>634</v>
      </c>
      <c r="F130" s="108" t="s">
        <v>627</v>
      </c>
      <c r="G130" s="108">
        <v>2340</v>
      </c>
      <c r="H130" s="108" t="s">
        <v>83</v>
      </c>
      <c r="I130" s="167" t="s">
        <v>67</v>
      </c>
      <c r="J130" s="175" t="s">
        <v>84</v>
      </c>
      <c r="K130" s="79" t="s">
        <v>1088</v>
      </c>
      <c r="L130" s="267">
        <v>2</v>
      </c>
      <c r="M130" s="268" t="s">
        <v>667</v>
      </c>
      <c r="N130" s="266" t="s">
        <v>1091</v>
      </c>
      <c r="O130" s="127" t="s">
        <v>1092</v>
      </c>
      <c r="P130" s="129" t="s">
        <v>49</v>
      </c>
      <c r="Q130" s="129" t="s">
        <v>43</v>
      </c>
      <c r="R130" s="328">
        <v>1</v>
      </c>
      <c r="S130" s="329">
        <v>1</v>
      </c>
      <c r="T130" s="195">
        <f t="shared" si="26"/>
        <v>1</v>
      </c>
      <c r="U130" s="112">
        <v>1</v>
      </c>
      <c r="V130" s="157"/>
      <c r="W130" s="157"/>
      <c r="X130" s="112">
        <v>1</v>
      </c>
      <c r="Y130" s="157"/>
      <c r="Z130" s="157"/>
      <c r="AA130" s="112">
        <v>1</v>
      </c>
      <c r="AB130" s="157"/>
      <c r="AC130" s="157"/>
      <c r="AD130" s="269">
        <v>1</v>
      </c>
      <c r="AE130" s="269">
        <f>S130</f>
        <v>1</v>
      </c>
      <c r="AF130" s="270">
        <v>0.25</v>
      </c>
    </row>
    <row r="131" spans="1:32" s="130" customFormat="1" ht="11.25" customHeight="1" x14ac:dyDescent="0.2">
      <c r="A131" s="167" t="s">
        <v>32</v>
      </c>
      <c r="B131" s="167" t="s">
        <v>44</v>
      </c>
      <c r="C131" s="167" t="s">
        <v>45</v>
      </c>
      <c r="D131" s="167" t="s">
        <v>1093</v>
      </c>
      <c r="E131" s="108" t="s">
        <v>634</v>
      </c>
      <c r="F131" s="108" t="s">
        <v>627</v>
      </c>
      <c r="G131" s="108">
        <v>2340</v>
      </c>
      <c r="H131" s="108" t="s">
        <v>1056</v>
      </c>
      <c r="I131" s="108" t="s">
        <v>67</v>
      </c>
      <c r="J131" s="108" t="s">
        <v>520</v>
      </c>
      <c r="K131" s="127" t="s">
        <v>1094</v>
      </c>
      <c r="L131" s="267">
        <v>1</v>
      </c>
      <c r="M131" s="268" t="s">
        <v>1095</v>
      </c>
      <c r="N131" s="127" t="s">
        <v>1101</v>
      </c>
      <c r="O131" s="127" t="s">
        <v>1102</v>
      </c>
      <c r="P131" s="129" t="s">
        <v>229</v>
      </c>
      <c r="Q131" s="129" t="s">
        <v>43</v>
      </c>
      <c r="R131" s="330">
        <v>0.9325</v>
      </c>
      <c r="S131" s="331">
        <v>0.9325</v>
      </c>
      <c r="T131" s="332">
        <f t="shared" si="26"/>
        <v>1</v>
      </c>
      <c r="U131" s="271">
        <v>0.93500000000000005</v>
      </c>
      <c r="V131" s="272"/>
      <c r="W131" s="272"/>
      <c r="X131" s="271" t="s">
        <v>1113</v>
      </c>
      <c r="Y131" s="272"/>
      <c r="Z131" s="272"/>
      <c r="AA131" s="271">
        <v>0.95</v>
      </c>
      <c r="AB131" s="272"/>
      <c r="AC131" s="272"/>
      <c r="AD131" s="273">
        <v>0.95</v>
      </c>
      <c r="AE131" s="273">
        <f>S131</f>
        <v>0.9325</v>
      </c>
      <c r="AF131" s="271">
        <v>0.82499999999999996</v>
      </c>
    </row>
    <row r="132" spans="1:32" s="130" customFormat="1" ht="11.25" customHeight="1" x14ac:dyDescent="0.2">
      <c r="A132" s="167" t="s">
        <v>32</v>
      </c>
      <c r="B132" s="167" t="s">
        <v>44</v>
      </c>
      <c r="C132" s="167" t="s">
        <v>45</v>
      </c>
      <c r="D132" s="167" t="s">
        <v>1093</v>
      </c>
      <c r="E132" s="108" t="s">
        <v>634</v>
      </c>
      <c r="F132" s="108" t="s">
        <v>627</v>
      </c>
      <c r="G132" s="108">
        <v>2340</v>
      </c>
      <c r="H132" s="108" t="s">
        <v>1056</v>
      </c>
      <c r="I132" s="108" t="s">
        <v>67</v>
      </c>
      <c r="J132" s="108" t="s">
        <v>520</v>
      </c>
      <c r="K132" s="127" t="s">
        <v>1094</v>
      </c>
      <c r="L132" s="267">
        <v>2</v>
      </c>
      <c r="M132" s="268" t="s">
        <v>1096</v>
      </c>
      <c r="N132" s="266" t="s">
        <v>1103</v>
      </c>
      <c r="O132" s="127" t="s">
        <v>1104</v>
      </c>
      <c r="P132" s="129" t="s">
        <v>449</v>
      </c>
      <c r="Q132" s="129" t="s">
        <v>43</v>
      </c>
      <c r="R132" s="333">
        <v>40.5</v>
      </c>
      <c r="S132" s="333">
        <v>40.5</v>
      </c>
      <c r="T132" s="332">
        <f t="shared" si="26"/>
        <v>1</v>
      </c>
      <c r="U132" s="274">
        <v>39</v>
      </c>
      <c r="V132" s="272"/>
      <c r="W132" s="272"/>
      <c r="X132" s="274">
        <v>38.700000000000003</v>
      </c>
      <c r="Y132" s="272"/>
      <c r="Z132" s="272"/>
      <c r="AA132" s="274">
        <v>34.72</v>
      </c>
      <c r="AB132" s="272"/>
      <c r="AC132" s="272"/>
      <c r="AD132" s="275">
        <v>34.72</v>
      </c>
      <c r="AE132" s="275">
        <v>40.5</v>
      </c>
      <c r="AF132" s="271">
        <v>0.61155913978494625</v>
      </c>
    </row>
    <row r="133" spans="1:32" s="130" customFormat="1" ht="11.25" customHeight="1" x14ac:dyDescent="0.2">
      <c r="A133" s="167" t="s">
        <v>32</v>
      </c>
      <c r="B133" s="167" t="s">
        <v>44</v>
      </c>
      <c r="C133" s="167" t="s">
        <v>45</v>
      </c>
      <c r="D133" s="167" t="s">
        <v>1093</v>
      </c>
      <c r="E133" s="108" t="s">
        <v>634</v>
      </c>
      <c r="F133" s="108" t="s">
        <v>627</v>
      </c>
      <c r="G133" s="108">
        <v>2340</v>
      </c>
      <c r="H133" s="108" t="s">
        <v>1056</v>
      </c>
      <c r="I133" s="108" t="s">
        <v>67</v>
      </c>
      <c r="J133" s="108" t="s">
        <v>520</v>
      </c>
      <c r="K133" s="127" t="s">
        <v>1094</v>
      </c>
      <c r="L133" s="267">
        <v>3</v>
      </c>
      <c r="M133" s="268" t="s">
        <v>1097</v>
      </c>
      <c r="N133" s="265" t="s">
        <v>1105</v>
      </c>
      <c r="O133" s="127" t="s">
        <v>1106</v>
      </c>
      <c r="P133" s="129" t="s">
        <v>229</v>
      </c>
      <c r="Q133" s="129" t="s">
        <v>43</v>
      </c>
      <c r="R133" s="333">
        <v>500</v>
      </c>
      <c r="S133" s="334">
        <v>520</v>
      </c>
      <c r="T133" s="332">
        <f t="shared" si="26"/>
        <v>1.04</v>
      </c>
      <c r="U133" s="274">
        <v>950</v>
      </c>
      <c r="V133" s="272"/>
      <c r="W133" s="272"/>
      <c r="X133" s="274">
        <v>980</v>
      </c>
      <c r="Y133" s="272"/>
      <c r="Z133" s="272"/>
      <c r="AA133" s="274">
        <v>1000</v>
      </c>
      <c r="AB133" s="272"/>
      <c r="AC133" s="272"/>
      <c r="AD133" s="275">
        <v>1000</v>
      </c>
      <c r="AE133" s="275">
        <f>S133</f>
        <v>520</v>
      </c>
      <c r="AF133" s="271">
        <v>0.52</v>
      </c>
    </row>
    <row r="134" spans="1:32" s="130" customFormat="1" ht="11.25" customHeight="1" x14ac:dyDescent="0.2">
      <c r="A134" s="167" t="s">
        <v>32</v>
      </c>
      <c r="B134" s="167" t="s">
        <v>44</v>
      </c>
      <c r="C134" s="167" t="s">
        <v>45</v>
      </c>
      <c r="D134" s="167" t="s">
        <v>1093</v>
      </c>
      <c r="E134" s="108" t="s">
        <v>634</v>
      </c>
      <c r="F134" s="108" t="s">
        <v>627</v>
      </c>
      <c r="G134" s="108">
        <v>2340</v>
      </c>
      <c r="H134" s="108" t="s">
        <v>1056</v>
      </c>
      <c r="I134" s="108" t="s">
        <v>67</v>
      </c>
      <c r="J134" s="108" t="s">
        <v>520</v>
      </c>
      <c r="K134" s="127" t="s">
        <v>1094</v>
      </c>
      <c r="L134" s="267">
        <v>4</v>
      </c>
      <c r="M134" s="268" t="s">
        <v>1098</v>
      </c>
      <c r="N134" s="127" t="s">
        <v>1107</v>
      </c>
      <c r="O134" s="127" t="s">
        <v>1108</v>
      </c>
      <c r="P134" s="129" t="s">
        <v>229</v>
      </c>
      <c r="Q134" s="129" t="s">
        <v>43</v>
      </c>
      <c r="R134" s="333">
        <v>0</v>
      </c>
      <c r="S134" s="334">
        <v>0</v>
      </c>
      <c r="T134" s="331">
        <v>0</v>
      </c>
      <c r="U134" s="274">
        <v>8800</v>
      </c>
      <c r="V134" s="272"/>
      <c r="W134" s="272"/>
      <c r="X134" s="274">
        <v>8900</v>
      </c>
      <c r="Y134" s="272"/>
      <c r="Z134" s="272"/>
      <c r="AA134" s="274">
        <v>9450</v>
      </c>
      <c r="AB134" s="272"/>
      <c r="AC134" s="272"/>
      <c r="AD134" s="275">
        <f>AA134</f>
        <v>9450</v>
      </c>
      <c r="AE134" s="275">
        <v>0</v>
      </c>
      <c r="AF134" s="271">
        <v>0</v>
      </c>
    </row>
    <row r="135" spans="1:32" s="130" customFormat="1" ht="11.25" customHeight="1" x14ac:dyDescent="0.2">
      <c r="A135" s="167" t="s">
        <v>32</v>
      </c>
      <c r="B135" s="167" t="s">
        <v>44</v>
      </c>
      <c r="C135" s="167" t="s">
        <v>45</v>
      </c>
      <c r="D135" s="167" t="s">
        <v>1093</v>
      </c>
      <c r="E135" s="108" t="s">
        <v>634</v>
      </c>
      <c r="F135" s="108" t="s">
        <v>627</v>
      </c>
      <c r="G135" s="108">
        <v>2340</v>
      </c>
      <c r="H135" s="108" t="s">
        <v>1056</v>
      </c>
      <c r="I135" s="108" t="s">
        <v>67</v>
      </c>
      <c r="J135" s="108" t="s">
        <v>520</v>
      </c>
      <c r="K135" s="127" t="s">
        <v>1094</v>
      </c>
      <c r="L135" s="267">
        <v>5</v>
      </c>
      <c r="M135" s="268" t="s">
        <v>1099</v>
      </c>
      <c r="N135" s="266" t="s">
        <v>1109</v>
      </c>
      <c r="O135" s="127" t="s">
        <v>1110</v>
      </c>
      <c r="P135" s="129" t="s">
        <v>229</v>
      </c>
      <c r="Q135" s="129" t="s">
        <v>43</v>
      </c>
      <c r="R135" s="333">
        <v>7698</v>
      </c>
      <c r="S135" s="334">
        <v>7698</v>
      </c>
      <c r="T135" s="332">
        <f t="shared" si="26"/>
        <v>1</v>
      </c>
      <c r="U135" s="274">
        <v>10911</v>
      </c>
      <c r="V135" s="272"/>
      <c r="W135" s="272"/>
      <c r="X135" s="274">
        <v>11268</v>
      </c>
      <c r="Y135" s="272"/>
      <c r="Z135" s="272"/>
      <c r="AA135" s="274">
        <v>11625</v>
      </c>
      <c r="AB135" s="272"/>
      <c r="AC135" s="272"/>
      <c r="AD135" s="275">
        <f>AA135</f>
        <v>11625</v>
      </c>
      <c r="AE135" s="275">
        <f>S135</f>
        <v>7698</v>
      </c>
      <c r="AF135" s="271">
        <v>0.66219354838709676</v>
      </c>
    </row>
    <row r="136" spans="1:32" s="130" customFormat="1" ht="11.25" customHeight="1" x14ac:dyDescent="0.2">
      <c r="A136" s="167" t="s">
        <v>32</v>
      </c>
      <c r="B136" s="167" t="s">
        <v>44</v>
      </c>
      <c r="C136" s="167" t="s">
        <v>45</v>
      </c>
      <c r="D136" s="167" t="s">
        <v>1093</v>
      </c>
      <c r="E136" s="108" t="s">
        <v>634</v>
      </c>
      <c r="F136" s="108" t="s">
        <v>627</v>
      </c>
      <c r="G136" s="108">
        <v>2340</v>
      </c>
      <c r="H136" s="108" t="s">
        <v>1056</v>
      </c>
      <c r="I136" s="108" t="s">
        <v>67</v>
      </c>
      <c r="J136" s="108" t="s">
        <v>520</v>
      </c>
      <c r="K136" s="127" t="s">
        <v>1094</v>
      </c>
      <c r="L136" s="267">
        <v>6</v>
      </c>
      <c r="M136" s="268" t="s">
        <v>1100</v>
      </c>
      <c r="N136" s="265" t="s">
        <v>1111</v>
      </c>
      <c r="O136" s="127" t="s">
        <v>1112</v>
      </c>
      <c r="P136" s="129" t="s">
        <v>49</v>
      </c>
      <c r="Q136" s="129" t="s">
        <v>43</v>
      </c>
      <c r="R136" s="335">
        <v>1</v>
      </c>
      <c r="S136" s="331">
        <v>1</v>
      </c>
      <c r="T136" s="332">
        <f t="shared" si="26"/>
        <v>1</v>
      </c>
      <c r="U136" s="271">
        <v>1</v>
      </c>
      <c r="V136" s="272"/>
      <c r="W136" s="272"/>
      <c r="X136" s="271">
        <v>1</v>
      </c>
      <c r="Y136" s="272"/>
      <c r="Z136" s="272"/>
      <c r="AA136" s="271">
        <v>1</v>
      </c>
      <c r="AB136" s="272"/>
      <c r="AC136" s="272"/>
      <c r="AD136" s="273">
        <f>AA136</f>
        <v>1</v>
      </c>
      <c r="AE136" s="273">
        <f>S136</f>
        <v>1</v>
      </c>
      <c r="AF136" s="271">
        <v>0.25</v>
      </c>
    </row>
    <row r="137" spans="1:32" s="130" customFormat="1" ht="11.25" customHeight="1" x14ac:dyDescent="0.2">
      <c r="A137" s="176" t="s">
        <v>32</v>
      </c>
      <c r="B137" s="176" t="s">
        <v>58</v>
      </c>
      <c r="C137" s="177" t="s">
        <v>59</v>
      </c>
      <c r="D137" s="176" t="s">
        <v>56</v>
      </c>
      <c r="E137" s="108" t="s">
        <v>634</v>
      </c>
      <c r="F137" s="108" t="s">
        <v>627</v>
      </c>
      <c r="G137" s="108">
        <v>2340</v>
      </c>
      <c r="H137" s="126" t="s">
        <v>85</v>
      </c>
      <c r="I137" s="108" t="s">
        <v>67</v>
      </c>
      <c r="J137" s="108" t="s">
        <v>141</v>
      </c>
      <c r="K137" s="127" t="s">
        <v>1114</v>
      </c>
      <c r="L137" s="267">
        <v>1</v>
      </c>
      <c r="M137" s="268" t="s">
        <v>674</v>
      </c>
      <c r="N137" s="127" t="s">
        <v>1116</v>
      </c>
      <c r="O137" s="127" t="s">
        <v>1117</v>
      </c>
      <c r="P137" s="129" t="s">
        <v>229</v>
      </c>
      <c r="Q137" s="129" t="s">
        <v>43</v>
      </c>
      <c r="R137" s="336">
        <v>40715</v>
      </c>
      <c r="S137" s="336">
        <v>40715</v>
      </c>
      <c r="T137" s="332">
        <f t="shared" si="26"/>
        <v>1</v>
      </c>
      <c r="U137" s="274">
        <v>49258</v>
      </c>
      <c r="V137" s="272"/>
      <c r="W137" s="272"/>
      <c r="X137" s="274">
        <v>52481</v>
      </c>
      <c r="Y137" s="272"/>
      <c r="Z137" s="272"/>
      <c r="AA137" s="274">
        <v>56164</v>
      </c>
      <c r="AB137" s="272"/>
      <c r="AC137" s="272"/>
      <c r="AD137" s="276">
        <v>56164</v>
      </c>
      <c r="AE137" s="277">
        <v>40715</v>
      </c>
      <c r="AF137" s="271">
        <f>AE137/AD137</f>
        <v>0.72493056050138882</v>
      </c>
    </row>
    <row r="138" spans="1:32" s="130" customFormat="1" ht="11.25" customHeight="1" x14ac:dyDescent="0.2">
      <c r="A138" s="176" t="s">
        <v>32</v>
      </c>
      <c r="B138" s="176" t="s">
        <v>58</v>
      </c>
      <c r="C138" s="177" t="s">
        <v>59</v>
      </c>
      <c r="D138" s="176" t="s">
        <v>56</v>
      </c>
      <c r="E138" s="108" t="s">
        <v>634</v>
      </c>
      <c r="F138" s="108" t="s">
        <v>627</v>
      </c>
      <c r="G138" s="108">
        <v>2340</v>
      </c>
      <c r="H138" s="126" t="s">
        <v>85</v>
      </c>
      <c r="I138" s="108" t="s">
        <v>67</v>
      </c>
      <c r="J138" s="108" t="s">
        <v>141</v>
      </c>
      <c r="K138" s="127" t="s">
        <v>1114</v>
      </c>
      <c r="L138" s="267">
        <v>2</v>
      </c>
      <c r="M138" s="268" t="s">
        <v>1115</v>
      </c>
      <c r="N138" s="266" t="s">
        <v>1118</v>
      </c>
      <c r="O138" s="127" t="s">
        <v>1119</v>
      </c>
      <c r="P138" s="129" t="s">
        <v>42</v>
      </c>
      <c r="Q138" s="129" t="s">
        <v>43</v>
      </c>
      <c r="R138" s="336">
        <v>3</v>
      </c>
      <c r="S138" s="336">
        <v>3</v>
      </c>
      <c r="T138" s="332">
        <f t="shared" si="26"/>
        <v>1</v>
      </c>
      <c r="U138" s="274">
        <v>4</v>
      </c>
      <c r="V138" s="272"/>
      <c r="W138" s="272"/>
      <c r="X138" s="274">
        <v>3</v>
      </c>
      <c r="Y138" s="272"/>
      <c r="Z138" s="272"/>
      <c r="AA138" s="274">
        <v>2</v>
      </c>
      <c r="AB138" s="272"/>
      <c r="AC138" s="272"/>
      <c r="AD138" s="276">
        <v>12</v>
      </c>
      <c r="AE138" s="277">
        <v>3</v>
      </c>
      <c r="AF138" s="271">
        <f>AE138/AD138</f>
        <v>0.25</v>
      </c>
    </row>
    <row r="139" spans="1:32" s="130" customFormat="1" ht="11.25" customHeight="1" x14ac:dyDescent="0.2">
      <c r="A139" s="167" t="s">
        <v>54</v>
      </c>
      <c r="B139" s="167" t="s">
        <v>203</v>
      </c>
      <c r="C139" s="167" t="s">
        <v>45</v>
      </c>
      <c r="D139" s="167" t="s">
        <v>1120</v>
      </c>
      <c r="E139" s="108" t="s">
        <v>634</v>
      </c>
      <c r="F139" s="108" t="s">
        <v>626</v>
      </c>
      <c r="G139" s="108" t="s">
        <v>664</v>
      </c>
      <c r="H139" s="108" t="s">
        <v>75</v>
      </c>
      <c r="I139" s="108" t="s">
        <v>1124</v>
      </c>
      <c r="J139" s="108" t="s">
        <v>1124</v>
      </c>
      <c r="K139" s="127" t="s">
        <v>1125</v>
      </c>
      <c r="L139" s="267">
        <v>1</v>
      </c>
      <c r="M139" s="278" t="s">
        <v>693</v>
      </c>
      <c r="N139" s="127" t="s">
        <v>1128</v>
      </c>
      <c r="O139" s="127" t="s">
        <v>1129</v>
      </c>
      <c r="P139" s="129" t="s">
        <v>49</v>
      </c>
      <c r="Q139" s="129" t="s">
        <v>43</v>
      </c>
      <c r="R139" s="337">
        <v>1</v>
      </c>
      <c r="S139" s="337">
        <v>1</v>
      </c>
      <c r="T139" s="332">
        <f t="shared" ref="T139" si="27">S139/R139</f>
        <v>1</v>
      </c>
      <c r="U139" s="279">
        <v>1</v>
      </c>
      <c r="V139" s="272"/>
      <c r="W139" s="272"/>
      <c r="X139" s="279">
        <v>1</v>
      </c>
      <c r="Y139" s="272"/>
      <c r="Z139" s="272"/>
      <c r="AA139" s="279">
        <v>1</v>
      </c>
      <c r="AB139" s="272"/>
      <c r="AC139" s="272"/>
      <c r="AD139" s="280">
        <v>1</v>
      </c>
      <c r="AE139" s="279">
        <v>1</v>
      </c>
      <c r="AF139" s="271">
        <f>AE139/(R139+U139+X139+AA139)</f>
        <v>0.25</v>
      </c>
    </row>
    <row r="140" spans="1:32" s="130" customFormat="1" ht="11.25" customHeight="1" x14ac:dyDescent="0.2">
      <c r="A140" s="164" t="s">
        <v>54</v>
      </c>
      <c r="B140" s="164" t="s">
        <v>203</v>
      </c>
      <c r="C140" s="164" t="s">
        <v>45</v>
      </c>
      <c r="D140" s="164" t="s">
        <v>1121</v>
      </c>
      <c r="E140" s="178" t="s">
        <v>634</v>
      </c>
      <c r="F140" s="178" t="s">
        <v>626</v>
      </c>
      <c r="G140" s="178" t="s">
        <v>664</v>
      </c>
      <c r="H140" s="178" t="s">
        <v>75</v>
      </c>
      <c r="I140" s="178" t="s">
        <v>1124</v>
      </c>
      <c r="J140" s="178" t="s">
        <v>333</v>
      </c>
      <c r="K140" s="281" t="s">
        <v>1125</v>
      </c>
      <c r="L140" s="282">
        <v>2</v>
      </c>
      <c r="M140" s="283" t="s">
        <v>694</v>
      </c>
      <c r="N140" s="284" t="s">
        <v>1130</v>
      </c>
      <c r="O140" s="281" t="s">
        <v>1131</v>
      </c>
      <c r="P140" s="285" t="s">
        <v>49</v>
      </c>
      <c r="Q140" s="285" t="s">
        <v>43</v>
      </c>
      <c r="R140" s="338">
        <v>1</v>
      </c>
      <c r="S140" s="338">
        <v>1</v>
      </c>
      <c r="T140" s="339">
        <f t="shared" ref="T140:T182" si="28">S140/R140</f>
        <v>1</v>
      </c>
      <c r="U140" s="279">
        <v>1</v>
      </c>
      <c r="V140" s="272"/>
      <c r="W140" s="272"/>
      <c r="X140" s="279">
        <v>1</v>
      </c>
      <c r="Y140" s="272"/>
      <c r="Z140" s="272"/>
      <c r="AA140" s="279">
        <v>1</v>
      </c>
      <c r="AB140" s="272"/>
      <c r="AC140" s="272"/>
      <c r="AD140" s="287">
        <v>1</v>
      </c>
      <c r="AE140" s="286">
        <v>1</v>
      </c>
      <c r="AF140" s="288">
        <f>AE140/(R140+U140+X140+AA140)</f>
        <v>0.25</v>
      </c>
    </row>
    <row r="141" spans="1:32" s="130" customFormat="1" ht="11.25" customHeight="1" x14ac:dyDescent="0.2">
      <c r="A141" s="179" t="s">
        <v>54</v>
      </c>
      <c r="B141" s="179" t="s">
        <v>203</v>
      </c>
      <c r="C141" s="179" t="s">
        <v>45</v>
      </c>
      <c r="D141" s="179" t="s">
        <v>1122</v>
      </c>
      <c r="E141" s="180" t="s">
        <v>634</v>
      </c>
      <c r="F141" s="180" t="s">
        <v>626</v>
      </c>
      <c r="G141" s="180" t="s">
        <v>664</v>
      </c>
      <c r="H141" s="180" t="s">
        <v>75</v>
      </c>
      <c r="I141" s="180" t="s">
        <v>1124</v>
      </c>
      <c r="J141" s="180" t="s">
        <v>1137</v>
      </c>
      <c r="K141" s="162" t="s">
        <v>1125</v>
      </c>
      <c r="L141" s="289">
        <v>3</v>
      </c>
      <c r="M141" s="179" t="s">
        <v>1126</v>
      </c>
      <c r="N141" s="290" t="s">
        <v>1132</v>
      </c>
      <c r="O141" s="162" t="s">
        <v>1131</v>
      </c>
      <c r="P141" s="173" t="s">
        <v>49</v>
      </c>
      <c r="Q141" s="173" t="s">
        <v>43</v>
      </c>
      <c r="R141" s="337">
        <v>1</v>
      </c>
      <c r="S141" s="337">
        <v>1</v>
      </c>
      <c r="T141" s="340">
        <f t="shared" si="28"/>
        <v>1</v>
      </c>
      <c r="U141" s="279">
        <v>1</v>
      </c>
      <c r="V141" s="272"/>
      <c r="W141" s="272"/>
      <c r="X141" s="279">
        <v>1</v>
      </c>
      <c r="Y141" s="272"/>
      <c r="Z141" s="272"/>
      <c r="AA141" s="279">
        <v>1</v>
      </c>
      <c r="AB141" s="272"/>
      <c r="AC141" s="272"/>
      <c r="AD141" s="280">
        <v>1</v>
      </c>
      <c r="AE141" s="279">
        <v>1</v>
      </c>
      <c r="AF141" s="271">
        <f>AE141/(R141+U141+X141+AA141)</f>
        <v>0.25</v>
      </c>
    </row>
    <row r="142" spans="1:32" s="130" customFormat="1" ht="11.25" customHeight="1" x14ac:dyDescent="0.2">
      <c r="A142" s="179" t="s">
        <v>54</v>
      </c>
      <c r="B142" s="179" t="s">
        <v>203</v>
      </c>
      <c r="C142" s="179" t="s">
        <v>45</v>
      </c>
      <c r="D142" s="179" t="s">
        <v>1139</v>
      </c>
      <c r="E142" s="180" t="s">
        <v>634</v>
      </c>
      <c r="F142" s="180" t="s">
        <v>626</v>
      </c>
      <c r="G142" s="180" t="s">
        <v>664</v>
      </c>
      <c r="H142" s="180" t="s">
        <v>75</v>
      </c>
      <c r="I142" s="180" t="s">
        <v>1124</v>
      </c>
      <c r="J142" s="180" t="s">
        <v>1138</v>
      </c>
      <c r="K142" s="162" t="s">
        <v>1125</v>
      </c>
      <c r="L142" s="289">
        <v>4</v>
      </c>
      <c r="M142" s="179" t="s">
        <v>1127</v>
      </c>
      <c r="N142" s="162" t="s">
        <v>1133</v>
      </c>
      <c r="O142" s="162" t="s">
        <v>1134</v>
      </c>
      <c r="P142" s="173" t="s">
        <v>49</v>
      </c>
      <c r="Q142" s="173" t="s">
        <v>43</v>
      </c>
      <c r="R142" s="337">
        <v>1</v>
      </c>
      <c r="S142" s="337">
        <v>1</v>
      </c>
      <c r="T142" s="340">
        <f t="shared" si="28"/>
        <v>1</v>
      </c>
      <c r="U142" s="279">
        <v>1</v>
      </c>
      <c r="V142" s="272"/>
      <c r="W142" s="272"/>
      <c r="X142" s="279">
        <v>1</v>
      </c>
      <c r="Y142" s="272"/>
      <c r="Z142" s="272"/>
      <c r="AA142" s="279">
        <v>1</v>
      </c>
      <c r="AB142" s="272"/>
      <c r="AC142" s="272"/>
      <c r="AD142" s="280">
        <v>1</v>
      </c>
      <c r="AE142" s="279">
        <v>1</v>
      </c>
      <c r="AF142" s="271">
        <f>AE142/(R142+U142+X142+AA142)</f>
        <v>0.25</v>
      </c>
    </row>
    <row r="143" spans="1:32" s="130" customFormat="1" ht="11.25" customHeight="1" x14ac:dyDescent="0.2">
      <c r="A143" s="179" t="s">
        <v>54</v>
      </c>
      <c r="B143" s="179" t="s">
        <v>203</v>
      </c>
      <c r="C143" s="179" t="s">
        <v>45</v>
      </c>
      <c r="D143" s="179" t="s">
        <v>1123</v>
      </c>
      <c r="E143" s="180" t="s">
        <v>634</v>
      </c>
      <c r="F143" s="180" t="s">
        <v>626</v>
      </c>
      <c r="G143" s="180" t="s">
        <v>664</v>
      </c>
      <c r="H143" s="180" t="s">
        <v>75</v>
      </c>
      <c r="I143" s="180" t="s">
        <v>1124</v>
      </c>
      <c r="J143" s="180" t="s">
        <v>80</v>
      </c>
      <c r="K143" s="162" t="s">
        <v>1125</v>
      </c>
      <c r="L143" s="289">
        <v>5</v>
      </c>
      <c r="M143" s="179" t="s">
        <v>697</v>
      </c>
      <c r="N143" s="162" t="s">
        <v>1135</v>
      </c>
      <c r="O143" s="162" t="s">
        <v>1136</v>
      </c>
      <c r="P143" s="173" t="s">
        <v>49</v>
      </c>
      <c r="Q143" s="173" t="s">
        <v>43</v>
      </c>
      <c r="R143" s="337">
        <v>1</v>
      </c>
      <c r="S143" s="337">
        <v>1</v>
      </c>
      <c r="T143" s="340">
        <f t="shared" si="28"/>
        <v>1</v>
      </c>
      <c r="U143" s="279">
        <v>1</v>
      </c>
      <c r="V143" s="272"/>
      <c r="W143" s="272"/>
      <c r="X143" s="279">
        <v>1</v>
      </c>
      <c r="Y143" s="272"/>
      <c r="Z143" s="272"/>
      <c r="AA143" s="279">
        <v>1</v>
      </c>
      <c r="AB143" s="272"/>
      <c r="AC143" s="272"/>
      <c r="AD143" s="280">
        <v>1</v>
      </c>
      <c r="AE143" s="279">
        <v>1</v>
      </c>
      <c r="AF143" s="271">
        <f>AE143/(R143+U143+X143+AA143)</f>
        <v>0.25</v>
      </c>
    </row>
    <row r="144" spans="1:32" s="130" customFormat="1" ht="11.25" customHeight="1" x14ac:dyDescent="0.2">
      <c r="A144" s="181" t="s">
        <v>32</v>
      </c>
      <c r="B144" s="181" t="s">
        <v>58</v>
      </c>
      <c r="C144" s="181" t="s">
        <v>59</v>
      </c>
      <c r="D144" s="179" t="s">
        <v>1123</v>
      </c>
      <c r="E144" s="180" t="s">
        <v>630</v>
      </c>
      <c r="F144" s="181" t="s">
        <v>623</v>
      </c>
      <c r="G144" s="162" t="s">
        <v>651</v>
      </c>
      <c r="H144" s="181" t="s">
        <v>38</v>
      </c>
      <c r="I144" s="181" t="s">
        <v>508</v>
      </c>
      <c r="J144" s="181" t="s">
        <v>109</v>
      </c>
      <c r="K144" s="100" t="s">
        <v>1140</v>
      </c>
      <c r="L144" s="182">
        <v>1</v>
      </c>
      <c r="M144" s="100" t="s">
        <v>1141</v>
      </c>
      <c r="N144" s="100" t="s">
        <v>1143</v>
      </c>
      <c r="O144" s="100" t="s">
        <v>1147</v>
      </c>
      <c r="P144" s="173" t="s">
        <v>42</v>
      </c>
      <c r="Q144" s="173" t="s">
        <v>43</v>
      </c>
      <c r="R144" s="184">
        <v>1296078</v>
      </c>
      <c r="S144" s="184">
        <v>1296078</v>
      </c>
      <c r="T144" s="196">
        <f t="shared" si="28"/>
        <v>1</v>
      </c>
      <c r="U144" s="106">
        <v>1400000</v>
      </c>
      <c r="V144" s="106"/>
      <c r="W144" s="106"/>
      <c r="X144" s="106">
        <v>1515000</v>
      </c>
      <c r="Y144" s="106"/>
      <c r="Z144" s="106"/>
      <c r="AA144" s="106">
        <v>1263922</v>
      </c>
      <c r="AB144" s="106"/>
      <c r="AC144" s="106"/>
      <c r="AD144" s="205">
        <f t="shared" ref="AD144:AD150" si="29">R144+U144+X144+AA144</f>
        <v>5475000</v>
      </c>
      <c r="AE144" s="145">
        <f t="shared" ref="AE144:AE150" si="30">S144</f>
        <v>1296078</v>
      </c>
      <c r="AF144" s="112">
        <f>AE144/AD144</f>
        <v>0.23672657534246574</v>
      </c>
    </row>
    <row r="145" spans="1:32" s="130" customFormat="1" ht="11.25" customHeight="1" x14ac:dyDescent="0.2">
      <c r="A145" s="181" t="s">
        <v>32</v>
      </c>
      <c r="B145" s="181" t="s">
        <v>58</v>
      </c>
      <c r="C145" s="181" t="s">
        <v>59</v>
      </c>
      <c r="D145" s="179" t="s">
        <v>1123</v>
      </c>
      <c r="E145" s="180" t="s">
        <v>630</v>
      </c>
      <c r="F145" s="181" t="s">
        <v>623</v>
      </c>
      <c r="G145" s="162" t="s">
        <v>651</v>
      </c>
      <c r="H145" s="181" t="s">
        <v>38</v>
      </c>
      <c r="I145" s="181" t="s">
        <v>508</v>
      </c>
      <c r="J145" s="181" t="s">
        <v>109</v>
      </c>
      <c r="K145" s="100" t="s">
        <v>1140</v>
      </c>
      <c r="L145" s="182">
        <v>2</v>
      </c>
      <c r="M145" s="100" t="s">
        <v>713</v>
      </c>
      <c r="N145" s="100" t="s">
        <v>1144</v>
      </c>
      <c r="O145" s="100" t="s">
        <v>1148</v>
      </c>
      <c r="P145" s="173" t="s">
        <v>42</v>
      </c>
      <c r="Q145" s="173" t="s">
        <v>43</v>
      </c>
      <c r="R145" s="184">
        <v>274308</v>
      </c>
      <c r="S145" s="184">
        <v>274308</v>
      </c>
      <c r="T145" s="196">
        <f t="shared" si="28"/>
        <v>1</v>
      </c>
      <c r="U145" s="106">
        <v>415950</v>
      </c>
      <c r="V145" s="106"/>
      <c r="W145" s="106"/>
      <c r="X145" s="106">
        <v>486450</v>
      </c>
      <c r="Y145" s="106"/>
      <c r="Z145" s="106"/>
      <c r="AA145" s="106">
        <v>506642</v>
      </c>
      <c r="AB145" s="106"/>
      <c r="AC145" s="106"/>
      <c r="AD145" s="205">
        <f t="shared" si="29"/>
        <v>1683350</v>
      </c>
      <c r="AE145" s="145">
        <f t="shared" si="30"/>
        <v>274308</v>
      </c>
      <c r="AF145" s="112">
        <f t="shared" ref="AF145:AF181" si="31">AE145/AD145</f>
        <v>0.16295363412243444</v>
      </c>
    </row>
    <row r="146" spans="1:32" s="130" customFormat="1" ht="11.25" customHeight="1" x14ac:dyDescent="0.2">
      <c r="A146" s="181" t="s">
        <v>32</v>
      </c>
      <c r="B146" s="181" t="s">
        <v>58</v>
      </c>
      <c r="C146" s="181" t="s">
        <v>59</v>
      </c>
      <c r="D146" s="179" t="s">
        <v>1123</v>
      </c>
      <c r="E146" s="180" t="s">
        <v>630</v>
      </c>
      <c r="F146" s="181" t="s">
        <v>623</v>
      </c>
      <c r="G146" s="162" t="s">
        <v>651</v>
      </c>
      <c r="H146" s="181" t="s">
        <v>38</v>
      </c>
      <c r="I146" s="181" t="s">
        <v>508</v>
      </c>
      <c r="J146" s="181" t="s">
        <v>109</v>
      </c>
      <c r="K146" s="100" t="s">
        <v>1140</v>
      </c>
      <c r="L146" s="182">
        <v>3</v>
      </c>
      <c r="M146" s="100" t="s">
        <v>714</v>
      </c>
      <c r="N146" s="100" t="s">
        <v>1145</v>
      </c>
      <c r="O146" s="100" t="s">
        <v>1149</v>
      </c>
      <c r="P146" s="173" t="s">
        <v>42</v>
      </c>
      <c r="Q146" s="173" t="s">
        <v>43</v>
      </c>
      <c r="R146" s="184">
        <v>35</v>
      </c>
      <c r="S146" s="184">
        <v>35</v>
      </c>
      <c r="T146" s="196">
        <f t="shared" si="28"/>
        <v>1</v>
      </c>
      <c r="U146" s="106">
        <v>34</v>
      </c>
      <c r="V146" s="106"/>
      <c r="W146" s="106"/>
      <c r="X146" s="106">
        <v>38</v>
      </c>
      <c r="Y146" s="106"/>
      <c r="Z146" s="106"/>
      <c r="AA146" s="106">
        <v>32</v>
      </c>
      <c r="AB146" s="106"/>
      <c r="AC146" s="106"/>
      <c r="AD146" s="205">
        <f t="shared" si="29"/>
        <v>139</v>
      </c>
      <c r="AE146" s="145">
        <f t="shared" si="30"/>
        <v>35</v>
      </c>
      <c r="AF146" s="112">
        <f t="shared" si="31"/>
        <v>0.25179856115107913</v>
      </c>
    </row>
    <row r="147" spans="1:32" s="130" customFormat="1" ht="11.25" customHeight="1" x14ac:dyDescent="0.2">
      <c r="A147" s="181" t="s">
        <v>32</v>
      </c>
      <c r="B147" s="181" t="s">
        <v>58</v>
      </c>
      <c r="C147" s="181" t="s">
        <v>59</v>
      </c>
      <c r="D147" s="179" t="s">
        <v>1123</v>
      </c>
      <c r="E147" s="180" t="s">
        <v>630</v>
      </c>
      <c r="F147" s="181" t="s">
        <v>623</v>
      </c>
      <c r="G147" s="162" t="s">
        <v>651</v>
      </c>
      <c r="H147" s="181" t="s">
        <v>38</v>
      </c>
      <c r="I147" s="181" t="s">
        <v>508</v>
      </c>
      <c r="J147" s="181" t="s">
        <v>1168</v>
      </c>
      <c r="K147" s="100" t="s">
        <v>1140</v>
      </c>
      <c r="L147" s="182">
        <v>4</v>
      </c>
      <c r="M147" s="100" t="s">
        <v>1142</v>
      </c>
      <c r="N147" s="100" t="s">
        <v>1146</v>
      </c>
      <c r="O147" s="100" t="s">
        <v>1150</v>
      </c>
      <c r="P147" s="173" t="s">
        <v>42</v>
      </c>
      <c r="Q147" s="173" t="s">
        <v>43</v>
      </c>
      <c r="R147" s="184">
        <v>2757</v>
      </c>
      <c r="S147" s="184">
        <v>2757</v>
      </c>
      <c r="T147" s="196">
        <f t="shared" si="28"/>
        <v>1</v>
      </c>
      <c r="U147" s="106">
        <v>7081</v>
      </c>
      <c r="V147" s="106"/>
      <c r="W147" s="106"/>
      <c r="X147" s="106">
        <v>7081</v>
      </c>
      <c r="Y147" s="106"/>
      <c r="Z147" s="106"/>
      <c r="AA147" s="106">
        <v>7081</v>
      </c>
      <c r="AB147" s="106"/>
      <c r="AC147" s="106"/>
      <c r="AD147" s="205">
        <f t="shared" si="29"/>
        <v>24000</v>
      </c>
      <c r="AE147" s="145">
        <f t="shared" si="30"/>
        <v>2757</v>
      </c>
      <c r="AF147" s="112">
        <f t="shared" si="31"/>
        <v>0.114875</v>
      </c>
    </row>
    <row r="148" spans="1:32" s="130" customFormat="1" ht="11.25" customHeight="1" x14ac:dyDescent="0.2">
      <c r="A148" s="181" t="s">
        <v>32</v>
      </c>
      <c r="B148" s="181" t="s">
        <v>58</v>
      </c>
      <c r="C148" s="181" t="s">
        <v>60</v>
      </c>
      <c r="D148" s="179" t="s">
        <v>1123</v>
      </c>
      <c r="E148" s="180" t="s">
        <v>630</v>
      </c>
      <c r="F148" s="181" t="s">
        <v>623</v>
      </c>
      <c r="G148" s="162" t="s">
        <v>656</v>
      </c>
      <c r="H148" s="127" t="s">
        <v>61</v>
      </c>
      <c r="I148" s="181" t="s">
        <v>508</v>
      </c>
      <c r="J148" s="181" t="s">
        <v>62</v>
      </c>
      <c r="K148" s="100" t="s">
        <v>1151</v>
      </c>
      <c r="L148" s="182">
        <v>1</v>
      </c>
      <c r="M148" s="100" t="s">
        <v>1152</v>
      </c>
      <c r="N148" s="100" t="s">
        <v>1156</v>
      </c>
      <c r="O148" s="100" t="s">
        <v>1157</v>
      </c>
      <c r="P148" s="173" t="s">
        <v>42</v>
      </c>
      <c r="Q148" s="173" t="s">
        <v>43</v>
      </c>
      <c r="R148" s="184">
        <v>240</v>
      </c>
      <c r="S148" s="184">
        <v>240</v>
      </c>
      <c r="T148" s="196">
        <f t="shared" si="28"/>
        <v>1</v>
      </c>
      <c r="U148" s="106">
        <v>2500</v>
      </c>
      <c r="V148" s="106"/>
      <c r="W148" s="106"/>
      <c r="X148" s="106">
        <v>2550</v>
      </c>
      <c r="Y148" s="106"/>
      <c r="Z148" s="106"/>
      <c r="AA148" s="106">
        <v>2442</v>
      </c>
      <c r="AB148" s="106"/>
      <c r="AC148" s="106"/>
      <c r="AD148" s="205">
        <f t="shared" si="29"/>
        <v>7732</v>
      </c>
      <c r="AE148" s="145">
        <f t="shared" si="30"/>
        <v>240</v>
      </c>
      <c r="AF148" s="112">
        <f t="shared" si="31"/>
        <v>3.1039834454216243E-2</v>
      </c>
    </row>
    <row r="149" spans="1:32" s="130" customFormat="1" ht="11.25" customHeight="1" x14ac:dyDescent="0.2">
      <c r="A149" s="181" t="s">
        <v>32</v>
      </c>
      <c r="B149" s="181" t="s">
        <v>58</v>
      </c>
      <c r="C149" s="181" t="s">
        <v>60</v>
      </c>
      <c r="D149" s="179" t="s">
        <v>1123</v>
      </c>
      <c r="E149" s="180" t="s">
        <v>630</v>
      </c>
      <c r="F149" s="181" t="s">
        <v>623</v>
      </c>
      <c r="G149" s="162" t="s">
        <v>656</v>
      </c>
      <c r="H149" s="127" t="s">
        <v>61</v>
      </c>
      <c r="I149" s="181" t="s">
        <v>508</v>
      </c>
      <c r="J149" s="181" t="s">
        <v>62</v>
      </c>
      <c r="K149" s="100" t="s">
        <v>1151</v>
      </c>
      <c r="L149" s="182">
        <v>2</v>
      </c>
      <c r="M149" s="100" t="s">
        <v>1153</v>
      </c>
      <c r="N149" s="100" t="s">
        <v>1158</v>
      </c>
      <c r="O149" s="100" t="s">
        <v>1159</v>
      </c>
      <c r="P149" s="173" t="s">
        <v>42</v>
      </c>
      <c r="Q149" s="173" t="s">
        <v>43</v>
      </c>
      <c r="R149" s="184">
        <v>1572</v>
      </c>
      <c r="S149" s="184">
        <v>1572</v>
      </c>
      <c r="T149" s="196">
        <f t="shared" si="28"/>
        <v>1</v>
      </c>
      <c r="U149" s="106">
        <v>7500</v>
      </c>
      <c r="V149" s="106"/>
      <c r="W149" s="106"/>
      <c r="X149" s="106">
        <v>7650</v>
      </c>
      <c r="Y149" s="106"/>
      <c r="Z149" s="106"/>
      <c r="AA149" s="106">
        <v>5946</v>
      </c>
      <c r="AB149" s="106"/>
      <c r="AC149" s="106"/>
      <c r="AD149" s="205">
        <f t="shared" si="29"/>
        <v>22668</v>
      </c>
      <c r="AE149" s="145">
        <f t="shared" si="30"/>
        <v>1572</v>
      </c>
      <c r="AF149" s="112">
        <f t="shared" si="31"/>
        <v>6.9348861831656963E-2</v>
      </c>
    </row>
    <row r="150" spans="1:32" s="130" customFormat="1" ht="11.25" customHeight="1" x14ac:dyDescent="0.2">
      <c r="A150" s="181" t="s">
        <v>32</v>
      </c>
      <c r="B150" s="181" t="s">
        <v>58</v>
      </c>
      <c r="C150" s="181" t="s">
        <v>60</v>
      </c>
      <c r="D150" s="179" t="s">
        <v>1123</v>
      </c>
      <c r="E150" s="180" t="s">
        <v>630</v>
      </c>
      <c r="F150" s="181" t="s">
        <v>623</v>
      </c>
      <c r="G150" s="162" t="s">
        <v>658</v>
      </c>
      <c r="H150" s="127" t="s">
        <v>61</v>
      </c>
      <c r="I150" s="181" t="s">
        <v>508</v>
      </c>
      <c r="J150" s="181" t="s">
        <v>62</v>
      </c>
      <c r="K150" s="100" t="s">
        <v>1151</v>
      </c>
      <c r="L150" s="182">
        <v>3</v>
      </c>
      <c r="M150" s="100" t="s">
        <v>1154</v>
      </c>
      <c r="N150" s="100" t="s">
        <v>1160</v>
      </c>
      <c r="O150" s="100" t="s">
        <v>1161</v>
      </c>
      <c r="P150" s="173" t="s">
        <v>42</v>
      </c>
      <c r="Q150" s="173" t="s">
        <v>43</v>
      </c>
      <c r="R150" s="184">
        <v>3</v>
      </c>
      <c r="S150" s="184">
        <v>3</v>
      </c>
      <c r="T150" s="196">
        <f t="shared" si="28"/>
        <v>1</v>
      </c>
      <c r="U150" s="106">
        <v>4</v>
      </c>
      <c r="V150" s="106"/>
      <c r="W150" s="106"/>
      <c r="X150" s="106">
        <v>5</v>
      </c>
      <c r="Y150" s="106"/>
      <c r="Z150" s="106"/>
      <c r="AA150" s="106">
        <v>4</v>
      </c>
      <c r="AB150" s="106"/>
      <c r="AC150" s="106"/>
      <c r="AD150" s="205">
        <f t="shared" si="29"/>
        <v>16</v>
      </c>
      <c r="AE150" s="145">
        <f t="shared" si="30"/>
        <v>3</v>
      </c>
      <c r="AF150" s="112">
        <f t="shared" si="31"/>
        <v>0.1875</v>
      </c>
    </row>
    <row r="151" spans="1:32" s="130" customFormat="1" ht="11.25" customHeight="1" x14ac:dyDescent="0.2">
      <c r="A151" s="181" t="s">
        <v>32</v>
      </c>
      <c r="B151" s="181" t="s">
        <v>58</v>
      </c>
      <c r="C151" s="181" t="s">
        <v>60</v>
      </c>
      <c r="D151" s="179" t="s">
        <v>1123</v>
      </c>
      <c r="E151" s="180" t="s">
        <v>630</v>
      </c>
      <c r="F151" s="181" t="s">
        <v>623</v>
      </c>
      <c r="G151" s="162" t="s">
        <v>655</v>
      </c>
      <c r="H151" s="127" t="s">
        <v>61</v>
      </c>
      <c r="I151" s="181" t="s">
        <v>508</v>
      </c>
      <c r="J151" s="181" t="s">
        <v>53</v>
      </c>
      <c r="K151" s="100" t="s">
        <v>1151</v>
      </c>
      <c r="L151" s="182">
        <v>4</v>
      </c>
      <c r="M151" s="100" t="s">
        <v>1155</v>
      </c>
      <c r="N151" s="100" t="s">
        <v>1162</v>
      </c>
      <c r="O151" s="100" t="s">
        <v>1163</v>
      </c>
      <c r="P151" s="182" t="s">
        <v>49</v>
      </c>
      <c r="Q151" s="173" t="s">
        <v>43</v>
      </c>
      <c r="R151" s="137">
        <v>1</v>
      </c>
      <c r="S151" s="137">
        <v>1</v>
      </c>
      <c r="T151" s="196">
        <f t="shared" si="28"/>
        <v>1</v>
      </c>
      <c r="U151" s="156">
        <v>1</v>
      </c>
      <c r="V151" s="106"/>
      <c r="W151" s="106"/>
      <c r="X151" s="156">
        <v>1</v>
      </c>
      <c r="Y151" s="106"/>
      <c r="Z151" s="106"/>
      <c r="AA151" s="156">
        <v>1</v>
      </c>
      <c r="AB151" s="106"/>
      <c r="AC151" s="106"/>
      <c r="AD151" s="199">
        <v>1</v>
      </c>
      <c r="AE151" s="156">
        <v>1</v>
      </c>
      <c r="AF151" s="112">
        <f>AE151/(R151+U151+X151+AA151)</f>
        <v>0.25</v>
      </c>
    </row>
    <row r="152" spans="1:32" s="130" customFormat="1" ht="11.25" customHeight="1" x14ac:dyDescent="0.2">
      <c r="A152" s="181" t="s">
        <v>32</v>
      </c>
      <c r="B152" s="181" t="s">
        <v>58</v>
      </c>
      <c r="C152" s="181" t="s">
        <v>60</v>
      </c>
      <c r="D152" s="179" t="s">
        <v>1123</v>
      </c>
      <c r="E152" s="180" t="s">
        <v>630</v>
      </c>
      <c r="F152" s="181" t="s">
        <v>623</v>
      </c>
      <c r="G152" s="162" t="s">
        <v>655</v>
      </c>
      <c r="H152" s="127" t="s">
        <v>61</v>
      </c>
      <c r="I152" s="181" t="s">
        <v>508</v>
      </c>
      <c r="J152" s="181" t="s">
        <v>53</v>
      </c>
      <c r="K152" s="100" t="s">
        <v>1151</v>
      </c>
      <c r="L152" s="182">
        <v>5</v>
      </c>
      <c r="M152" s="100" t="s">
        <v>722</v>
      </c>
      <c r="N152" s="100" t="s">
        <v>1164</v>
      </c>
      <c r="O152" s="100" t="s">
        <v>1165</v>
      </c>
      <c r="P152" s="182" t="s">
        <v>49</v>
      </c>
      <c r="Q152" s="173" t="s">
        <v>43</v>
      </c>
      <c r="R152" s="137">
        <v>1</v>
      </c>
      <c r="S152" s="137">
        <v>1</v>
      </c>
      <c r="T152" s="196">
        <f t="shared" si="28"/>
        <v>1</v>
      </c>
      <c r="U152" s="156">
        <v>1</v>
      </c>
      <c r="V152" s="106"/>
      <c r="W152" s="106"/>
      <c r="X152" s="156">
        <v>1</v>
      </c>
      <c r="Y152" s="106"/>
      <c r="Z152" s="106"/>
      <c r="AA152" s="156">
        <v>1</v>
      </c>
      <c r="AB152" s="106"/>
      <c r="AC152" s="106"/>
      <c r="AD152" s="199">
        <v>1</v>
      </c>
      <c r="AE152" s="156">
        <v>1</v>
      </c>
      <c r="AF152" s="112">
        <f>AE152/(R152+U152+X152+AA152)</f>
        <v>0.25</v>
      </c>
    </row>
    <row r="153" spans="1:32" s="130" customFormat="1" ht="11.25" customHeight="1" x14ac:dyDescent="0.2">
      <c r="A153" s="181" t="s">
        <v>52</v>
      </c>
      <c r="B153" s="181" t="s">
        <v>58</v>
      </c>
      <c r="C153" s="181" t="s">
        <v>60</v>
      </c>
      <c r="D153" s="179" t="s">
        <v>1123</v>
      </c>
      <c r="E153" s="180" t="s">
        <v>630</v>
      </c>
      <c r="F153" s="181" t="s">
        <v>623</v>
      </c>
      <c r="G153" s="162" t="s">
        <v>654</v>
      </c>
      <c r="H153" s="181" t="s">
        <v>38</v>
      </c>
      <c r="I153" s="181" t="s">
        <v>508</v>
      </c>
      <c r="J153" s="181" t="s">
        <v>109</v>
      </c>
      <c r="K153" s="101" t="s">
        <v>1169</v>
      </c>
      <c r="L153" s="182">
        <v>1</v>
      </c>
      <c r="M153" s="100" t="s">
        <v>1170</v>
      </c>
      <c r="N153" s="100" t="s">
        <v>1177</v>
      </c>
      <c r="O153" s="100" t="s">
        <v>1178</v>
      </c>
      <c r="P153" s="173" t="s">
        <v>42</v>
      </c>
      <c r="Q153" s="173" t="s">
        <v>43</v>
      </c>
      <c r="R153" s="184">
        <v>45750</v>
      </c>
      <c r="S153" s="184">
        <v>45768</v>
      </c>
      <c r="T153" s="196">
        <f t="shared" si="28"/>
        <v>1.0003934426229508</v>
      </c>
      <c r="U153" s="106">
        <v>70000</v>
      </c>
      <c r="V153" s="106"/>
      <c r="W153" s="106"/>
      <c r="X153" s="106">
        <v>63000</v>
      </c>
      <c r="Y153" s="106"/>
      <c r="Z153" s="106"/>
      <c r="AA153" s="106">
        <v>56250</v>
      </c>
      <c r="AB153" s="106"/>
      <c r="AC153" s="106"/>
      <c r="AD153" s="205">
        <f t="shared" ref="AD153:AD164" si="32">R153+U153+X153+AA153</f>
        <v>235000</v>
      </c>
      <c r="AE153" s="145">
        <f t="shared" ref="AE153:AE161" si="33">S153</f>
        <v>45768</v>
      </c>
      <c r="AF153" s="112">
        <f t="shared" si="31"/>
        <v>0.19475744680851065</v>
      </c>
    </row>
    <row r="154" spans="1:32" s="130" customFormat="1" ht="11.25" customHeight="1" x14ac:dyDescent="0.2">
      <c r="A154" s="181" t="s">
        <v>52</v>
      </c>
      <c r="B154" s="181" t="s">
        <v>58</v>
      </c>
      <c r="C154" s="181" t="s">
        <v>60</v>
      </c>
      <c r="D154" s="179" t="s">
        <v>1123</v>
      </c>
      <c r="E154" s="180" t="s">
        <v>630</v>
      </c>
      <c r="F154" s="181" t="s">
        <v>623</v>
      </c>
      <c r="G154" s="162" t="s">
        <v>654</v>
      </c>
      <c r="H154" s="181" t="s">
        <v>38</v>
      </c>
      <c r="I154" s="181" t="s">
        <v>508</v>
      </c>
      <c r="J154" s="181" t="s">
        <v>109</v>
      </c>
      <c r="K154" s="101" t="s">
        <v>1169</v>
      </c>
      <c r="L154" s="182">
        <v>2</v>
      </c>
      <c r="M154" s="100" t="s">
        <v>1171</v>
      </c>
      <c r="N154" s="100" t="s">
        <v>1179</v>
      </c>
      <c r="O154" s="100" t="s">
        <v>1180</v>
      </c>
      <c r="P154" s="173" t="s">
        <v>42</v>
      </c>
      <c r="Q154" s="173" t="s">
        <v>43</v>
      </c>
      <c r="R154" s="184">
        <v>8</v>
      </c>
      <c r="S154" s="184">
        <v>8</v>
      </c>
      <c r="T154" s="196">
        <f t="shared" si="28"/>
        <v>1</v>
      </c>
      <c r="U154" s="106">
        <v>28</v>
      </c>
      <c r="V154" s="106"/>
      <c r="W154" s="106"/>
      <c r="X154" s="106">
        <v>30</v>
      </c>
      <c r="Y154" s="106"/>
      <c r="Z154" s="106"/>
      <c r="AA154" s="106">
        <v>30</v>
      </c>
      <c r="AB154" s="106"/>
      <c r="AC154" s="106"/>
      <c r="AD154" s="205">
        <f t="shared" si="32"/>
        <v>96</v>
      </c>
      <c r="AE154" s="145">
        <f t="shared" si="33"/>
        <v>8</v>
      </c>
      <c r="AF154" s="112">
        <f t="shared" si="31"/>
        <v>8.3333333333333329E-2</v>
      </c>
    </row>
    <row r="155" spans="1:32" s="130" customFormat="1" ht="11.25" customHeight="1" x14ac:dyDescent="0.2">
      <c r="A155" s="181" t="s">
        <v>52</v>
      </c>
      <c r="B155" s="181" t="s">
        <v>58</v>
      </c>
      <c r="C155" s="181" t="s">
        <v>60</v>
      </c>
      <c r="D155" s="179" t="s">
        <v>1123</v>
      </c>
      <c r="E155" s="180" t="s">
        <v>630</v>
      </c>
      <c r="F155" s="181" t="s">
        <v>623</v>
      </c>
      <c r="G155" s="162" t="s">
        <v>654</v>
      </c>
      <c r="H155" s="181" t="s">
        <v>38</v>
      </c>
      <c r="I155" s="181" t="s">
        <v>508</v>
      </c>
      <c r="J155" s="181" t="s">
        <v>109</v>
      </c>
      <c r="K155" s="101" t="s">
        <v>1169</v>
      </c>
      <c r="L155" s="182">
        <v>3</v>
      </c>
      <c r="M155" s="100" t="s">
        <v>1172</v>
      </c>
      <c r="N155" s="100" t="s">
        <v>1181</v>
      </c>
      <c r="O155" s="100" t="s">
        <v>1182</v>
      </c>
      <c r="P155" s="173" t="s">
        <v>42</v>
      </c>
      <c r="Q155" s="173" t="s">
        <v>43</v>
      </c>
      <c r="R155" s="184">
        <v>8</v>
      </c>
      <c r="S155" s="184">
        <v>8</v>
      </c>
      <c r="T155" s="196">
        <f t="shared" si="28"/>
        <v>1</v>
      </c>
      <c r="U155" s="106">
        <v>13</v>
      </c>
      <c r="V155" s="106"/>
      <c r="W155" s="106"/>
      <c r="X155" s="106">
        <v>13</v>
      </c>
      <c r="Y155" s="106"/>
      <c r="Z155" s="106"/>
      <c r="AA155" s="106">
        <v>14</v>
      </c>
      <c r="AB155" s="106"/>
      <c r="AC155" s="106"/>
      <c r="AD155" s="205">
        <f t="shared" si="32"/>
        <v>48</v>
      </c>
      <c r="AE155" s="145">
        <f t="shared" si="33"/>
        <v>8</v>
      </c>
      <c r="AF155" s="112">
        <f t="shared" si="31"/>
        <v>0.16666666666666666</v>
      </c>
    </row>
    <row r="156" spans="1:32" s="130" customFormat="1" ht="11.25" customHeight="1" x14ac:dyDescent="0.2">
      <c r="A156" s="181" t="s">
        <v>52</v>
      </c>
      <c r="B156" s="181" t="s">
        <v>58</v>
      </c>
      <c r="C156" s="181" t="s">
        <v>60</v>
      </c>
      <c r="D156" s="179" t="s">
        <v>1123</v>
      </c>
      <c r="E156" s="180" t="s">
        <v>630</v>
      </c>
      <c r="F156" s="181" t="s">
        <v>623</v>
      </c>
      <c r="G156" s="162" t="s">
        <v>654</v>
      </c>
      <c r="H156" s="181" t="s">
        <v>38</v>
      </c>
      <c r="I156" s="181" t="s">
        <v>508</v>
      </c>
      <c r="J156" s="181" t="s">
        <v>1166</v>
      </c>
      <c r="K156" s="101" t="s">
        <v>1169</v>
      </c>
      <c r="L156" s="182">
        <v>4</v>
      </c>
      <c r="M156" s="100" t="s">
        <v>1173</v>
      </c>
      <c r="N156" s="100" t="s">
        <v>1183</v>
      </c>
      <c r="O156" s="100" t="s">
        <v>1184</v>
      </c>
      <c r="P156" s="173" t="s">
        <v>42</v>
      </c>
      <c r="Q156" s="173" t="s">
        <v>43</v>
      </c>
      <c r="R156" s="184">
        <v>18</v>
      </c>
      <c r="S156" s="184">
        <v>18</v>
      </c>
      <c r="T156" s="196">
        <f t="shared" si="28"/>
        <v>1</v>
      </c>
      <c r="U156" s="106">
        <v>36</v>
      </c>
      <c r="V156" s="106"/>
      <c r="W156" s="106"/>
      <c r="X156" s="106">
        <v>43</v>
      </c>
      <c r="Y156" s="106"/>
      <c r="Z156" s="106"/>
      <c r="AA156" s="106">
        <v>44</v>
      </c>
      <c r="AB156" s="106"/>
      <c r="AC156" s="106"/>
      <c r="AD156" s="205">
        <f t="shared" si="32"/>
        <v>141</v>
      </c>
      <c r="AE156" s="145">
        <f t="shared" si="33"/>
        <v>18</v>
      </c>
      <c r="AF156" s="112">
        <f t="shared" si="31"/>
        <v>0.1276595744680851</v>
      </c>
    </row>
    <row r="157" spans="1:32" s="130" customFormat="1" ht="11.25" customHeight="1" x14ac:dyDescent="0.2">
      <c r="A157" s="181" t="s">
        <v>52</v>
      </c>
      <c r="B157" s="181" t="s">
        <v>58</v>
      </c>
      <c r="C157" s="181" t="s">
        <v>60</v>
      </c>
      <c r="D157" s="179" t="s">
        <v>1123</v>
      </c>
      <c r="E157" s="180" t="s">
        <v>630</v>
      </c>
      <c r="F157" s="181" t="s">
        <v>623</v>
      </c>
      <c r="G157" s="162" t="s">
        <v>652</v>
      </c>
      <c r="H157" s="181" t="s">
        <v>38</v>
      </c>
      <c r="I157" s="181" t="s">
        <v>508</v>
      </c>
      <c r="J157" s="181" t="s">
        <v>114</v>
      </c>
      <c r="K157" s="101" t="s">
        <v>1169</v>
      </c>
      <c r="L157" s="182">
        <v>5</v>
      </c>
      <c r="M157" s="100" t="s">
        <v>1174</v>
      </c>
      <c r="N157" s="100" t="s">
        <v>1185</v>
      </c>
      <c r="O157" s="100" t="s">
        <v>1186</v>
      </c>
      <c r="P157" s="182" t="s">
        <v>1195</v>
      </c>
      <c r="Q157" s="173" t="s">
        <v>43</v>
      </c>
      <c r="R157" s="185">
        <v>0.99</v>
      </c>
      <c r="S157" s="186">
        <v>0.99870000000000003</v>
      </c>
      <c r="T157" s="196">
        <f t="shared" si="28"/>
        <v>1.0087878787878788</v>
      </c>
      <c r="U157" s="183">
        <v>0.99</v>
      </c>
      <c r="V157" s="106"/>
      <c r="W157" s="106"/>
      <c r="X157" s="183">
        <v>0.99</v>
      </c>
      <c r="Y157" s="106"/>
      <c r="Z157" s="106"/>
      <c r="AA157" s="183">
        <v>0.99</v>
      </c>
      <c r="AB157" s="106"/>
      <c r="AC157" s="106"/>
      <c r="AD157" s="206">
        <v>0.99</v>
      </c>
      <c r="AE157" s="156">
        <f t="shared" ref="AE157" si="34">(+S157+V157+Y157+AB157)/4</f>
        <v>0.24967500000000001</v>
      </c>
      <c r="AF157" s="112">
        <f t="shared" si="31"/>
        <v>0.2521969696969697</v>
      </c>
    </row>
    <row r="158" spans="1:32" s="130" customFormat="1" ht="11.25" customHeight="1" x14ac:dyDescent="0.2">
      <c r="A158" s="181" t="s">
        <v>52</v>
      </c>
      <c r="B158" s="181" t="s">
        <v>58</v>
      </c>
      <c r="C158" s="181" t="s">
        <v>60</v>
      </c>
      <c r="D158" s="179" t="s">
        <v>1123</v>
      </c>
      <c r="E158" s="180" t="s">
        <v>630</v>
      </c>
      <c r="F158" s="181" t="s">
        <v>623</v>
      </c>
      <c r="G158" s="162" t="s">
        <v>652</v>
      </c>
      <c r="H158" s="181" t="s">
        <v>38</v>
      </c>
      <c r="I158" s="181" t="s">
        <v>508</v>
      </c>
      <c r="J158" s="181" t="s">
        <v>114</v>
      </c>
      <c r="K158" s="101" t="s">
        <v>1169</v>
      </c>
      <c r="L158" s="182">
        <v>6</v>
      </c>
      <c r="M158" s="100" t="s">
        <v>1264</v>
      </c>
      <c r="N158" s="100" t="s">
        <v>1187</v>
      </c>
      <c r="O158" s="100" t="s">
        <v>1188</v>
      </c>
      <c r="P158" s="173" t="s">
        <v>42</v>
      </c>
      <c r="Q158" s="173" t="s">
        <v>43</v>
      </c>
      <c r="R158" s="184">
        <v>30</v>
      </c>
      <c r="S158" s="184">
        <v>34</v>
      </c>
      <c r="T158" s="196">
        <f t="shared" si="28"/>
        <v>1.1333333333333333</v>
      </c>
      <c r="U158" s="106">
        <v>71</v>
      </c>
      <c r="V158" s="106"/>
      <c r="W158" s="106"/>
      <c r="X158" s="106">
        <v>130</v>
      </c>
      <c r="Y158" s="106"/>
      <c r="Z158" s="106"/>
      <c r="AA158" s="106">
        <v>130</v>
      </c>
      <c r="AB158" s="106"/>
      <c r="AC158" s="106"/>
      <c r="AD158" s="205">
        <f t="shared" si="32"/>
        <v>361</v>
      </c>
      <c r="AE158" s="145">
        <f t="shared" si="33"/>
        <v>34</v>
      </c>
      <c r="AF158" s="112">
        <f t="shared" si="31"/>
        <v>9.4182825484764546E-2</v>
      </c>
    </row>
    <row r="159" spans="1:32" s="130" customFormat="1" ht="11.25" customHeight="1" x14ac:dyDescent="0.2">
      <c r="A159" s="181" t="s">
        <v>52</v>
      </c>
      <c r="B159" s="181" t="s">
        <v>58</v>
      </c>
      <c r="C159" s="181" t="s">
        <v>60</v>
      </c>
      <c r="D159" s="179" t="s">
        <v>1123</v>
      </c>
      <c r="E159" s="180" t="s">
        <v>630</v>
      </c>
      <c r="F159" s="181" t="s">
        <v>623</v>
      </c>
      <c r="G159" s="162" t="s">
        <v>652</v>
      </c>
      <c r="H159" s="181" t="s">
        <v>38</v>
      </c>
      <c r="I159" s="181" t="s">
        <v>508</v>
      </c>
      <c r="J159" s="181" t="s">
        <v>114</v>
      </c>
      <c r="K159" s="101" t="s">
        <v>1169</v>
      </c>
      <c r="L159" s="182">
        <v>7</v>
      </c>
      <c r="M159" s="100" t="s">
        <v>1265</v>
      </c>
      <c r="N159" s="100" t="s">
        <v>1189</v>
      </c>
      <c r="O159" s="100" t="s">
        <v>1190</v>
      </c>
      <c r="P159" s="173" t="s">
        <v>42</v>
      </c>
      <c r="Q159" s="173" t="s">
        <v>43</v>
      </c>
      <c r="R159" s="184">
        <v>26</v>
      </c>
      <c r="S159" s="184">
        <v>29</v>
      </c>
      <c r="T159" s="196">
        <f t="shared" si="28"/>
        <v>1.1153846153846154</v>
      </c>
      <c r="U159" s="106">
        <v>20</v>
      </c>
      <c r="V159" s="106"/>
      <c r="W159" s="106"/>
      <c r="X159" s="106">
        <v>20</v>
      </c>
      <c r="Y159" s="106"/>
      <c r="Z159" s="106"/>
      <c r="AA159" s="106">
        <v>10</v>
      </c>
      <c r="AB159" s="106"/>
      <c r="AC159" s="106"/>
      <c r="AD159" s="205">
        <f t="shared" si="32"/>
        <v>76</v>
      </c>
      <c r="AE159" s="145">
        <f t="shared" si="33"/>
        <v>29</v>
      </c>
      <c r="AF159" s="112">
        <f t="shared" si="31"/>
        <v>0.38157894736842107</v>
      </c>
    </row>
    <row r="160" spans="1:32" s="130" customFormat="1" ht="11.25" customHeight="1" x14ac:dyDescent="0.2">
      <c r="A160" s="181" t="s">
        <v>52</v>
      </c>
      <c r="B160" s="181" t="s">
        <v>58</v>
      </c>
      <c r="C160" s="181" t="s">
        <v>60</v>
      </c>
      <c r="D160" s="179" t="s">
        <v>1123</v>
      </c>
      <c r="E160" s="180" t="s">
        <v>630</v>
      </c>
      <c r="F160" s="181" t="s">
        <v>623</v>
      </c>
      <c r="G160" s="162" t="s">
        <v>652</v>
      </c>
      <c r="H160" s="181" t="s">
        <v>38</v>
      </c>
      <c r="I160" s="181" t="s">
        <v>508</v>
      </c>
      <c r="J160" s="181" t="s">
        <v>1167</v>
      </c>
      <c r="K160" s="101" t="s">
        <v>1169</v>
      </c>
      <c r="L160" s="182">
        <v>8</v>
      </c>
      <c r="M160" s="100" t="s">
        <v>1175</v>
      </c>
      <c r="N160" s="100" t="s">
        <v>1191</v>
      </c>
      <c r="O160" s="100" t="s">
        <v>1192</v>
      </c>
      <c r="P160" s="182" t="s">
        <v>1195</v>
      </c>
      <c r="Q160" s="173" t="s">
        <v>43</v>
      </c>
      <c r="R160" s="137">
        <v>1</v>
      </c>
      <c r="S160" s="185">
        <v>1</v>
      </c>
      <c r="T160" s="196">
        <f t="shared" si="28"/>
        <v>1</v>
      </c>
      <c r="U160" s="156">
        <v>1</v>
      </c>
      <c r="V160" s="106"/>
      <c r="W160" s="106"/>
      <c r="X160" s="156">
        <v>1</v>
      </c>
      <c r="Y160" s="106"/>
      <c r="Z160" s="106"/>
      <c r="AA160" s="156">
        <v>1</v>
      </c>
      <c r="AB160" s="106"/>
      <c r="AC160" s="106"/>
      <c r="AD160" s="199">
        <v>1</v>
      </c>
      <c r="AE160" s="156">
        <f t="shared" ref="AE160" si="35">(+S160+V160+Y160+AB160)/4</f>
        <v>0.25</v>
      </c>
      <c r="AF160" s="112">
        <f t="shared" si="31"/>
        <v>0.25</v>
      </c>
    </row>
    <row r="161" spans="1:32" s="130" customFormat="1" ht="11.25" customHeight="1" x14ac:dyDescent="0.2">
      <c r="A161" s="181" t="s">
        <v>52</v>
      </c>
      <c r="B161" s="181" t="s">
        <v>58</v>
      </c>
      <c r="C161" s="181" t="s">
        <v>60</v>
      </c>
      <c r="D161" s="179" t="s">
        <v>1123</v>
      </c>
      <c r="E161" s="180" t="s">
        <v>630</v>
      </c>
      <c r="F161" s="181" t="s">
        <v>623</v>
      </c>
      <c r="G161" s="162" t="s">
        <v>652</v>
      </c>
      <c r="H161" s="181" t="s">
        <v>38</v>
      </c>
      <c r="I161" s="181" t="s">
        <v>508</v>
      </c>
      <c r="J161" s="181" t="s">
        <v>1167</v>
      </c>
      <c r="K161" s="101" t="s">
        <v>1169</v>
      </c>
      <c r="L161" s="182">
        <v>9</v>
      </c>
      <c r="M161" s="100" t="s">
        <v>1176</v>
      </c>
      <c r="N161" s="100" t="s">
        <v>1193</v>
      </c>
      <c r="O161" s="100" t="s">
        <v>1194</v>
      </c>
      <c r="P161" s="173" t="s">
        <v>42</v>
      </c>
      <c r="Q161" s="173" t="s">
        <v>43</v>
      </c>
      <c r="R161" s="184">
        <v>20</v>
      </c>
      <c r="S161" s="184">
        <v>0</v>
      </c>
      <c r="T161" s="196">
        <f t="shared" si="28"/>
        <v>0</v>
      </c>
      <c r="U161" s="106">
        <v>40</v>
      </c>
      <c r="V161" s="106"/>
      <c r="W161" s="106"/>
      <c r="X161" s="106">
        <v>50</v>
      </c>
      <c r="Y161" s="106"/>
      <c r="Z161" s="106"/>
      <c r="AA161" s="106">
        <v>50</v>
      </c>
      <c r="AB161" s="106"/>
      <c r="AC161" s="106"/>
      <c r="AD161" s="205">
        <f t="shared" si="32"/>
        <v>160</v>
      </c>
      <c r="AE161" s="145">
        <f t="shared" si="33"/>
        <v>0</v>
      </c>
      <c r="AF161" s="112">
        <f t="shared" si="31"/>
        <v>0</v>
      </c>
    </row>
    <row r="162" spans="1:32" s="130" customFormat="1" ht="11.25" customHeight="1" x14ac:dyDescent="0.2">
      <c r="A162" s="181" t="s">
        <v>32</v>
      </c>
      <c r="B162" s="181" t="s">
        <v>58</v>
      </c>
      <c r="C162" s="181" t="s">
        <v>60</v>
      </c>
      <c r="D162" s="179" t="s">
        <v>1123</v>
      </c>
      <c r="E162" s="180" t="s">
        <v>630</v>
      </c>
      <c r="F162" s="181" t="s">
        <v>623</v>
      </c>
      <c r="G162" s="162" t="s">
        <v>654</v>
      </c>
      <c r="H162" s="181" t="s">
        <v>38</v>
      </c>
      <c r="I162" s="181" t="s">
        <v>508</v>
      </c>
      <c r="J162" s="181" t="s">
        <v>64</v>
      </c>
      <c r="K162" s="100" t="s">
        <v>1197</v>
      </c>
      <c r="L162" s="182">
        <v>1</v>
      </c>
      <c r="M162" s="100" t="s">
        <v>1198</v>
      </c>
      <c r="N162" s="100" t="s">
        <v>1201</v>
      </c>
      <c r="O162" s="100" t="s">
        <v>1202</v>
      </c>
      <c r="P162" s="173" t="s">
        <v>42</v>
      </c>
      <c r="Q162" s="173" t="s">
        <v>43</v>
      </c>
      <c r="R162" s="184">
        <v>8750</v>
      </c>
      <c r="S162" s="184">
        <v>8754</v>
      </c>
      <c r="T162" s="196">
        <f t="shared" si="28"/>
        <v>1.0004571428571429</v>
      </c>
      <c r="U162" s="106">
        <v>17000</v>
      </c>
      <c r="V162" s="106"/>
      <c r="W162" s="106"/>
      <c r="X162" s="106">
        <v>21875</v>
      </c>
      <c r="Y162" s="106"/>
      <c r="Z162" s="106"/>
      <c r="AA162" s="106">
        <v>17375</v>
      </c>
      <c r="AB162" s="106"/>
      <c r="AC162" s="106"/>
      <c r="AD162" s="205">
        <f t="shared" si="32"/>
        <v>65000</v>
      </c>
      <c r="AE162" s="145">
        <f t="shared" ref="AE162" si="36">S162</f>
        <v>8754</v>
      </c>
      <c r="AF162" s="112">
        <f t="shared" ref="AF162:AF163" si="37">AE162/AD162</f>
        <v>0.13467692307692308</v>
      </c>
    </row>
    <row r="163" spans="1:32" s="130" customFormat="1" ht="11.25" customHeight="1" x14ac:dyDescent="0.2">
      <c r="A163" s="181" t="s">
        <v>32</v>
      </c>
      <c r="B163" s="181" t="s">
        <v>58</v>
      </c>
      <c r="C163" s="181" t="s">
        <v>60</v>
      </c>
      <c r="D163" s="179" t="s">
        <v>1123</v>
      </c>
      <c r="E163" s="180" t="s">
        <v>630</v>
      </c>
      <c r="F163" s="181" t="s">
        <v>623</v>
      </c>
      <c r="G163" s="162" t="s">
        <v>654</v>
      </c>
      <c r="H163" s="181" t="s">
        <v>38</v>
      </c>
      <c r="I163" s="181" t="s">
        <v>508</v>
      </c>
      <c r="J163" s="181" t="s">
        <v>1196</v>
      </c>
      <c r="K163" s="100" t="s">
        <v>1197</v>
      </c>
      <c r="L163" s="182">
        <v>2</v>
      </c>
      <c r="M163" s="100" t="s">
        <v>1199</v>
      </c>
      <c r="N163" s="100" t="s">
        <v>1203</v>
      </c>
      <c r="O163" s="100" t="s">
        <v>1204</v>
      </c>
      <c r="P163" s="182" t="s">
        <v>1195</v>
      </c>
      <c r="Q163" s="173" t="s">
        <v>43</v>
      </c>
      <c r="R163" s="137">
        <v>1</v>
      </c>
      <c r="S163" s="137">
        <v>1</v>
      </c>
      <c r="T163" s="196">
        <f t="shared" si="28"/>
        <v>1</v>
      </c>
      <c r="U163" s="156">
        <v>1</v>
      </c>
      <c r="V163" s="106"/>
      <c r="W163" s="106"/>
      <c r="X163" s="156">
        <v>1</v>
      </c>
      <c r="Y163" s="106"/>
      <c r="Z163" s="106"/>
      <c r="AA163" s="156">
        <v>1</v>
      </c>
      <c r="AB163" s="106"/>
      <c r="AC163" s="106"/>
      <c r="AD163" s="199">
        <v>1</v>
      </c>
      <c r="AE163" s="156">
        <f t="shared" ref="AE163:AE167" si="38">(+S163+V163+Y163+AB163)/4</f>
        <v>0.25</v>
      </c>
      <c r="AF163" s="112">
        <f t="shared" si="37"/>
        <v>0.25</v>
      </c>
    </row>
    <row r="164" spans="1:32" s="130" customFormat="1" ht="11.25" customHeight="1" x14ac:dyDescent="0.2">
      <c r="A164" s="181" t="s">
        <v>32</v>
      </c>
      <c r="B164" s="181" t="s">
        <v>58</v>
      </c>
      <c r="C164" s="181" t="s">
        <v>60</v>
      </c>
      <c r="D164" s="179" t="s">
        <v>1123</v>
      </c>
      <c r="E164" s="180" t="s">
        <v>630</v>
      </c>
      <c r="F164" s="181" t="s">
        <v>623</v>
      </c>
      <c r="G164" s="162" t="s">
        <v>656</v>
      </c>
      <c r="H164" s="181" t="s">
        <v>38</v>
      </c>
      <c r="I164" s="181" t="s">
        <v>508</v>
      </c>
      <c r="J164" s="181" t="s">
        <v>64</v>
      </c>
      <c r="K164" s="100" t="s">
        <v>1197</v>
      </c>
      <c r="L164" s="182">
        <v>3</v>
      </c>
      <c r="M164" s="100" t="s">
        <v>1200</v>
      </c>
      <c r="N164" s="100" t="s">
        <v>1205</v>
      </c>
      <c r="O164" s="100" t="s">
        <v>1206</v>
      </c>
      <c r="P164" s="173" t="s">
        <v>42</v>
      </c>
      <c r="Q164" s="173" t="s">
        <v>43</v>
      </c>
      <c r="R164" s="184">
        <v>828</v>
      </c>
      <c r="S164" s="184">
        <v>828</v>
      </c>
      <c r="T164" s="196">
        <f t="shared" si="28"/>
        <v>1</v>
      </c>
      <c r="U164" s="106">
        <v>1155</v>
      </c>
      <c r="V164" s="106"/>
      <c r="W164" s="106"/>
      <c r="X164" s="106">
        <v>1452</v>
      </c>
      <c r="Y164" s="106"/>
      <c r="Z164" s="106"/>
      <c r="AA164" s="106">
        <v>1165</v>
      </c>
      <c r="AB164" s="106"/>
      <c r="AC164" s="106"/>
      <c r="AD164" s="205">
        <f t="shared" si="32"/>
        <v>4600</v>
      </c>
      <c r="AE164" s="145">
        <f t="shared" ref="AE164" si="39">S164</f>
        <v>828</v>
      </c>
      <c r="AF164" s="112">
        <f t="shared" ref="AF164" si="40">AE164/AD164</f>
        <v>0.18</v>
      </c>
    </row>
    <row r="165" spans="1:32" s="130" customFormat="1" ht="11.25" customHeight="1" x14ac:dyDescent="0.2">
      <c r="A165" s="181" t="s">
        <v>52</v>
      </c>
      <c r="B165" s="181" t="s">
        <v>58</v>
      </c>
      <c r="C165" s="181" t="s">
        <v>34</v>
      </c>
      <c r="D165" s="181" t="s">
        <v>56</v>
      </c>
      <c r="E165" s="108" t="s">
        <v>69</v>
      </c>
      <c r="F165" s="108" t="s">
        <v>69</v>
      </c>
      <c r="G165" s="108" t="s">
        <v>69</v>
      </c>
      <c r="H165" s="181" t="s">
        <v>38</v>
      </c>
      <c r="I165" s="181" t="s">
        <v>508</v>
      </c>
      <c r="J165" s="181" t="s">
        <v>39</v>
      </c>
      <c r="K165" s="127" t="s">
        <v>69</v>
      </c>
      <c r="L165" s="182">
        <v>1</v>
      </c>
      <c r="M165" s="100" t="s">
        <v>1207</v>
      </c>
      <c r="N165" s="100" t="s">
        <v>1218</v>
      </c>
      <c r="O165" s="100" t="s">
        <v>1219</v>
      </c>
      <c r="P165" s="182" t="s">
        <v>49</v>
      </c>
      <c r="Q165" s="182" t="s">
        <v>43</v>
      </c>
      <c r="R165" s="189">
        <v>0.95</v>
      </c>
      <c r="S165" s="134">
        <v>0.98899999999999999</v>
      </c>
      <c r="T165" s="193">
        <f t="shared" si="28"/>
        <v>1.0410526315789475</v>
      </c>
      <c r="U165" s="112">
        <v>0.95</v>
      </c>
      <c r="V165" s="106"/>
      <c r="W165" s="106"/>
      <c r="X165" s="112">
        <v>0.95</v>
      </c>
      <c r="Y165" s="106"/>
      <c r="Z165" s="106"/>
      <c r="AA165" s="112">
        <v>0.95</v>
      </c>
      <c r="AB165" s="106"/>
      <c r="AC165" s="106"/>
      <c r="AD165" s="200">
        <v>0.95</v>
      </c>
      <c r="AE165" s="156">
        <f t="shared" si="38"/>
        <v>0.24725</v>
      </c>
      <c r="AF165" s="112">
        <f t="shared" si="31"/>
        <v>0.26026315789473686</v>
      </c>
    </row>
    <row r="166" spans="1:32" s="130" customFormat="1" ht="11.25" customHeight="1" x14ac:dyDescent="0.2">
      <c r="A166" s="181" t="s">
        <v>52</v>
      </c>
      <c r="B166" s="181" t="s">
        <v>58</v>
      </c>
      <c r="C166" s="181" t="s">
        <v>34</v>
      </c>
      <c r="D166" s="181" t="s">
        <v>35</v>
      </c>
      <c r="E166" s="108" t="s">
        <v>69</v>
      </c>
      <c r="F166" s="108" t="s">
        <v>69</v>
      </c>
      <c r="G166" s="108" t="s">
        <v>69</v>
      </c>
      <c r="H166" s="181" t="s">
        <v>38</v>
      </c>
      <c r="I166" s="181" t="s">
        <v>508</v>
      </c>
      <c r="J166" s="181" t="s">
        <v>39</v>
      </c>
      <c r="K166" s="127" t="s">
        <v>69</v>
      </c>
      <c r="L166" s="182">
        <v>2</v>
      </c>
      <c r="M166" s="100" t="s">
        <v>1208</v>
      </c>
      <c r="N166" s="100" t="s">
        <v>1220</v>
      </c>
      <c r="O166" s="100" t="s">
        <v>1221</v>
      </c>
      <c r="P166" s="182" t="s">
        <v>49</v>
      </c>
      <c r="Q166" s="182" t="s">
        <v>43</v>
      </c>
      <c r="R166" s="189">
        <v>0.9</v>
      </c>
      <c r="S166" s="134">
        <v>0.9</v>
      </c>
      <c r="T166" s="193">
        <f t="shared" si="28"/>
        <v>1</v>
      </c>
      <c r="U166" s="112">
        <v>0.9</v>
      </c>
      <c r="V166" s="106"/>
      <c r="W166" s="106"/>
      <c r="X166" s="112">
        <v>0.9</v>
      </c>
      <c r="Y166" s="106"/>
      <c r="Z166" s="106"/>
      <c r="AA166" s="112">
        <v>0.9</v>
      </c>
      <c r="AB166" s="106"/>
      <c r="AC166" s="106"/>
      <c r="AD166" s="200">
        <v>0.9</v>
      </c>
      <c r="AE166" s="156">
        <f t="shared" si="38"/>
        <v>0.22500000000000001</v>
      </c>
      <c r="AF166" s="112">
        <f t="shared" si="31"/>
        <v>0.25</v>
      </c>
    </row>
    <row r="167" spans="1:32" s="130" customFormat="1" ht="11.25" customHeight="1" x14ac:dyDescent="0.2">
      <c r="A167" s="181" t="s">
        <v>32</v>
      </c>
      <c r="B167" s="181" t="s">
        <v>33</v>
      </c>
      <c r="C167" s="181" t="s">
        <v>34</v>
      </c>
      <c r="D167" s="181" t="s">
        <v>56</v>
      </c>
      <c r="E167" s="108" t="s">
        <v>69</v>
      </c>
      <c r="F167" s="108" t="s">
        <v>69</v>
      </c>
      <c r="G167" s="108" t="s">
        <v>69</v>
      </c>
      <c r="H167" s="181" t="s">
        <v>38</v>
      </c>
      <c r="I167" s="181" t="s">
        <v>508</v>
      </c>
      <c r="J167" s="181" t="s">
        <v>47</v>
      </c>
      <c r="K167" s="127" t="s">
        <v>69</v>
      </c>
      <c r="L167" s="182">
        <v>3</v>
      </c>
      <c r="M167" s="100" t="s">
        <v>1209</v>
      </c>
      <c r="N167" s="100" t="s">
        <v>1222</v>
      </c>
      <c r="O167" s="100" t="s">
        <v>1223</v>
      </c>
      <c r="P167" s="182" t="s">
        <v>49</v>
      </c>
      <c r="Q167" s="182" t="s">
        <v>43</v>
      </c>
      <c r="R167" s="189">
        <v>1</v>
      </c>
      <c r="S167" s="134">
        <v>1</v>
      </c>
      <c r="T167" s="193">
        <f t="shared" si="28"/>
        <v>1</v>
      </c>
      <c r="U167" s="112">
        <v>1</v>
      </c>
      <c r="V167" s="106"/>
      <c r="W167" s="106"/>
      <c r="X167" s="112">
        <v>1</v>
      </c>
      <c r="Y167" s="106"/>
      <c r="Z167" s="106"/>
      <c r="AA167" s="112">
        <v>1</v>
      </c>
      <c r="AB167" s="106"/>
      <c r="AC167" s="106"/>
      <c r="AD167" s="200">
        <v>1</v>
      </c>
      <c r="AE167" s="156">
        <f t="shared" si="38"/>
        <v>0.25</v>
      </c>
      <c r="AF167" s="112">
        <f t="shared" si="31"/>
        <v>0.25</v>
      </c>
    </row>
    <row r="168" spans="1:32" s="130" customFormat="1" ht="11.25" customHeight="1" x14ac:dyDescent="0.2">
      <c r="A168" s="181" t="s">
        <v>32</v>
      </c>
      <c r="B168" s="181" t="s">
        <v>33</v>
      </c>
      <c r="C168" s="181" t="s">
        <v>34</v>
      </c>
      <c r="D168" s="181" t="s">
        <v>56</v>
      </c>
      <c r="E168" s="108" t="s">
        <v>69</v>
      </c>
      <c r="F168" s="108" t="s">
        <v>69</v>
      </c>
      <c r="G168" s="108" t="s">
        <v>69</v>
      </c>
      <c r="H168" s="181" t="s">
        <v>38</v>
      </c>
      <c r="I168" s="181" t="s">
        <v>508</v>
      </c>
      <c r="J168" s="181" t="s">
        <v>114</v>
      </c>
      <c r="K168" s="127" t="s">
        <v>69</v>
      </c>
      <c r="L168" s="182">
        <v>7</v>
      </c>
      <c r="M168" s="100" t="s">
        <v>1210</v>
      </c>
      <c r="N168" s="100" t="s">
        <v>1224</v>
      </c>
      <c r="O168" s="100" t="s">
        <v>1225</v>
      </c>
      <c r="P168" s="182" t="s">
        <v>49</v>
      </c>
      <c r="Q168" s="182" t="s">
        <v>43</v>
      </c>
      <c r="R168" s="187">
        <v>10283</v>
      </c>
      <c r="S168" s="187">
        <v>10283</v>
      </c>
      <c r="T168" s="197">
        <f t="shared" si="28"/>
        <v>1</v>
      </c>
      <c r="U168" s="147">
        <v>0</v>
      </c>
      <c r="V168" s="147"/>
      <c r="W168" s="146"/>
      <c r="X168" s="147">
        <v>0</v>
      </c>
      <c r="Y168" s="106"/>
      <c r="Z168" s="106"/>
      <c r="AA168" s="147">
        <v>0</v>
      </c>
      <c r="AB168" s="106"/>
      <c r="AC168" s="106"/>
      <c r="AD168" s="205">
        <f t="shared" ref="AD168:AD169" si="41">R168+U168+X168+AA168</f>
        <v>10283</v>
      </c>
      <c r="AE168" s="145">
        <f t="shared" ref="AE168:AE169" si="42">S168</f>
        <v>10283</v>
      </c>
      <c r="AF168" s="112">
        <f t="shared" si="31"/>
        <v>1</v>
      </c>
    </row>
    <row r="169" spans="1:32" s="130" customFormat="1" ht="11.25" customHeight="1" x14ac:dyDescent="0.2">
      <c r="A169" s="181" t="s">
        <v>32</v>
      </c>
      <c r="B169" s="181" t="s">
        <v>33</v>
      </c>
      <c r="C169" s="181" t="s">
        <v>34</v>
      </c>
      <c r="D169" s="181" t="s">
        <v>56</v>
      </c>
      <c r="E169" s="108" t="s">
        <v>69</v>
      </c>
      <c r="F169" s="108" t="s">
        <v>69</v>
      </c>
      <c r="G169" s="108" t="s">
        <v>69</v>
      </c>
      <c r="H169" s="181" t="s">
        <v>38</v>
      </c>
      <c r="I169" s="181" t="s">
        <v>508</v>
      </c>
      <c r="J169" s="181" t="s">
        <v>114</v>
      </c>
      <c r="K169" s="127" t="s">
        <v>69</v>
      </c>
      <c r="L169" s="182">
        <v>8</v>
      </c>
      <c r="M169" s="100" t="s">
        <v>1211</v>
      </c>
      <c r="N169" s="100" t="s">
        <v>1226</v>
      </c>
      <c r="O169" s="100" t="s">
        <v>1227</v>
      </c>
      <c r="P169" s="182" t="s">
        <v>49</v>
      </c>
      <c r="Q169" s="182" t="s">
        <v>43</v>
      </c>
      <c r="R169" s="187">
        <v>18529</v>
      </c>
      <c r="S169" s="187">
        <v>18529</v>
      </c>
      <c r="T169" s="197">
        <f t="shared" si="28"/>
        <v>1</v>
      </c>
      <c r="U169" s="147">
        <v>0</v>
      </c>
      <c r="V169" s="147"/>
      <c r="W169" s="146"/>
      <c r="X169" s="147">
        <v>0</v>
      </c>
      <c r="Y169" s="106"/>
      <c r="Z169" s="106"/>
      <c r="AA169" s="147">
        <v>0</v>
      </c>
      <c r="AB169" s="106"/>
      <c r="AC169" s="106"/>
      <c r="AD169" s="205">
        <f t="shared" si="41"/>
        <v>18529</v>
      </c>
      <c r="AE169" s="145">
        <f t="shared" si="42"/>
        <v>18529</v>
      </c>
      <c r="AF169" s="112">
        <f t="shared" si="31"/>
        <v>1</v>
      </c>
    </row>
    <row r="170" spans="1:32" s="130" customFormat="1" ht="11.25" customHeight="1" x14ac:dyDescent="0.2">
      <c r="A170" s="181" t="s">
        <v>32</v>
      </c>
      <c r="B170" s="181" t="s">
        <v>58</v>
      </c>
      <c r="C170" s="181" t="s">
        <v>60</v>
      </c>
      <c r="D170" s="181" t="s">
        <v>56</v>
      </c>
      <c r="E170" s="108" t="s">
        <v>69</v>
      </c>
      <c r="F170" s="108" t="s">
        <v>69</v>
      </c>
      <c r="G170" s="108" t="s">
        <v>69</v>
      </c>
      <c r="H170" s="181" t="s">
        <v>38</v>
      </c>
      <c r="I170" s="181" t="s">
        <v>508</v>
      </c>
      <c r="J170" s="181" t="s">
        <v>64</v>
      </c>
      <c r="K170" s="127" t="s">
        <v>69</v>
      </c>
      <c r="L170" s="182">
        <v>9</v>
      </c>
      <c r="M170" s="100" t="s">
        <v>1212</v>
      </c>
      <c r="N170" s="100" t="s">
        <v>1228</v>
      </c>
      <c r="O170" s="100" t="s">
        <v>1229</v>
      </c>
      <c r="P170" s="182" t="s">
        <v>49</v>
      </c>
      <c r="Q170" s="182" t="s">
        <v>43</v>
      </c>
      <c r="R170" s="188">
        <v>1</v>
      </c>
      <c r="S170" s="188">
        <v>1</v>
      </c>
      <c r="T170" s="198">
        <f t="shared" si="28"/>
        <v>1</v>
      </c>
      <c r="U170" s="148">
        <v>1</v>
      </c>
      <c r="V170" s="146"/>
      <c r="W170" s="146"/>
      <c r="X170" s="148">
        <v>1</v>
      </c>
      <c r="Y170" s="106"/>
      <c r="Z170" s="106"/>
      <c r="AA170" s="148">
        <v>1</v>
      </c>
      <c r="AB170" s="106"/>
      <c r="AC170" s="106"/>
      <c r="AD170" s="207">
        <v>1</v>
      </c>
      <c r="AE170" s="156">
        <f t="shared" ref="AE170:AE171" si="43">(+S170+V170+Y170+AB170)/4</f>
        <v>0.25</v>
      </c>
      <c r="AF170" s="112">
        <f t="shared" ref="AF170:AF171" si="44">AE170/AD170</f>
        <v>0.25</v>
      </c>
    </row>
    <row r="171" spans="1:32" s="130" customFormat="1" ht="11.25" customHeight="1" x14ac:dyDescent="0.2">
      <c r="A171" s="181" t="s">
        <v>32</v>
      </c>
      <c r="B171" s="181" t="s">
        <v>54</v>
      </c>
      <c r="C171" s="181" t="s">
        <v>60</v>
      </c>
      <c r="D171" s="181" t="s">
        <v>56</v>
      </c>
      <c r="E171" s="108" t="s">
        <v>69</v>
      </c>
      <c r="F171" s="108" t="s">
        <v>69</v>
      </c>
      <c r="G171" s="108" t="s">
        <v>69</v>
      </c>
      <c r="H171" s="181" t="s">
        <v>38</v>
      </c>
      <c r="I171" s="181" t="s">
        <v>508</v>
      </c>
      <c r="J171" s="181" t="s">
        <v>64</v>
      </c>
      <c r="K171" s="127" t="s">
        <v>69</v>
      </c>
      <c r="L171" s="182">
        <v>10</v>
      </c>
      <c r="M171" s="100" t="s">
        <v>1213</v>
      </c>
      <c r="N171" s="100" t="s">
        <v>1230</v>
      </c>
      <c r="O171" s="100" t="s">
        <v>1231</v>
      </c>
      <c r="P171" s="182" t="s">
        <v>49</v>
      </c>
      <c r="Q171" s="182" t="s">
        <v>43</v>
      </c>
      <c r="R171" s="188">
        <v>1</v>
      </c>
      <c r="S171" s="188">
        <v>1</v>
      </c>
      <c r="T171" s="198">
        <f t="shared" si="28"/>
        <v>1</v>
      </c>
      <c r="U171" s="148">
        <v>1</v>
      </c>
      <c r="V171" s="146"/>
      <c r="W171" s="146"/>
      <c r="X171" s="148">
        <v>1</v>
      </c>
      <c r="Y171" s="106"/>
      <c r="Z171" s="106"/>
      <c r="AA171" s="148">
        <v>1</v>
      </c>
      <c r="AB171" s="106"/>
      <c r="AC171" s="106"/>
      <c r="AD171" s="207">
        <v>1</v>
      </c>
      <c r="AE171" s="156">
        <f t="shared" si="43"/>
        <v>0.25</v>
      </c>
      <c r="AF171" s="112">
        <f t="shared" si="44"/>
        <v>0.25</v>
      </c>
    </row>
    <row r="172" spans="1:32" s="130" customFormat="1" ht="11.25" customHeight="1" x14ac:dyDescent="0.2">
      <c r="A172" s="181" t="s">
        <v>32</v>
      </c>
      <c r="B172" s="181" t="s">
        <v>58</v>
      </c>
      <c r="C172" s="181" t="s">
        <v>34</v>
      </c>
      <c r="D172" s="181" t="s">
        <v>56</v>
      </c>
      <c r="E172" s="108" t="s">
        <v>69</v>
      </c>
      <c r="F172" s="108" t="s">
        <v>69</v>
      </c>
      <c r="G172" s="108" t="s">
        <v>69</v>
      </c>
      <c r="H172" s="181" t="s">
        <v>38</v>
      </c>
      <c r="I172" s="181" t="s">
        <v>508</v>
      </c>
      <c r="J172" s="181" t="s">
        <v>109</v>
      </c>
      <c r="K172" s="127" t="s">
        <v>69</v>
      </c>
      <c r="L172" s="182">
        <v>11</v>
      </c>
      <c r="M172" s="100" t="s">
        <v>1214</v>
      </c>
      <c r="N172" s="100" t="s">
        <v>112</v>
      </c>
      <c r="O172" s="100" t="s">
        <v>1232</v>
      </c>
      <c r="P172" s="182" t="s">
        <v>42</v>
      </c>
      <c r="Q172" s="182" t="s">
        <v>43</v>
      </c>
      <c r="R172" s="187">
        <v>9831</v>
      </c>
      <c r="S172" s="187">
        <v>9831</v>
      </c>
      <c r="T172" s="197">
        <f t="shared" si="28"/>
        <v>1</v>
      </c>
      <c r="U172" s="147">
        <v>10000</v>
      </c>
      <c r="V172" s="149"/>
      <c r="W172" s="146"/>
      <c r="X172" s="106">
        <v>10800</v>
      </c>
      <c r="Y172" s="106"/>
      <c r="Z172" s="106"/>
      <c r="AA172" s="106">
        <v>11369</v>
      </c>
      <c r="AB172" s="106"/>
      <c r="AC172" s="106"/>
      <c r="AD172" s="205">
        <f t="shared" ref="AD172:AD175" si="45">R172+U172+X172+AA172</f>
        <v>42000</v>
      </c>
      <c r="AE172" s="145">
        <f t="shared" ref="AE172:AE175" si="46">S172</f>
        <v>9831</v>
      </c>
      <c r="AF172" s="112">
        <f t="shared" si="31"/>
        <v>0.23407142857142857</v>
      </c>
    </row>
    <row r="173" spans="1:32" s="130" customFormat="1" ht="11.25" customHeight="1" x14ac:dyDescent="0.2">
      <c r="A173" s="181" t="s">
        <v>32</v>
      </c>
      <c r="B173" s="181" t="s">
        <v>58</v>
      </c>
      <c r="C173" s="181" t="s">
        <v>34</v>
      </c>
      <c r="D173" s="181" t="s">
        <v>56</v>
      </c>
      <c r="E173" s="108" t="s">
        <v>69</v>
      </c>
      <c r="F173" s="108" t="s">
        <v>69</v>
      </c>
      <c r="G173" s="108" t="s">
        <v>69</v>
      </c>
      <c r="H173" s="181" t="s">
        <v>38</v>
      </c>
      <c r="I173" s="181" t="s">
        <v>508</v>
      </c>
      <c r="J173" s="181" t="s">
        <v>109</v>
      </c>
      <c r="K173" s="127" t="s">
        <v>69</v>
      </c>
      <c r="L173" s="182">
        <v>12</v>
      </c>
      <c r="M173" s="100" t="s">
        <v>1215</v>
      </c>
      <c r="N173" s="100" t="s">
        <v>113</v>
      </c>
      <c r="O173" s="100" t="s">
        <v>1233</v>
      </c>
      <c r="P173" s="182" t="s">
        <v>42</v>
      </c>
      <c r="Q173" s="182" t="s">
        <v>43</v>
      </c>
      <c r="R173" s="187">
        <v>2927</v>
      </c>
      <c r="S173" s="187">
        <v>2927</v>
      </c>
      <c r="T173" s="197">
        <f t="shared" si="28"/>
        <v>1</v>
      </c>
      <c r="U173" s="147">
        <v>2950</v>
      </c>
      <c r="V173" s="149"/>
      <c r="W173" s="146"/>
      <c r="X173" s="106">
        <v>3450</v>
      </c>
      <c r="Y173" s="106"/>
      <c r="Z173" s="106"/>
      <c r="AA173" s="106">
        <v>3673</v>
      </c>
      <c r="AB173" s="106"/>
      <c r="AC173" s="106"/>
      <c r="AD173" s="205">
        <f t="shared" si="45"/>
        <v>13000</v>
      </c>
      <c r="AE173" s="145">
        <f t="shared" si="46"/>
        <v>2927</v>
      </c>
      <c r="AF173" s="112">
        <f t="shared" si="31"/>
        <v>0.22515384615384615</v>
      </c>
    </row>
    <row r="174" spans="1:32" s="130" customFormat="1" ht="11.25" customHeight="1" x14ac:dyDescent="0.2">
      <c r="A174" s="181" t="s">
        <v>32</v>
      </c>
      <c r="B174" s="181" t="s">
        <v>58</v>
      </c>
      <c r="C174" s="181" t="s">
        <v>34</v>
      </c>
      <c r="D174" s="181" t="s">
        <v>56</v>
      </c>
      <c r="E174" s="108" t="s">
        <v>69</v>
      </c>
      <c r="F174" s="108" t="s">
        <v>69</v>
      </c>
      <c r="G174" s="108" t="s">
        <v>69</v>
      </c>
      <c r="H174" s="181" t="s">
        <v>38</v>
      </c>
      <c r="I174" s="181" t="s">
        <v>508</v>
      </c>
      <c r="J174" s="181" t="s">
        <v>109</v>
      </c>
      <c r="K174" s="127" t="s">
        <v>69</v>
      </c>
      <c r="L174" s="182">
        <v>13</v>
      </c>
      <c r="M174" s="100" t="s">
        <v>1216</v>
      </c>
      <c r="N174" s="100" t="s">
        <v>1234</v>
      </c>
      <c r="O174" s="100" t="s">
        <v>1235</v>
      </c>
      <c r="P174" s="182" t="s">
        <v>42</v>
      </c>
      <c r="Q174" s="182" t="s">
        <v>43</v>
      </c>
      <c r="R174" s="187">
        <v>22000</v>
      </c>
      <c r="S174" s="187">
        <v>22000</v>
      </c>
      <c r="T174" s="197">
        <f t="shared" si="28"/>
        <v>1</v>
      </c>
      <c r="U174" s="147">
        <v>25500</v>
      </c>
      <c r="V174" s="149"/>
      <c r="W174" s="146"/>
      <c r="X174" s="106">
        <v>29000</v>
      </c>
      <c r="Y174" s="106"/>
      <c r="Z174" s="106"/>
      <c r="AA174" s="106">
        <v>28500</v>
      </c>
      <c r="AB174" s="106"/>
      <c r="AC174" s="106"/>
      <c r="AD174" s="205">
        <f t="shared" si="45"/>
        <v>105000</v>
      </c>
      <c r="AE174" s="145">
        <f t="shared" si="46"/>
        <v>22000</v>
      </c>
      <c r="AF174" s="112">
        <f t="shared" si="31"/>
        <v>0.20952380952380953</v>
      </c>
    </row>
    <row r="175" spans="1:32" s="130" customFormat="1" ht="11.25" customHeight="1" x14ac:dyDescent="0.2">
      <c r="A175" s="181" t="s">
        <v>32</v>
      </c>
      <c r="B175" s="181" t="s">
        <v>33</v>
      </c>
      <c r="C175" s="181" t="s">
        <v>34</v>
      </c>
      <c r="D175" s="181" t="s">
        <v>56</v>
      </c>
      <c r="E175" s="108" t="s">
        <v>69</v>
      </c>
      <c r="F175" s="108" t="s">
        <v>69</v>
      </c>
      <c r="G175" s="108" t="s">
        <v>69</v>
      </c>
      <c r="H175" s="181" t="s">
        <v>38</v>
      </c>
      <c r="I175" s="181" t="s">
        <v>508</v>
      </c>
      <c r="J175" s="181" t="s">
        <v>109</v>
      </c>
      <c r="K175" s="127" t="s">
        <v>69</v>
      </c>
      <c r="L175" s="182">
        <v>14</v>
      </c>
      <c r="M175" s="100" t="s">
        <v>1217</v>
      </c>
      <c r="N175" s="100" t="s">
        <v>1236</v>
      </c>
      <c r="O175" s="100" t="s">
        <v>1237</v>
      </c>
      <c r="P175" s="182" t="s">
        <v>42</v>
      </c>
      <c r="Q175" s="182" t="s">
        <v>43</v>
      </c>
      <c r="R175" s="187">
        <v>33370</v>
      </c>
      <c r="S175" s="187">
        <v>33370</v>
      </c>
      <c r="T175" s="197">
        <f t="shared" si="28"/>
        <v>1</v>
      </c>
      <c r="U175" s="147">
        <v>91630</v>
      </c>
      <c r="V175" s="147"/>
      <c r="W175" s="146"/>
      <c r="X175" s="106">
        <v>95000</v>
      </c>
      <c r="Y175" s="106"/>
      <c r="Z175" s="106"/>
      <c r="AA175" s="106">
        <v>100000</v>
      </c>
      <c r="AB175" s="106"/>
      <c r="AC175" s="106"/>
      <c r="AD175" s="205">
        <f t="shared" si="45"/>
        <v>320000</v>
      </c>
      <c r="AE175" s="145">
        <f t="shared" si="46"/>
        <v>33370</v>
      </c>
      <c r="AF175" s="112">
        <f t="shared" si="31"/>
        <v>0.10428125000000001</v>
      </c>
    </row>
    <row r="176" spans="1:32" s="130" customFormat="1" ht="11.25" customHeight="1" x14ac:dyDescent="0.2">
      <c r="A176" s="181" t="s">
        <v>32</v>
      </c>
      <c r="B176" s="181" t="s">
        <v>58</v>
      </c>
      <c r="C176" s="181" t="s">
        <v>55</v>
      </c>
      <c r="D176" s="181" t="s">
        <v>56</v>
      </c>
      <c r="E176" s="108" t="s">
        <v>69</v>
      </c>
      <c r="F176" s="108" t="s">
        <v>69</v>
      </c>
      <c r="G176" s="108" t="s">
        <v>69</v>
      </c>
      <c r="H176" s="127" t="s">
        <v>61</v>
      </c>
      <c r="I176" s="181" t="s">
        <v>508</v>
      </c>
      <c r="J176" s="181" t="s">
        <v>53</v>
      </c>
      <c r="K176" s="127" t="s">
        <v>69</v>
      </c>
      <c r="L176" s="182">
        <v>3</v>
      </c>
      <c r="M176" s="101" t="s">
        <v>1266</v>
      </c>
      <c r="N176" s="100" t="s">
        <v>1244</v>
      </c>
      <c r="O176" s="100" t="s">
        <v>1245</v>
      </c>
      <c r="P176" s="182" t="s">
        <v>49</v>
      </c>
      <c r="Q176" s="182" t="s">
        <v>43</v>
      </c>
      <c r="R176" s="151">
        <v>2800</v>
      </c>
      <c r="S176" s="152">
        <v>2900</v>
      </c>
      <c r="T176" s="196">
        <f t="shared" si="28"/>
        <v>1.0357142857142858</v>
      </c>
      <c r="U176" s="147">
        <v>2800</v>
      </c>
      <c r="V176" s="106"/>
      <c r="W176" s="106"/>
      <c r="X176" s="147">
        <v>2800</v>
      </c>
      <c r="Y176" s="106"/>
      <c r="Z176" s="106"/>
      <c r="AA176" s="147">
        <v>2800</v>
      </c>
      <c r="AB176" s="106"/>
      <c r="AC176" s="106"/>
      <c r="AD176" s="208">
        <f>+R176+U176+X176+AA176</f>
        <v>11200</v>
      </c>
      <c r="AE176" s="106">
        <f>+S176</f>
        <v>2900</v>
      </c>
      <c r="AF176" s="112">
        <f t="shared" si="31"/>
        <v>0.25892857142857145</v>
      </c>
    </row>
    <row r="177" spans="1:32" s="130" customFormat="1" ht="11.25" customHeight="1" x14ac:dyDescent="0.2">
      <c r="A177" s="181" t="s">
        <v>32</v>
      </c>
      <c r="B177" s="181" t="s">
        <v>58</v>
      </c>
      <c r="C177" s="181" t="s">
        <v>55</v>
      </c>
      <c r="D177" s="181" t="s">
        <v>56</v>
      </c>
      <c r="E177" s="108" t="s">
        <v>69</v>
      </c>
      <c r="F177" s="108" t="s">
        <v>69</v>
      </c>
      <c r="G177" s="108" t="s">
        <v>69</v>
      </c>
      <c r="H177" s="127" t="s">
        <v>61</v>
      </c>
      <c r="I177" s="181" t="s">
        <v>508</v>
      </c>
      <c r="J177" s="181" t="s">
        <v>40</v>
      </c>
      <c r="K177" s="127" t="s">
        <v>69</v>
      </c>
      <c r="L177" s="182">
        <v>4</v>
      </c>
      <c r="M177" s="100" t="s">
        <v>1238</v>
      </c>
      <c r="N177" s="100" t="s">
        <v>1246</v>
      </c>
      <c r="O177" s="100" t="s">
        <v>1247</v>
      </c>
      <c r="P177" s="182" t="s">
        <v>49</v>
      </c>
      <c r="Q177" s="182" t="s">
        <v>43</v>
      </c>
      <c r="R177" s="137">
        <v>0.98</v>
      </c>
      <c r="S177" s="137">
        <v>1</v>
      </c>
      <c r="T177" s="196">
        <f t="shared" si="28"/>
        <v>1.0204081632653061</v>
      </c>
      <c r="U177" s="156">
        <v>0.98</v>
      </c>
      <c r="V177" s="106"/>
      <c r="W177" s="106"/>
      <c r="X177" s="156">
        <v>0.98</v>
      </c>
      <c r="Y177" s="106"/>
      <c r="Z177" s="106"/>
      <c r="AA177" s="156">
        <v>0.98</v>
      </c>
      <c r="AB177" s="106"/>
      <c r="AC177" s="106"/>
      <c r="AD177" s="199">
        <v>0.98</v>
      </c>
      <c r="AE177" s="156">
        <f t="shared" ref="AE177" si="47">(+S177+V177+Y177+AB177)/4</f>
        <v>0.25</v>
      </c>
      <c r="AF177" s="112">
        <f t="shared" si="31"/>
        <v>0.25510204081632654</v>
      </c>
    </row>
    <row r="178" spans="1:32" s="130" customFormat="1" ht="11.25" customHeight="1" x14ac:dyDescent="0.2">
      <c r="A178" s="181" t="s">
        <v>32</v>
      </c>
      <c r="B178" s="181" t="s">
        <v>58</v>
      </c>
      <c r="C178" s="181" t="s">
        <v>55</v>
      </c>
      <c r="D178" s="181" t="s">
        <v>56</v>
      </c>
      <c r="E178" s="108" t="s">
        <v>69</v>
      </c>
      <c r="F178" s="108" t="s">
        <v>69</v>
      </c>
      <c r="G178" s="108" t="s">
        <v>69</v>
      </c>
      <c r="H178" s="127" t="s">
        <v>61</v>
      </c>
      <c r="I178" s="181" t="s">
        <v>508</v>
      </c>
      <c r="J178" s="181" t="s">
        <v>62</v>
      </c>
      <c r="K178" s="127" t="s">
        <v>69</v>
      </c>
      <c r="L178" s="182">
        <v>5</v>
      </c>
      <c r="M178" s="100" t="s">
        <v>1239</v>
      </c>
      <c r="N178" s="100" t="s">
        <v>1248</v>
      </c>
      <c r="O178" s="100" t="s">
        <v>1249</v>
      </c>
      <c r="P178" s="182" t="s">
        <v>42</v>
      </c>
      <c r="Q178" s="182" t="s">
        <v>43</v>
      </c>
      <c r="R178" s="151">
        <v>1590</v>
      </c>
      <c r="S178" s="152">
        <v>1636</v>
      </c>
      <c r="T178" s="196">
        <f t="shared" si="28"/>
        <v>1.0289308176100629</v>
      </c>
      <c r="U178" s="153">
        <v>2760</v>
      </c>
      <c r="V178" s="106"/>
      <c r="W178" s="106"/>
      <c r="X178" s="153">
        <v>2760</v>
      </c>
      <c r="Y178" s="106"/>
      <c r="Z178" s="106"/>
      <c r="AA178" s="153">
        <v>2760</v>
      </c>
      <c r="AB178" s="106"/>
      <c r="AC178" s="106"/>
      <c r="AD178" s="205">
        <f t="shared" ref="AD178:AE178" si="48">R178+U178+X178+AA178</f>
        <v>9870</v>
      </c>
      <c r="AE178" s="155">
        <f t="shared" si="48"/>
        <v>1636</v>
      </c>
      <c r="AF178" s="112">
        <f t="shared" si="31"/>
        <v>0.1657548125633232</v>
      </c>
    </row>
    <row r="179" spans="1:32" s="130" customFormat="1" ht="11.25" customHeight="1" x14ac:dyDescent="0.2">
      <c r="A179" s="181" t="s">
        <v>32</v>
      </c>
      <c r="B179" s="181" t="s">
        <v>58</v>
      </c>
      <c r="C179" s="181" t="s">
        <v>55</v>
      </c>
      <c r="D179" s="181" t="s">
        <v>56</v>
      </c>
      <c r="E179" s="108" t="s">
        <v>69</v>
      </c>
      <c r="F179" s="108" t="s">
        <v>69</v>
      </c>
      <c r="G179" s="108" t="s">
        <v>69</v>
      </c>
      <c r="H179" s="127" t="s">
        <v>61</v>
      </c>
      <c r="I179" s="181" t="s">
        <v>508</v>
      </c>
      <c r="J179" s="181" t="s">
        <v>40</v>
      </c>
      <c r="K179" s="127" t="s">
        <v>69</v>
      </c>
      <c r="L179" s="182">
        <v>6</v>
      </c>
      <c r="M179" s="100" t="s">
        <v>1240</v>
      </c>
      <c r="N179" s="242" t="s">
        <v>1250</v>
      </c>
      <c r="O179" s="79" t="s">
        <v>1251</v>
      </c>
      <c r="P179" s="182" t="s">
        <v>49</v>
      </c>
      <c r="Q179" s="182" t="s">
        <v>43</v>
      </c>
      <c r="R179" s="137">
        <v>1</v>
      </c>
      <c r="S179" s="243">
        <v>1</v>
      </c>
      <c r="T179" s="196">
        <f t="shared" si="28"/>
        <v>1</v>
      </c>
      <c r="U179" s="156">
        <v>1</v>
      </c>
      <c r="V179" s="158"/>
      <c r="W179" s="158"/>
      <c r="X179" s="156">
        <v>1</v>
      </c>
      <c r="Y179" s="158"/>
      <c r="Z179" s="158"/>
      <c r="AA179" s="156">
        <v>1</v>
      </c>
      <c r="AB179" s="158"/>
      <c r="AC179" s="158"/>
      <c r="AD179" s="199">
        <v>1</v>
      </c>
      <c r="AE179" s="156">
        <f t="shared" ref="AE179" si="49">(+S179+V179+Y179+AB179)/4</f>
        <v>0.25</v>
      </c>
      <c r="AF179" s="112">
        <f t="shared" si="31"/>
        <v>0.25</v>
      </c>
    </row>
    <row r="180" spans="1:32" s="130" customFormat="1" ht="11.25" customHeight="1" x14ac:dyDescent="0.2">
      <c r="A180" s="181" t="s">
        <v>32</v>
      </c>
      <c r="B180" s="181" t="s">
        <v>58</v>
      </c>
      <c r="C180" s="181" t="s">
        <v>55</v>
      </c>
      <c r="D180" s="181" t="s">
        <v>56</v>
      </c>
      <c r="E180" s="108" t="s">
        <v>69</v>
      </c>
      <c r="F180" s="108" t="s">
        <v>69</v>
      </c>
      <c r="G180" s="108" t="s">
        <v>69</v>
      </c>
      <c r="H180" s="127" t="s">
        <v>61</v>
      </c>
      <c r="I180" s="181" t="s">
        <v>508</v>
      </c>
      <c r="J180" s="181" t="s">
        <v>53</v>
      </c>
      <c r="K180" s="127" t="s">
        <v>69</v>
      </c>
      <c r="L180" s="182">
        <v>7</v>
      </c>
      <c r="M180" s="100" t="s">
        <v>1241</v>
      </c>
      <c r="N180" s="242" t="s">
        <v>1252</v>
      </c>
      <c r="O180" s="79" t="s">
        <v>1253</v>
      </c>
      <c r="P180" s="182" t="s">
        <v>42</v>
      </c>
      <c r="Q180" s="182" t="s">
        <v>43</v>
      </c>
      <c r="R180" s="151">
        <v>816</v>
      </c>
      <c r="S180" s="244">
        <v>852</v>
      </c>
      <c r="T180" s="196">
        <f t="shared" si="28"/>
        <v>1.0441176470588236</v>
      </c>
      <c r="U180" s="158">
        <v>1632</v>
      </c>
      <c r="V180" s="158"/>
      <c r="W180" s="158"/>
      <c r="X180" s="158">
        <v>1632</v>
      </c>
      <c r="Y180" s="158"/>
      <c r="Z180" s="158"/>
      <c r="AA180" s="158">
        <v>1632</v>
      </c>
      <c r="AB180" s="158"/>
      <c r="AC180" s="158"/>
      <c r="AD180" s="205">
        <f t="shared" ref="AD180:AE181" si="50">R180+U180+X180+AA180</f>
        <v>5712</v>
      </c>
      <c r="AE180" s="155">
        <f t="shared" si="50"/>
        <v>852</v>
      </c>
      <c r="AF180" s="112">
        <f t="shared" si="31"/>
        <v>0.14915966386554622</v>
      </c>
    </row>
    <row r="181" spans="1:32" s="130" customFormat="1" ht="11.25" customHeight="1" x14ac:dyDescent="0.2">
      <c r="A181" s="181" t="s">
        <v>32</v>
      </c>
      <c r="B181" s="181" t="s">
        <v>58</v>
      </c>
      <c r="C181" s="181" t="s">
        <v>55</v>
      </c>
      <c r="D181" s="181" t="s">
        <v>56</v>
      </c>
      <c r="E181" s="108" t="s">
        <v>69</v>
      </c>
      <c r="F181" s="108" t="s">
        <v>69</v>
      </c>
      <c r="G181" s="108" t="s">
        <v>69</v>
      </c>
      <c r="H181" s="127" t="s">
        <v>61</v>
      </c>
      <c r="I181" s="181" t="s">
        <v>508</v>
      </c>
      <c r="J181" s="181" t="s">
        <v>40</v>
      </c>
      <c r="K181" s="127" t="s">
        <v>69</v>
      </c>
      <c r="L181" s="182">
        <v>8</v>
      </c>
      <c r="M181" s="100" t="s">
        <v>1242</v>
      </c>
      <c r="N181" s="242" t="s">
        <v>1254</v>
      </c>
      <c r="O181" s="79" t="s">
        <v>1255</v>
      </c>
      <c r="P181" s="182" t="s">
        <v>42</v>
      </c>
      <c r="Q181" s="182" t="s">
        <v>43</v>
      </c>
      <c r="R181" s="151">
        <v>2</v>
      </c>
      <c r="S181" s="244">
        <v>2</v>
      </c>
      <c r="T181" s="196">
        <f t="shared" si="28"/>
        <v>1</v>
      </c>
      <c r="U181" s="158">
        <v>4</v>
      </c>
      <c r="V181" s="158"/>
      <c r="W181" s="158"/>
      <c r="X181" s="158">
        <v>4</v>
      </c>
      <c r="Y181" s="158"/>
      <c r="Z181" s="158"/>
      <c r="AA181" s="158">
        <v>4</v>
      </c>
      <c r="AB181" s="158"/>
      <c r="AC181" s="158"/>
      <c r="AD181" s="205">
        <f t="shared" si="50"/>
        <v>14</v>
      </c>
      <c r="AE181" s="155">
        <f t="shared" si="50"/>
        <v>2</v>
      </c>
      <c r="AF181" s="112">
        <f t="shared" si="31"/>
        <v>0.14285714285714285</v>
      </c>
    </row>
    <row r="182" spans="1:32" s="130" customFormat="1" ht="11.25" customHeight="1" x14ac:dyDescent="0.2">
      <c r="A182" s="181" t="s">
        <v>32</v>
      </c>
      <c r="B182" s="181" t="s">
        <v>58</v>
      </c>
      <c r="C182" s="181" t="s">
        <v>55</v>
      </c>
      <c r="D182" s="181" t="s">
        <v>56</v>
      </c>
      <c r="E182" s="108" t="s">
        <v>69</v>
      </c>
      <c r="F182" s="108" t="s">
        <v>69</v>
      </c>
      <c r="G182" s="108" t="s">
        <v>69</v>
      </c>
      <c r="H182" s="127" t="s">
        <v>61</v>
      </c>
      <c r="I182" s="181" t="s">
        <v>508</v>
      </c>
      <c r="J182" s="181" t="s">
        <v>40</v>
      </c>
      <c r="K182" s="127" t="s">
        <v>69</v>
      </c>
      <c r="L182" s="182">
        <v>9</v>
      </c>
      <c r="M182" s="100" t="s">
        <v>1243</v>
      </c>
      <c r="N182" s="242" t="s">
        <v>1256</v>
      </c>
      <c r="O182" s="79" t="s">
        <v>1257</v>
      </c>
      <c r="P182" s="182" t="s">
        <v>49</v>
      </c>
      <c r="Q182" s="182" t="s">
        <v>43</v>
      </c>
      <c r="R182" s="137">
        <v>1</v>
      </c>
      <c r="S182" s="243">
        <v>1</v>
      </c>
      <c r="T182" s="196">
        <f t="shared" si="28"/>
        <v>1</v>
      </c>
      <c r="U182" s="156">
        <v>1</v>
      </c>
      <c r="V182" s="158"/>
      <c r="W182" s="158"/>
      <c r="X182" s="156">
        <v>1</v>
      </c>
      <c r="Y182" s="158"/>
      <c r="Z182" s="158"/>
      <c r="AA182" s="156">
        <v>1</v>
      </c>
      <c r="AB182" s="158"/>
      <c r="AC182" s="158"/>
      <c r="AD182" s="199">
        <v>1</v>
      </c>
      <c r="AE182" s="156">
        <f t="shared" ref="AE182" si="51">(+S182+V182+Y182+AB182)/4</f>
        <v>0.25</v>
      </c>
      <c r="AF182" s="112">
        <f t="shared" ref="AF182" si="52">AE182/AD182</f>
        <v>0.25</v>
      </c>
    </row>
  </sheetData>
  <autoFilter ref="A2:AG182" xr:uid="{00000000-0001-0000-0100-000000000000}"/>
  <mergeCells count="9">
    <mergeCell ref="A1:G1"/>
    <mergeCell ref="AA1:AC1"/>
    <mergeCell ref="AD1:AF1"/>
    <mergeCell ref="P1:Q1"/>
    <mergeCell ref="R1:T1"/>
    <mergeCell ref="U1:W1"/>
    <mergeCell ref="X1:Z1"/>
    <mergeCell ref="L1:O1"/>
    <mergeCell ref="H1:K1"/>
  </mergeCells>
  <phoneticPr fontId="28" type="noConversion"/>
  <conditionalFormatting sqref="A129:D130">
    <cfRule type="containsBlanks" dxfId="5" priority="38">
      <formula>LEN(TRIM(A129))=0</formula>
    </cfRule>
  </conditionalFormatting>
  <conditionalFormatting sqref="A131:D136">
    <cfRule type="containsBlanks" dxfId="4" priority="23">
      <formula>LEN(TRIM(A131))=0</formula>
    </cfRule>
    <cfRule type="containsBlanks" dxfId="3" priority="24">
      <formula>LEN(TRIM(A131))=0</formula>
    </cfRule>
  </conditionalFormatting>
  <conditionalFormatting sqref="A139:D143 D144:D164">
    <cfRule type="containsBlanks" dxfId="2" priority="1">
      <formula>LEN(TRIM(A139))=0</formula>
    </cfRule>
    <cfRule type="containsBlanks" dxfId="1" priority="2">
      <formula>LEN(TRIM(A139))=0</formula>
    </cfRule>
  </conditionalFormatting>
  <conditionalFormatting sqref="I129:J130">
    <cfRule type="containsBlanks" dxfId="0" priority="35">
      <formula>LEN(TRIM(I129))=0</formula>
    </cfRule>
  </conditionalFormatting>
  <dataValidations count="4">
    <dataValidation allowBlank="1" showErrorMessage="1" sqref="I2 J144:J173 D51:D54 D56:D62 D66:D90 D122:D123 D125:D126 G2 D32:D41" xr:uid="{00000000-0002-0000-0100-000000000000}"/>
    <dataValidation type="list" allowBlank="1" showErrorMessage="1" sqref="P37:Q43" xr:uid="{7ECDB1CC-D8AC-4114-AD57-5599DA66A3F8}"/>
    <dataValidation type="list" allowBlank="1" showInputMessage="1" showErrorMessage="1" sqref="H76:J78 P76:Q78 H103:J103 H107:J107" xr:uid="{2962B8C6-15DF-443A-A079-12ACA2BF7EC4}"/>
    <dataValidation type="list" allowBlank="1" showErrorMessage="1" sqref="A94:C96" xr:uid="{2BFBADD7-B8FD-434D-80FA-AE4DAC671DAF}">
      <formula1>#REF!</formula1>
    </dataValidation>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7">
        <x14:dataValidation type="list" allowBlank="1" showErrorMessage="1" xr:uid="{00000000-0002-0000-0100-000002000000}">
          <x14:formula1>
            <xm:f>Listas!$L$2:$L$4</xm:f>
          </x14:formula1>
          <xm:sqref>A32:A36</xm:sqref>
        </x14:dataValidation>
        <x14:dataValidation type="list" allowBlank="1" showErrorMessage="1" xr:uid="{00000000-0002-0000-0100-000003000000}">
          <x14:formula1>
            <xm:f>Listas!$A$2:$A$38</xm:f>
          </x14:formula1>
          <xm:sqref>J2 J32:J36 J118:J120 J129:J143 J174:J835</xm:sqref>
        </x14:dataValidation>
        <x14:dataValidation type="list" allowBlank="1" showErrorMessage="1" xr:uid="{00000000-0002-0000-0100-000006000000}">
          <x14:formula1>
            <xm:f>Listas!$E$2:$E$24</xm:f>
          </x14:formula1>
          <xm:sqref>G97:G107 G32:G36 G41 G91:G93 G139:G164 G183:G835</xm:sqref>
        </x14:dataValidation>
        <x14:dataValidation type="list" allowBlank="1" showErrorMessage="1" xr:uid="{00000000-0002-0000-0100-000009000000}">
          <x14:formula1>
            <xm:f>Listas!$I$2:$I$4</xm:f>
          </x14:formula1>
          <xm:sqref>Q2 Q32:Q36 Q97:Q107 Q118:Q835</xm:sqref>
        </x14:dataValidation>
        <x14:dataValidation type="list" allowBlank="1" showErrorMessage="1" xr:uid="{00000000-0002-0000-0100-00000A000000}">
          <x14:formula1>
            <xm:f>Listas!$M$2:$M$7</xm:f>
          </x14:formula1>
          <xm:sqref>B32:B36</xm:sqref>
        </x14:dataValidation>
        <x14:dataValidation type="list" allowBlank="1" showErrorMessage="1" xr:uid="{00000000-0002-0000-0100-00000C000000}">
          <x14:formula1>
            <xm:f>Listas!$K$2:$K$9</xm:f>
          </x14:formula1>
          <xm:sqref>C2 C141:C142 C137:C138 C144:C835</xm:sqref>
        </x14:dataValidation>
        <x14:dataValidation type="list" allowBlank="1" showErrorMessage="1" xr:uid="{00000000-0002-0000-0100-000010000000}">
          <x14:formula1>
            <xm:f>Listas!$K$2:$K$8</xm:f>
          </x14:formula1>
          <xm:sqref>C32:C36</xm:sqref>
        </x14:dataValidation>
        <x14:dataValidation type="list" allowBlank="1" showInputMessage="1" showErrorMessage="1" xr:uid="{E10667DC-4AEB-4E00-8EB6-EF16377B6FC8}">
          <x14:formula1>
            <xm:f>Listas!$C$2:$C$31</xm:f>
          </x14:formula1>
          <xm:sqref>E32:E36</xm:sqref>
        </x14:dataValidation>
        <x14:dataValidation type="list" allowBlank="1" showInputMessage="1" showErrorMessage="1" xr:uid="{30CE6956-3F71-48AB-8483-E2236B89AA3E}">
          <x14:formula1>
            <xm:f>Listas!$Q$2:$Q$220</xm:f>
          </x14:formula1>
          <xm:sqref>M32:M36</xm:sqref>
        </x14:dataValidation>
        <x14:dataValidation type="list" allowBlank="1" showErrorMessage="1" xr:uid="{00000000-0002-0000-0100-000005000000}">
          <x14:formula1>
            <xm:f>Listas!$O$2:$O$18</xm:f>
          </x14:formula1>
          <xm:sqref>H32:H36 H148:H152 H176:H182</xm:sqref>
        </x14:dataValidation>
        <x14:dataValidation type="list" allowBlank="1" showErrorMessage="1" xr:uid="{00000000-0002-0000-0100-000007000000}">
          <x14:formula1>
            <xm:f>Listas!$A$2:$A$6</xm:f>
          </x14:formula1>
          <xm:sqref>I32:I36 I118:I120 I129:I835</xm:sqref>
        </x14:dataValidation>
        <x14:dataValidation type="list" allowBlank="1" showErrorMessage="1" xr:uid="{00000000-0002-0000-0100-000011000000}">
          <x14:formula1>
            <xm:f>Listas!$H$2:$H$5</xm:f>
          </x14:formula1>
          <xm:sqref>P32:P36</xm:sqref>
        </x14:dataValidation>
        <x14:dataValidation type="list" allowBlank="1" showInputMessage="1" showErrorMessage="1" xr:uid="{C7445F15-7EC1-40AD-8FF7-D98CEA8F957E}">
          <x14:formula1>
            <xm:f>Listas!$P$2:$P$37</xm:f>
          </x14:formula1>
          <xm:sqref>K32:K36</xm:sqref>
        </x14:dataValidation>
        <x14:dataValidation type="list" allowBlank="1" showInputMessage="1" showErrorMessage="1" xr:uid="{7D118D19-FEB4-4B58-BACA-A89785015EDA}">
          <x14:formula1>
            <xm:f>Listas!$D$2:$D$30</xm:f>
          </x14:formula1>
          <xm:sqref>F32:F36</xm:sqref>
        </x14:dataValidation>
        <x14:dataValidation type="list" allowBlank="1" showErrorMessage="1" xr:uid="{00000000-0002-0000-0100-00000D000000}">
          <x14:formula1>
            <xm:f>Listas!$N$2:$N$3</xm:f>
          </x14:formula1>
          <xm:sqref>D137:D138 D165:D835</xm:sqref>
        </x14:dataValidation>
        <x14:dataValidation type="list" allowBlank="1" showErrorMessage="1" xr:uid="{00000000-0002-0000-0100-000004000000}">
          <x14:formula1>
            <xm:f>Listas!$C$2:$C$31</xm:f>
          </x14:formula1>
          <xm:sqref>E91:E107 E129:E164 E183:E835</xm:sqref>
        </x14:dataValidation>
        <x14:dataValidation type="list" allowBlank="1" showErrorMessage="1" xr:uid="{00000000-0002-0000-0100-000001000000}">
          <x14:formula1>
            <xm:f>Listas!$D$2:$D$6</xm:f>
          </x14:formula1>
          <xm:sqref>F144:F164 F183:F835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O149"/>
  <sheetViews>
    <sheetView zoomScale="71" zoomScaleNormal="71" workbookViewId="0">
      <selection activeCell="Q149" sqref="Q149"/>
    </sheetView>
  </sheetViews>
  <sheetFormatPr baseColWidth="10" defaultColWidth="12.625" defaultRowHeight="13.5" x14ac:dyDescent="0.25"/>
  <cols>
    <col min="1" max="1" width="2.125" style="52" customWidth="1"/>
    <col min="2" max="2" width="12.5" style="53" customWidth="1"/>
    <col min="3" max="10" width="11" style="53" customWidth="1"/>
    <col min="11" max="11" width="18.125" style="53" customWidth="1"/>
    <col min="12" max="12" width="0.25" style="53" customWidth="1"/>
    <col min="13" max="13" width="19.125" style="53" customWidth="1"/>
    <col min="14" max="14" width="13.25" style="53" customWidth="1"/>
    <col min="15" max="15" width="18.125" style="53" customWidth="1"/>
    <col min="16" max="16" width="11" style="53" customWidth="1"/>
    <col min="17" max="17" width="21.5" style="53" customWidth="1"/>
    <col min="18" max="18" width="6.125" style="53" customWidth="1"/>
    <col min="19" max="19" width="23.5" style="54" customWidth="1"/>
    <col min="20" max="20" width="19.25" style="53" customWidth="1"/>
    <col min="21" max="21" width="20.75" style="53" customWidth="1"/>
    <col min="22" max="22" width="9.75" style="53" customWidth="1"/>
    <col min="23" max="24" width="11" style="53" customWidth="1"/>
    <col min="25" max="16384" width="12.625" style="38"/>
  </cols>
  <sheetData>
    <row r="2" spans="2:24" ht="22.5" customHeight="1" x14ac:dyDescent="0.25">
      <c r="B2" s="232" t="s">
        <v>0</v>
      </c>
      <c r="C2" s="233"/>
      <c r="D2" s="233"/>
      <c r="E2" s="233"/>
      <c r="F2" s="233"/>
      <c r="G2" s="233"/>
      <c r="H2" s="233"/>
      <c r="I2" s="233"/>
      <c r="J2" s="233"/>
      <c r="K2" s="234"/>
      <c r="L2" s="37"/>
      <c r="M2" s="232" t="s">
        <v>1</v>
      </c>
      <c r="N2" s="233"/>
      <c r="O2" s="233"/>
      <c r="P2" s="235"/>
      <c r="Q2" s="236" t="s">
        <v>2</v>
      </c>
      <c r="R2" s="237"/>
      <c r="S2" s="238"/>
      <c r="T2" s="237"/>
      <c r="U2" s="239"/>
      <c r="V2" s="37"/>
      <c r="W2" s="240" t="s">
        <v>3</v>
      </c>
      <c r="X2" s="241"/>
    </row>
    <row r="3" spans="2:24" ht="45" customHeight="1" x14ac:dyDescent="0.25">
      <c r="B3" s="39" t="s">
        <v>6</v>
      </c>
      <c r="C3" s="39" t="s">
        <v>7</v>
      </c>
      <c r="D3" s="39" t="s">
        <v>8</v>
      </c>
      <c r="E3" s="39" t="s">
        <v>9</v>
      </c>
      <c r="F3" s="39" t="s">
        <v>10</v>
      </c>
      <c r="G3" s="39" t="s">
        <v>11</v>
      </c>
      <c r="H3" s="39" t="s">
        <v>12</v>
      </c>
      <c r="I3" s="39" t="s">
        <v>13</v>
      </c>
      <c r="J3" s="39" t="s">
        <v>14</v>
      </c>
      <c r="K3" s="39" t="s">
        <v>15</v>
      </c>
      <c r="L3" s="37"/>
      <c r="M3" s="39" t="s">
        <v>16</v>
      </c>
      <c r="N3" s="39" t="s">
        <v>17</v>
      </c>
      <c r="O3" s="39" t="s">
        <v>18</v>
      </c>
      <c r="P3" s="39" t="s">
        <v>19</v>
      </c>
      <c r="Q3" s="40" t="s">
        <v>20</v>
      </c>
      <c r="R3" s="41" t="s">
        <v>21</v>
      </c>
      <c r="S3" s="42" t="s">
        <v>22</v>
      </c>
      <c r="T3" s="40" t="s">
        <v>23</v>
      </c>
      <c r="U3" s="40" t="s">
        <v>24</v>
      </c>
      <c r="V3" s="37"/>
      <c r="W3" s="40" t="s">
        <v>25</v>
      </c>
      <c r="X3" s="40" t="s">
        <v>26</v>
      </c>
    </row>
    <row r="4" spans="2:24" ht="66" customHeight="1" x14ac:dyDescent="0.25">
      <c r="B4" s="19" t="s">
        <v>87</v>
      </c>
      <c r="C4" s="19" t="s">
        <v>87</v>
      </c>
      <c r="D4" s="19" t="s">
        <v>87</v>
      </c>
      <c r="E4" s="19" t="s">
        <v>87</v>
      </c>
      <c r="F4" s="19" t="s">
        <v>69</v>
      </c>
      <c r="G4" s="19" t="s">
        <v>69</v>
      </c>
      <c r="H4" s="19" t="s">
        <v>69</v>
      </c>
      <c r="I4" s="19" t="s">
        <v>87</v>
      </c>
      <c r="J4" s="19" t="s">
        <v>69</v>
      </c>
      <c r="K4" s="19" t="s">
        <v>87</v>
      </c>
      <c r="L4" s="28"/>
      <c r="M4" s="19" t="s">
        <v>38</v>
      </c>
      <c r="N4" s="19" t="s">
        <v>39</v>
      </c>
      <c r="O4" s="19" t="s">
        <v>109</v>
      </c>
      <c r="P4" s="19" t="s">
        <v>69</v>
      </c>
      <c r="Q4" s="19" t="s">
        <v>110</v>
      </c>
      <c r="R4" s="29">
        <v>1</v>
      </c>
      <c r="S4" s="22" t="s">
        <v>343</v>
      </c>
      <c r="T4" s="22" t="s">
        <v>344</v>
      </c>
      <c r="U4" s="19" t="s">
        <v>345</v>
      </c>
      <c r="V4" s="28"/>
      <c r="W4" s="26" t="s">
        <v>42</v>
      </c>
      <c r="X4" s="26" t="s">
        <v>43</v>
      </c>
    </row>
    <row r="5" spans="2:24" ht="66" customHeight="1" x14ac:dyDescent="0.25">
      <c r="B5" s="19" t="s">
        <v>32</v>
      </c>
      <c r="C5" s="19" t="s">
        <v>33</v>
      </c>
      <c r="D5" s="19" t="s">
        <v>34</v>
      </c>
      <c r="E5" s="19" t="s">
        <v>56</v>
      </c>
      <c r="F5" s="19" t="s">
        <v>69</v>
      </c>
      <c r="G5" s="19" t="s">
        <v>69</v>
      </c>
      <c r="H5" s="19" t="s">
        <v>69</v>
      </c>
      <c r="I5" s="19" t="s">
        <v>69</v>
      </c>
      <c r="J5" s="19" t="s">
        <v>69</v>
      </c>
      <c r="K5" s="19" t="s">
        <v>46</v>
      </c>
      <c r="L5" s="28"/>
      <c r="M5" s="19" t="s">
        <v>38</v>
      </c>
      <c r="N5" s="19" t="s">
        <v>39</v>
      </c>
      <c r="O5" s="19" t="s">
        <v>114</v>
      </c>
      <c r="P5" s="19" t="s">
        <v>69</v>
      </c>
      <c r="Q5" s="19" t="s">
        <v>115</v>
      </c>
      <c r="R5" s="29">
        <v>3</v>
      </c>
      <c r="S5" s="22" t="s">
        <v>346</v>
      </c>
      <c r="T5" s="22" t="s">
        <v>347</v>
      </c>
      <c r="U5" s="19" t="s">
        <v>91</v>
      </c>
      <c r="V5" s="28"/>
      <c r="W5" s="26" t="s">
        <v>49</v>
      </c>
      <c r="X5" s="26" t="s">
        <v>43</v>
      </c>
    </row>
    <row r="6" spans="2:24" ht="66" customHeight="1" x14ac:dyDescent="0.25">
      <c r="B6" s="19" t="s">
        <v>69</v>
      </c>
      <c r="C6" s="19" t="s">
        <v>69</v>
      </c>
      <c r="D6" s="19" t="s">
        <v>69</v>
      </c>
      <c r="E6" s="19" t="s">
        <v>69</v>
      </c>
      <c r="F6" s="19" t="s">
        <v>69</v>
      </c>
      <c r="G6" s="19" t="s">
        <v>69</v>
      </c>
      <c r="H6" s="19" t="s">
        <v>69</v>
      </c>
      <c r="I6" s="19" t="s">
        <v>69</v>
      </c>
      <c r="J6" s="19" t="s">
        <v>69</v>
      </c>
      <c r="K6" s="19" t="s">
        <v>74</v>
      </c>
      <c r="L6" s="28"/>
      <c r="M6" s="19" t="s">
        <v>230</v>
      </c>
      <c r="N6" s="19" t="s">
        <v>155</v>
      </c>
      <c r="O6" s="19" t="s">
        <v>231</v>
      </c>
      <c r="P6" s="19" t="s">
        <v>69</v>
      </c>
      <c r="Q6" s="19" t="s">
        <v>232</v>
      </c>
      <c r="R6" s="29">
        <v>4</v>
      </c>
      <c r="S6" s="22" t="s">
        <v>348</v>
      </c>
      <c r="T6" s="22"/>
      <c r="U6" s="19" t="s">
        <v>349</v>
      </c>
      <c r="V6" s="28"/>
      <c r="W6" s="26" t="s">
        <v>49</v>
      </c>
      <c r="X6" s="26" t="s">
        <v>43</v>
      </c>
    </row>
    <row r="7" spans="2:24" ht="66" customHeight="1" x14ac:dyDescent="0.25">
      <c r="B7" s="19" t="s">
        <v>87</v>
      </c>
      <c r="C7" s="19" t="s">
        <v>87</v>
      </c>
      <c r="D7" s="19" t="s">
        <v>87</v>
      </c>
      <c r="E7" s="19" t="s">
        <v>87</v>
      </c>
      <c r="F7" s="19" t="s">
        <v>69</v>
      </c>
      <c r="G7" s="19" t="s">
        <v>69</v>
      </c>
      <c r="H7" s="19" t="s">
        <v>69</v>
      </c>
      <c r="I7" s="19" t="s">
        <v>87</v>
      </c>
      <c r="J7" s="19" t="s">
        <v>69</v>
      </c>
      <c r="K7" s="19" t="s">
        <v>46</v>
      </c>
      <c r="L7" s="28"/>
      <c r="M7" s="19" t="s">
        <v>38</v>
      </c>
      <c r="N7" s="19" t="s">
        <v>39</v>
      </c>
      <c r="O7" s="19" t="s">
        <v>57</v>
      </c>
      <c r="P7" s="19" t="s">
        <v>69</v>
      </c>
      <c r="Q7" s="19" t="s">
        <v>106</v>
      </c>
      <c r="R7" s="29">
        <v>2</v>
      </c>
      <c r="S7" s="22" t="s">
        <v>350</v>
      </c>
      <c r="T7" s="22" t="s">
        <v>351</v>
      </c>
      <c r="U7" s="19" t="s">
        <v>352</v>
      </c>
      <c r="V7" s="28"/>
      <c r="W7" s="26" t="s">
        <v>49</v>
      </c>
      <c r="X7" s="26" t="s">
        <v>43</v>
      </c>
    </row>
    <row r="8" spans="2:24" ht="66" customHeight="1" x14ac:dyDescent="0.25">
      <c r="B8" s="43" t="s">
        <v>87</v>
      </c>
      <c r="C8" s="43" t="s">
        <v>87</v>
      </c>
      <c r="D8" s="43" t="s">
        <v>87</v>
      </c>
      <c r="E8" s="43" t="s">
        <v>87</v>
      </c>
      <c r="F8" s="43" t="s">
        <v>69</v>
      </c>
      <c r="G8" s="43" t="s">
        <v>69</v>
      </c>
      <c r="H8" s="43" t="s">
        <v>69</v>
      </c>
      <c r="I8" s="43" t="s">
        <v>87</v>
      </c>
      <c r="J8" s="43" t="s">
        <v>69</v>
      </c>
      <c r="K8" s="43" t="s">
        <v>87</v>
      </c>
      <c r="L8" s="44"/>
      <c r="M8" s="43" t="s">
        <v>38</v>
      </c>
      <c r="N8" s="43" t="s">
        <v>39</v>
      </c>
      <c r="O8" s="43" t="s">
        <v>109</v>
      </c>
      <c r="P8" s="43" t="s">
        <v>69</v>
      </c>
      <c r="Q8" s="43" t="s">
        <v>110</v>
      </c>
      <c r="R8" s="45">
        <v>1</v>
      </c>
      <c r="S8" s="46" t="s">
        <v>343</v>
      </c>
      <c r="T8" s="46" t="s">
        <v>112</v>
      </c>
      <c r="U8" s="43" t="s">
        <v>345</v>
      </c>
      <c r="V8" s="44"/>
      <c r="W8" s="47" t="s">
        <v>42</v>
      </c>
      <c r="X8" s="47" t="s">
        <v>43</v>
      </c>
    </row>
    <row r="9" spans="2:24" ht="66" customHeight="1" x14ac:dyDescent="0.25">
      <c r="B9" s="19" t="s">
        <v>87</v>
      </c>
      <c r="C9" s="19" t="s">
        <v>87</v>
      </c>
      <c r="D9" s="19" t="s">
        <v>87</v>
      </c>
      <c r="E9" s="19" t="s">
        <v>87</v>
      </c>
      <c r="F9" s="19" t="s">
        <v>69</v>
      </c>
      <c r="G9" s="19" t="s">
        <v>69</v>
      </c>
      <c r="H9" s="19" t="s">
        <v>69</v>
      </c>
      <c r="I9" s="19" t="s">
        <v>87</v>
      </c>
      <c r="J9" s="19" t="s">
        <v>69</v>
      </c>
      <c r="K9" s="19" t="s">
        <v>87</v>
      </c>
      <c r="L9" s="28"/>
      <c r="M9" s="19" t="s">
        <v>38</v>
      </c>
      <c r="N9" s="19" t="s">
        <v>39</v>
      </c>
      <c r="O9" s="19" t="s">
        <v>109</v>
      </c>
      <c r="P9" s="19" t="s">
        <v>69</v>
      </c>
      <c r="Q9" s="19" t="s">
        <v>110</v>
      </c>
      <c r="R9" s="29">
        <v>3</v>
      </c>
      <c r="S9" s="22" t="s">
        <v>353</v>
      </c>
      <c r="T9" s="22" t="s">
        <v>113</v>
      </c>
      <c r="U9" s="19" t="s">
        <v>354</v>
      </c>
      <c r="V9" s="28"/>
      <c r="W9" s="26" t="s">
        <v>49</v>
      </c>
      <c r="X9" s="26" t="s">
        <v>43</v>
      </c>
    </row>
    <row r="10" spans="2:24" ht="66" customHeight="1" x14ac:dyDescent="0.25">
      <c r="B10" s="19" t="s">
        <v>87</v>
      </c>
      <c r="C10" s="19" t="s">
        <v>87</v>
      </c>
      <c r="D10" s="19" t="s">
        <v>87</v>
      </c>
      <c r="E10" s="19" t="s">
        <v>87</v>
      </c>
      <c r="F10" s="19" t="s">
        <v>69</v>
      </c>
      <c r="G10" s="19" t="s">
        <v>69</v>
      </c>
      <c r="H10" s="19" t="s">
        <v>69</v>
      </c>
      <c r="I10" s="19" t="s">
        <v>69</v>
      </c>
      <c r="J10" s="19" t="s">
        <v>69</v>
      </c>
      <c r="K10" s="19" t="s">
        <v>74</v>
      </c>
      <c r="L10" s="28"/>
      <c r="M10" s="19" t="s">
        <v>38</v>
      </c>
      <c r="N10" s="19" t="s">
        <v>39</v>
      </c>
      <c r="O10" s="19" t="s">
        <v>64</v>
      </c>
      <c r="P10" s="19" t="s">
        <v>69</v>
      </c>
      <c r="Q10" s="19" t="s">
        <v>118</v>
      </c>
      <c r="R10" s="29">
        <v>4</v>
      </c>
      <c r="S10" s="22" t="s">
        <v>355</v>
      </c>
      <c r="T10" s="22" t="s">
        <v>356</v>
      </c>
      <c r="U10" s="19" t="s">
        <v>357</v>
      </c>
      <c r="V10" s="28"/>
      <c r="W10" s="26" t="s">
        <v>49</v>
      </c>
      <c r="X10" s="26" t="s">
        <v>43</v>
      </c>
    </row>
    <row r="11" spans="2:24" ht="66" customHeight="1" x14ac:dyDescent="0.25">
      <c r="B11" s="19" t="s">
        <v>69</v>
      </c>
      <c r="C11" s="19" t="s">
        <v>69</v>
      </c>
      <c r="D11" s="19" t="s">
        <v>69</v>
      </c>
      <c r="E11" s="19" t="s">
        <v>69</v>
      </c>
      <c r="F11" s="19" t="s">
        <v>69</v>
      </c>
      <c r="G11" s="19" t="s">
        <v>69</v>
      </c>
      <c r="H11" s="19" t="s">
        <v>69</v>
      </c>
      <c r="I11" s="19" t="s">
        <v>69</v>
      </c>
      <c r="J11" s="19" t="s">
        <v>69</v>
      </c>
      <c r="K11" s="19" t="s">
        <v>74</v>
      </c>
      <c r="L11" s="28"/>
      <c r="M11" s="19" t="s">
        <v>122</v>
      </c>
      <c r="N11" s="19" t="s">
        <v>67</v>
      </c>
      <c r="O11" s="19" t="s">
        <v>67</v>
      </c>
      <c r="P11" s="19" t="s">
        <v>69</v>
      </c>
      <c r="Q11" s="19" t="s">
        <v>123</v>
      </c>
      <c r="R11" s="29">
        <v>4</v>
      </c>
      <c r="S11" s="22" t="s">
        <v>358</v>
      </c>
      <c r="T11" s="22" t="s">
        <v>359</v>
      </c>
      <c r="U11" s="19" t="s">
        <v>91</v>
      </c>
      <c r="V11" s="28"/>
      <c r="W11" s="26" t="s">
        <v>49</v>
      </c>
      <c r="X11" s="26" t="s">
        <v>126</v>
      </c>
    </row>
    <row r="12" spans="2:24" ht="66" customHeight="1" x14ac:dyDescent="0.25">
      <c r="B12" s="19" t="s">
        <v>69</v>
      </c>
      <c r="C12" s="19" t="s">
        <v>69</v>
      </c>
      <c r="D12" s="19" t="s">
        <v>69</v>
      </c>
      <c r="E12" s="19" t="s">
        <v>87</v>
      </c>
      <c r="F12" s="19" t="s">
        <v>69</v>
      </c>
      <c r="G12" s="19" t="s">
        <v>69</v>
      </c>
      <c r="H12" s="19" t="s">
        <v>69</v>
      </c>
      <c r="I12" s="19" t="s">
        <v>87</v>
      </c>
      <c r="J12" s="19" t="s">
        <v>69</v>
      </c>
      <c r="K12" s="19" t="s">
        <v>74</v>
      </c>
      <c r="L12" s="28"/>
      <c r="M12" s="19" t="s">
        <v>66</v>
      </c>
      <c r="N12" s="19" t="s">
        <v>67</v>
      </c>
      <c r="O12" s="19" t="s">
        <v>68</v>
      </c>
      <c r="P12" s="19" t="s">
        <v>69</v>
      </c>
      <c r="Q12" s="19" t="s">
        <v>127</v>
      </c>
      <c r="R12" s="29">
        <v>2</v>
      </c>
      <c r="S12" s="22" t="s">
        <v>360</v>
      </c>
      <c r="T12" s="22" t="s">
        <v>361</v>
      </c>
      <c r="U12" s="19" t="s">
        <v>144</v>
      </c>
      <c r="V12" s="28"/>
      <c r="W12" s="26" t="s">
        <v>49</v>
      </c>
      <c r="X12" s="26" t="s">
        <v>43</v>
      </c>
    </row>
    <row r="13" spans="2:24" ht="66" customHeight="1" x14ac:dyDescent="0.25">
      <c r="B13" s="19" t="s">
        <v>87</v>
      </c>
      <c r="C13" s="19" t="s">
        <v>87</v>
      </c>
      <c r="D13" s="19" t="s">
        <v>87</v>
      </c>
      <c r="E13" s="19" t="s">
        <v>87</v>
      </c>
      <c r="F13" s="19" t="s">
        <v>69</v>
      </c>
      <c r="G13" s="19" t="s">
        <v>69</v>
      </c>
      <c r="H13" s="19" t="s">
        <v>69</v>
      </c>
      <c r="I13" s="19" t="s">
        <v>87</v>
      </c>
      <c r="J13" s="19" t="s">
        <v>69</v>
      </c>
      <c r="K13" s="19" t="s">
        <v>74</v>
      </c>
      <c r="L13" s="28"/>
      <c r="M13" s="19" t="s">
        <v>66</v>
      </c>
      <c r="N13" s="19" t="s">
        <v>67</v>
      </c>
      <c r="O13" s="19" t="s">
        <v>68</v>
      </c>
      <c r="P13" s="19" t="s">
        <v>69</v>
      </c>
      <c r="Q13" s="19" t="s">
        <v>127</v>
      </c>
      <c r="R13" s="29">
        <v>4</v>
      </c>
      <c r="S13" s="22" t="s">
        <v>362</v>
      </c>
      <c r="T13" s="22" t="s">
        <v>87</v>
      </c>
      <c r="U13" s="19" t="s">
        <v>136</v>
      </c>
      <c r="V13" s="28"/>
      <c r="W13" s="26" t="s">
        <v>49</v>
      </c>
      <c r="X13" s="26" t="s">
        <v>43</v>
      </c>
    </row>
    <row r="14" spans="2:24" ht="66" customHeight="1" x14ac:dyDescent="0.25">
      <c r="B14" s="19" t="s">
        <v>32</v>
      </c>
      <c r="C14" s="19" t="s">
        <v>158</v>
      </c>
      <c r="D14" s="19" t="s">
        <v>59</v>
      </c>
      <c r="E14" s="19" t="s">
        <v>35</v>
      </c>
      <c r="F14" s="19" t="s">
        <v>69</v>
      </c>
      <c r="G14" s="19" t="s">
        <v>69</v>
      </c>
      <c r="H14" s="19" t="s">
        <v>69</v>
      </c>
      <c r="I14" s="19" t="s">
        <v>87</v>
      </c>
      <c r="J14" s="19" t="s">
        <v>69</v>
      </c>
      <c r="K14" s="19" t="s">
        <v>74</v>
      </c>
      <c r="L14" s="28"/>
      <c r="M14" s="19" t="s">
        <v>85</v>
      </c>
      <c r="N14" s="19" t="s">
        <v>67</v>
      </c>
      <c r="O14" s="19" t="s">
        <v>141</v>
      </c>
      <c r="P14" s="19" t="s">
        <v>69</v>
      </c>
      <c r="Q14" s="19" t="s">
        <v>142</v>
      </c>
      <c r="R14" s="29">
        <v>3</v>
      </c>
      <c r="S14" s="22" t="s">
        <v>363</v>
      </c>
      <c r="T14" s="22" t="s">
        <v>364</v>
      </c>
      <c r="U14" s="19" t="s">
        <v>144</v>
      </c>
      <c r="V14" s="28"/>
      <c r="W14" s="26" t="s">
        <v>49</v>
      </c>
      <c r="X14" s="26" t="s">
        <v>43</v>
      </c>
    </row>
    <row r="15" spans="2:24" ht="66" customHeight="1" x14ac:dyDescent="0.25">
      <c r="B15" s="19" t="s">
        <v>32</v>
      </c>
      <c r="C15" s="19" t="s">
        <v>158</v>
      </c>
      <c r="D15" s="19" t="s">
        <v>59</v>
      </c>
      <c r="E15" s="19" t="s">
        <v>35</v>
      </c>
      <c r="F15" s="19" t="s">
        <v>69</v>
      </c>
      <c r="G15" s="19" t="s">
        <v>69</v>
      </c>
      <c r="H15" s="19" t="s">
        <v>69</v>
      </c>
      <c r="I15" s="19" t="s">
        <v>87</v>
      </c>
      <c r="J15" s="19" t="s">
        <v>69</v>
      </c>
      <c r="K15" s="19" t="s">
        <v>74</v>
      </c>
      <c r="L15" s="28"/>
      <c r="M15" s="19" t="s">
        <v>85</v>
      </c>
      <c r="N15" s="19" t="s">
        <v>67</v>
      </c>
      <c r="O15" s="19" t="s">
        <v>141</v>
      </c>
      <c r="P15" s="19" t="s">
        <v>69</v>
      </c>
      <c r="Q15" s="19" t="s">
        <v>142</v>
      </c>
      <c r="R15" s="29">
        <v>4</v>
      </c>
      <c r="S15" s="22" t="s">
        <v>365</v>
      </c>
      <c r="T15" s="22" t="s">
        <v>366</v>
      </c>
      <c r="U15" s="19" t="s">
        <v>367</v>
      </c>
      <c r="V15" s="28"/>
      <c r="W15" s="26" t="s">
        <v>49</v>
      </c>
      <c r="X15" s="26" t="s">
        <v>43</v>
      </c>
    </row>
    <row r="16" spans="2:24" ht="66" customHeight="1" x14ac:dyDescent="0.25">
      <c r="B16" s="19" t="s">
        <v>69</v>
      </c>
      <c r="C16" s="19" t="s">
        <v>69</v>
      </c>
      <c r="D16" s="19" t="s">
        <v>69</v>
      </c>
      <c r="E16" s="19" t="s">
        <v>87</v>
      </c>
      <c r="F16" s="19" t="s">
        <v>69</v>
      </c>
      <c r="G16" s="19" t="s">
        <v>69</v>
      </c>
      <c r="H16" s="19" t="s">
        <v>69</v>
      </c>
      <c r="I16" s="19" t="s">
        <v>87</v>
      </c>
      <c r="J16" s="19" t="s">
        <v>69</v>
      </c>
      <c r="K16" s="19" t="s">
        <v>74</v>
      </c>
      <c r="L16" s="28"/>
      <c r="M16" s="19" t="s">
        <v>85</v>
      </c>
      <c r="N16" s="19" t="s">
        <v>67</v>
      </c>
      <c r="O16" s="19" t="s">
        <v>141</v>
      </c>
      <c r="P16" s="19" t="s">
        <v>69</v>
      </c>
      <c r="Q16" s="19" t="s">
        <v>142</v>
      </c>
      <c r="R16" s="29">
        <v>5</v>
      </c>
      <c r="S16" s="22" t="s">
        <v>368</v>
      </c>
      <c r="T16" s="22"/>
      <c r="U16" s="19" t="s">
        <v>369</v>
      </c>
      <c r="V16" s="28"/>
      <c r="W16" s="26" t="s">
        <v>49</v>
      </c>
      <c r="X16" s="26" t="s">
        <v>43</v>
      </c>
    </row>
    <row r="17" spans="2:24" ht="66" customHeight="1" x14ac:dyDescent="0.25">
      <c r="B17" s="19" t="s">
        <v>32</v>
      </c>
      <c r="C17" s="19" t="s">
        <v>58</v>
      </c>
      <c r="D17" s="19" t="s">
        <v>59</v>
      </c>
      <c r="E17" s="19" t="s">
        <v>56</v>
      </c>
      <c r="F17" s="19" t="s">
        <v>69</v>
      </c>
      <c r="G17" s="19" t="s">
        <v>69</v>
      </c>
      <c r="H17" s="19" t="s">
        <v>69</v>
      </c>
      <c r="I17" s="19" t="s">
        <v>87</v>
      </c>
      <c r="J17" s="19" t="s">
        <v>69</v>
      </c>
      <c r="K17" s="19" t="s">
        <v>74</v>
      </c>
      <c r="L17" s="28"/>
      <c r="M17" s="19" t="s">
        <v>85</v>
      </c>
      <c r="N17" s="19" t="s">
        <v>67</v>
      </c>
      <c r="O17" s="19" t="s">
        <v>141</v>
      </c>
      <c r="P17" s="19" t="s">
        <v>69</v>
      </c>
      <c r="Q17" s="19" t="s">
        <v>142</v>
      </c>
      <c r="R17" s="29">
        <v>6</v>
      </c>
      <c r="S17" s="22" t="s">
        <v>370</v>
      </c>
      <c r="T17" s="22" t="s">
        <v>371</v>
      </c>
      <c r="U17" s="19" t="s">
        <v>372</v>
      </c>
      <c r="V17" s="28"/>
      <c r="W17" s="26" t="s">
        <v>49</v>
      </c>
      <c r="X17" s="26" t="s">
        <v>43</v>
      </c>
    </row>
    <row r="18" spans="2:24" ht="66" customHeight="1" x14ac:dyDescent="0.25">
      <c r="B18" s="19" t="s">
        <v>32</v>
      </c>
      <c r="C18" s="19" t="s">
        <v>158</v>
      </c>
      <c r="D18" s="19" t="s">
        <v>59</v>
      </c>
      <c r="E18" s="19" t="s">
        <v>56</v>
      </c>
      <c r="F18" s="19" t="s">
        <v>69</v>
      </c>
      <c r="G18" s="19" t="s">
        <v>69</v>
      </c>
      <c r="H18" s="19" t="s">
        <v>69</v>
      </c>
      <c r="I18" s="19" t="s">
        <v>87</v>
      </c>
      <c r="J18" s="19" t="s">
        <v>69</v>
      </c>
      <c r="K18" s="19" t="s">
        <v>74</v>
      </c>
      <c r="L18" s="28"/>
      <c r="M18" s="19" t="s">
        <v>85</v>
      </c>
      <c r="N18" s="19" t="s">
        <v>67</v>
      </c>
      <c r="O18" s="19" t="s">
        <v>141</v>
      </c>
      <c r="P18" s="19" t="s">
        <v>69</v>
      </c>
      <c r="Q18" s="19" t="s">
        <v>142</v>
      </c>
      <c r="R18" s="29">
        <v>7</v>
      </c>
      <c r="S18" s="22" t="s">
        <v>373</v>
      </c>
      <c r="T18" s="22" t="s">
        <v>374</v>
      </c>
      <c r="U18" s="19" t="s">
        <v>375</v>
      </c>
      <c r="V18" s="28"/>
      <c r="W18" s="26" t="s">
        <v>42</v>
      </c>
      <c r="X18" s="26" t="s">
        <v>42</v>
      </c>
    </row>
    <row r="19" spans="2:24" ht="66" customHeight="1" x14ac:dyDescent="0.25">
      <c r="B19" s="19" t="s">
        <v>69</v>
      </c>
      <c r="C19" s="19" t="s">
        <v>69</v>
      </c>
      <c r="D19" s="19" t="s">
        <v>69</v>
      </c>
      <c r="E19" s="19" t="s">
        <v>87</v>
      </c>
      <c r="F19" s="19" t="s">
        <v>69</v>
      </c>
      <c r="G19" s="19" t="s">
        <v>69</v>
      </c>
      <c r="H19" s="19" t="s">
        <v>69</v>
      </c>
      <c r="I19" s="19" t="s">
        <v>87</v>
      </c>
      <c r="J19" s="19" t="s">
        <v>69</v>
      </c>
      <c r="K19" s="19" t="s">
        <v>74</v>
      </c>
      <c r="L19" s="28"/>
      <c r="M19" s="19" t="s">
        <v>85</v>
      </c>
      <c r="N19" s="19" t="s">
        <v>67</v>
      </c>
      <c r="O19" s="19" t="s">
        <v>141</v>
      </c>
      <c r="P19" s="19" t="s">
        <v>69</v>
      </c>
      <c r="Q19" s="19" t="s">
        <v>142</v>
      </c>
      <c r="R19" s="29">
        <v>9</v>
      </c>
      <c r="S19" s="22" t="s">
        <v>376</v>
      </c>
      <c r="T19" s="22"/>
      <c r="U19" s="19" t="s">
        <v>377</v>
      </c>
      <c r="V19" s="28"/>
      <c r="W19" s="26" t="s">
        <v>49</v>
      </c>
      <c r="X19" s="26" t="s">
        <v>43</v>
      </c>
    </row>
    <row r="20" spans="2:24" ht="66" customHeight="1" x14ac:dyDescent="0.25">
      <c r="B20" s="19" t="s">
        <v>69</v>
      </c>
      <c r="C20" s="19" t="s">
        <v>69</v>
      </c>
      <c r="D20" s="19" t="s">
        <v>69</v>
      </c>
      <c r="E20" s="19" t="s">
        <v>87</v>
      </c>
      <c r="F20" s="19" t="s">
        <v>69</v>
      </c>
      <c r="G20" s="19" t="s">
        <v>69</v>
      </c>
      <c r="H20" s="19" t="s">
        <v>69</v>
      </c>
      <c r="I20" s="19" t="s">
        <v>87</v>
      </c>
      <c r="J20" s="19" t="s">
        <v>69</v>
      </c>
      <c r="K20" s="19" t="s">
        <v>74</v>
      </c>
      <c r="L20" s="28"/>
      <c r="M20" s="19" t="s">
        <v>122</v>
      </c>
      <c r="N20" s="19" t="s">
        <v>155</v>
      </c>
      <c r="O20" s="19" t="s">
        <v>156</v>
      </c>
      <c r="P20" s="19" t="s">
        <v>69</v>
      </c>
      <c r="Q20" s="19" t="s">
        <v>157</v>
      </c>
      <c r="R20" s="29">
        <v>3</v>
      </c>
      <c r="S20" s="22" t="s">
        <v>378</v>
      </c>
      <c r="T20" s="22" t="s">
        <v>379</v>
      </c>
      <c r="U20" s="19" t="s">
        <v>144</v>
      </c>
      <c r="V20" s="28"/>
      <c r="W20" s="26" t="s">
        <v>49</v>
      </c>
      <c r="X20" s="26" t="s">
        <v>43</v>
      </c>
    </row>
    <row r="21" spans="2:24" ht="66" customHeight="1" x14ac:dyDescent="0.25">
      <c r="B21" s="19" t="s">
        <v>69</v>
      </c>
      <c r="C21" s="19" t="s">
        <v>69</v>
      </c>
      <c r="D21" s="19" t="s">
        <v>69</v>
      </c>
      <c r="E21" s="19" t="s">
        <v>87</v>
      </c>
      <c r="F21" s="19" t="s">
        <v>69</v>
      </c>
      <c r="G21" s="19" t="s">
        <v>69</v>
      </c>
      <c r="H21" s="19" t="s">
        <v>69</v>
      </c>
      <c r="I21" s="19" t="s">
        <v>87</v>
      </c>
      <c r="J21" s="19" t="s">
        <v>69</v>
      </c>
      <c r="K21" s="19" t="s">
        <v>74</v>
      </c>
      <c r="L21" s="28"/>
      <c r="M21" s="19" t="s">
        <v>122</v>
      </c>
      <c r="N21" s="19" t="s">
        <v>155</v>
      </c>
      <c r="O21" s="19" t="s">
        <v>156</v>
      </c>
      <c r="P21" s="19" t="s">
        <v>69</v>
      </c>
      <c r="Q21" s="19" t="s">
        <v>157</v>
      </c>
      <c r="R21" s="29">
        <v>4</v>
      </c>
      <c r="S21" s="22" t="s">
        <v>380</v>
      </c>
      <c r="T21" s="22" t="s">
        <v>154</v>
      </c>
      <c r="U21" s="19" t="s">
        <v>381</v>
      </c>
      <c r="V21" s="28"/>
      <c r="W21" s="26" t="s">
        <v>49</v>
      </c>
      <c r="X21" s="26" t="s">
        <v>43</v>
      </c>
    </row>
    <row r="22" spans="2:24" ht="66" customHeight="1" x14ac:dyDescent="0.25">
      <c r="B22" s="19" t="s">
        <v>69</v>
      </c>
      <c r="C22" s="19" t="s">
        <v>69</v>
      </c>
      <c r="D22" s="19" t="s">
        <v>69</v>
      </c>
      <c r="E22" s="19" t="s">
        <v>69</v>
      </c>
      <c r="F22" s="19" t="s">
        <v>69</v>
      </c>
      <c r="G22" s="19" t="s">
        <v>69</v>
      </c>
      <c r="H22" s="19" t="s">
        <v>69</v>
      </c>
      <c r="I22" s="19" t="s">
        <v>69</v>
      </c>
      <c r="J22" s="19" t="s">
        <v>69</v>
      </c>
      <c r="K22" s="19" t="s">
        <v>74</v>
      </c>
      <c r="L22" s="28"/>
      <c r="M22" s="19" t="s">
        <v>159</v>
      </c>
      <c r="N22" s="19" t="s">
        <v>155</v>
      </c>
      <c r="O22" s="19" t="s">
        <v>160</v>
      </c>
      <c r="P22" s="19" t="s">
        <v>69</v>
      </c>
      <c r="Q22" s="19" t="s">
        <v>161</v>
      </c>
      <c r="R22" s="29">
        <v>1</v>
      </c>
      <c r="S22" s="22" t="s">
        <v>382</v>
      </c>
      <c r="T22" s="22"/>
      <c r="U22" s="19" t="s">
        <v>383</v>
      </c>
      <c r="V22" s="28"/>
      <c r="W22" s="26" t="s">
        <v>49</v>
      </c>
      <c r="X22" s="26" t="s">
        <v>43</v>
      </c>
    </row>
    <row r="23" spans="2:24" ht="66" customHeight="1" x14ac:dyDescent="0.25">
      <c r="B23" s="19" t="s">
        <v>69</v>
      </c>
      <c r="C23" s="19" t="s">
        <v>69</v>
      </c>
      <c r="D23" s="19" t="s">
        <v>69</v>
      </c>
      <c r="E23" s="19" t="s">
        <v>69</v>
      </c>
      <c r="F23" s="19" t="s">
        <v>69</v>
      </c>
      <c r="G23" s="19" t="s">
        <v>69</v>
      </c>
      <c r="H23" s="19" t="s">
        <v>69</v>
      </c>
      <c r="I23" s="19" t="s">
        <v>69</v>
      </c>
      <c r="J23" s="19" t="s">
        <v>69</v>
      </c>
      <c r="K23" s="19" t="s">
        <v>74</v>
      </c>
      <c r="L23" s="28"/>
      <c r="M23" s="19" t="s">
        <v>159</v>
      </c>
      <c r="N23" s="19" t="s">
        <v>155</v>
      </c>
      <c r="O23" s="19" t="s">
        <v>160</v>
      </c>
      <c r="P23" s="19" t="s">
        <v>69</v>
      </c>
      <c r="Q23" s="19" t="s">
        <v>161</v>
      </c>
      <c r="R23" s="29">
        <v>2</v>
      </c>
      <c r="S23" s="22" t="s">
        <v>384</v>
      </c>
      <c r="T23" s="22"/>
      <c r="U23" s="19" t="s">
        <v>385</v>
      </c>
      <c r="V23" s="28"/>
      <c r="W23" s="26" t="s">
        <v>49</v>
      </c>
      <c r="X23" s="26" t="s">
        <v>50</v>
      </c>
    </row>
    <row r="24" spans="2:24" ht="66" customHeight="1" x14ac:dyDescent="0.25">
      <c r="B24" s="19" t="s">
        <v>69</v>
      </c>
      <c r="C24" s="19" t="s">
        <v>69</v>
      </c>
      <c r="D24" s="19" t="s">
        <v>69</v>
      </c>
      <c r="E24" s="19" t="s">
        <v>69</v>
      </c>
      <c r="F24" s="19" t="s">
        <v>69</v>
      </c>
      <c r="G24" s="19" t="s">
        <v>69</v>
      </c>
      <c r="H24" s="19" t="s">
        <v>69</v>
      </c>
      <c r="I24" s="19" t="s">
        <v>69</v>
      </c>
      <c r="J24" s="19" t="s">
        <v>69</v>
      </c>
      <c r="K24" s="19" t="s">
        <v>74</v>
      </c>
      <c r="L24" s="28"/>
      <c r="M24" s="19" t="s">
        <v>159</v>
      </c>
      <c r="N24" s="19" t="s">
        <v>155</v>
      </c>
      <c r="O24" s="19" t="s">
        <v>160</v>
      </c>
      <c r="P24" s="19" t="s">
        <v>69</v>
      </c>
      <c r="Q24" s="19" t="s">
        <v>161</v>
      </c>
      <c r="R24" s="29">
        <v>5</v>
      </c>
      <c r="S24" s="22" t="s">
        <v>386</v>
      </c>
      <c r="T24" s="22"/>
      <c r="U24" s="19" t="s">
        <v>387</v>
      </c>
      <c r="V24" s="28"/>
      <c r="W24" s="26" t="s">
        <v>49</v>
      </c>
      <c r="X24" s="26" t="s">
        <v>43</v>
      </c>
    </row>
    <row r="25" spans="2:24" ht="66" customHeight="1" x14ac:dyDescent="0.25">
      <c r="B25" s="19" t="s">
        <v>69</v>
      </c>
      <c r="C25" s="19" t="s">
        <v>69</v>
      </c>
      <c r="D25" s="19" t="s">
        <v>69</v>
      </c>
      <c r="E25" s="19" t="s">
        <v>69</v>
      </c>
      <c r="F25" s="19" t="s">
        <v>69</v>
      </c>
      <c r="G25" s="19" t="s">
        <v>69</v>
      </c>
      <c r="H25" s="19" t="s">
        <v>69</v>
      </c>
      <c r="I25" s="19" t="s">
        <v>69</v>
      </c>
      <c r="J25" s="19" t="s">
        <v>69</v>
      </c>
      <c r="K25" s="19" t="s">
        <v>74</v>
      </c>
      <c r="L25" s="28"/>
      <c r="M25" s="19" t="s">
        <v>159</v>
      </c>
      <c r="N25" s="19" t="s">
        <v>155</v>
      </c>
      <c r="O25" s="19" t="s">
        <v>160</v>
      </c>
      <c r="P25" s="19" t="s">
        <v>69</v>
      </c>
      <c r="Q25" s="19" t="s">
        <v>161</v>
      </c>
      <c r="R25" s="29">
        <v>6</v>
      </c>
      <c r="S25" s="22" t="s">
        <v>388</v>
      </c>
      <c r="T25" s="22"/>
      <c r="U25" s="19" t="s">
        <v>387</v>
      </c>
      <c r="V25" s="28"/>
      <c r="W25" s="26" t="s">
        <v>49</v>
      </c>
      <c r="X25" s="26" t="s">
        <v>43</v>
      </c>
    </row>
    <row r="26" spans="2:24" ht="66" customHeight="1" x14ac:dyDescent="0.25">
      <c r="B26" s="19" t="s">
        <v>69</v>
      </c>
      <c r="C26" s="19" t="s">
        <v>69</v>
      </c>
      <c r="D26" s="19" t="s">
        <v>69</v>
      </c>
      <c r="E26" s="19" t="s">
        <v>69</v>
      </c>
      <c r="F26" s="19" t="s">
        <v>69</v>
      </c>
      <c r="G26" s="19" t="s">
        <v>69</v>
      </c>
      <c r="H26" s="19" t="s">
        <v>69</v>
      </c>
      <c r="I26" s="19" t="s">
        <v>69</v>
      </c>
      <c r="J26" s="19" t="s">
        <v>69</v>
      </c>
      <c r="K26" s="19" t="s">
        <v>74</v>
      </c>
      <c r="L26" s="28"/>
      <c r="M26" s="19" t="s">
        <v>167</v>
      </c>
      <c r="N26" s="19" t="s">
        <v>155</v>
      </c>
      <c r="O26" s="19" t="s">
        <v>168</v>
      </c>
      <c r="P26" s="19" t="s">
        <v>69</v>
      </c>
      <c r="Q26" s="19" t="s">
        <v>169</v>
      </c>
      <c r="R26" s="29">
        <v>4</v>
      </c>
      <c r="S26" s="22" t="s">
        <v>389</v>
      </c>
      <c r="T26" s="22"/>
      <c r="U26" s="19" t="s">
        <v>390</v>
      </c>
      <c r="V26" s="28"/>
      <c r="W26" s="26" t="s">
        <v>49</v>
      </c>
      <c r="X26" s="26" t="s">
        <v>50</v>
      </c>
    </row>
    <row r="27" spans="2:24" ht="66" customHeight="1" x14ac:dyDescent="0.25">
      <c r="B27" s="19" t="s">
        <v>69</v>
      </c>
      <c r="C27" s="19" t="s">
        <v>69</v>
      </c>
      <c r="D27" s="19" t="s">
        <v>69</v>
      </c>
      <c r="E27" s="19" t="s">
        <v>69</v>
      </c>
      <c r="F27" s="19" t="s">
        <v>69</v>
      </c>
      <c r="G27" s="19" t="s">
        <v>69</v>
      </c>
      <c r="H27" s="19" t="s">
        <v>69</v>
      </c>
      <c r="I27" s="19" t="s">
        <v>69</v>
      </c>
      <c r="J27" s="19" t="s">
        <v>69</v>
      </c>
      <c r="K27" s="19" t="s">
        <v>74</v>
      </c>
      <c r="L27" s="28"/>
      <c r="M27" s="19" t="s">
        <v>167</v>
      </c>
      <c r="N27" s="19" t="s">
        <v>155</v>
      </c>
      <c r="O27" s="19" t="s">
        <v>168</v>
      </c>
      <c r="P27" s="19" t="s">
        <v>69</v>
      </c>
      <c r="Q27" s="19" t="s">
        <v>169</v>
      </c>
      <c r="R27" s="29">
        <v>5</v>
      </c>
      <c r="S27" s="22" t="s">
        <v>391</v>
      </c>
      <c r="T27" s="22"/>
      <c r="U27" s="19" t="s">
        <v>392</v>
      </c>
      <c r="V27" s="28"/>
      <c r="W27" s="26" t="s">
        <v>49</v>
      </c>
      <c r="X27" s="26" t="s">
        <v>50</v>
      </c>
    </row>
    <row r="28" spans="2:24" ht="66" customHeight="1" x14ac:dyDescent="0.25">
      <c r="B28" s="19" t="s">
        <v>69</v>
      </c>
      <c r="C28" s="19" t="s">
        <v>69</v>
      </c>
      <c r="D28" s="19" t="s">
        <v>69</v>
      </c>
      <c r="E28" s="19" t="s">
        <v>69</v>
      </c>
      <c r="F28" s="19" t="s">
        <v>69</v>
      </c>
      <c r="G28" s="19" t="s">
        <v>69</v>
      </c>
      <c r="H28" s="19" t="s">
        <v>69</v>
      </c>
      <c r="I28" s="19" t="s">
        <v>69</v>
      </c>
      <c r="J28" s="19" t="s">
        <v>69</v>
      </c>
      <c r="K28" s="19" t="s">
        <v>74</v>
      </c>
      <c r="L28" s="28"/>
      <c r="M28" s="19" t="s">
        <v>167</v>
      </c>
      <c r="N28" s="19" t="s">
        <v>155</v>
      </c>
      <c r="O28" s="19" t="s">
        <v>168</v>
      </c>
      <c r="P28" s="19" t="s">
        <v>69</v>
      </c>
      <c r="Q28" s="19" t="s">
        <v>169</v>
      </c>
      <c r="R28" s="29">
        <v>6</v>
      </c>
      <c r="S28" s="22" t="s">
        <v>393</v>
      </c>
      <c r="T28" s="22"/>
      <c r="U28" s="19" t="s">
        <v>394</v>
      </c>
      <c r="V28" s="28"/>
      <c r="W28" s="26" t="s">
        <v>49</v>
      </c>
      <c r="X28" s="26" t="s">
        <v>50</v>
      </c>
    </row>
    <row r="29" spans="2:24" ht="66" customHeight="1" x14ac:dyDescent="0.25">
      <c r="B29" s="19" t="s">
        <v>69</v>
      </c>
      <c r="C29" s="19" t="s">
        <v>69</v>
      </c>
      <c r="D29" s="19" t="s">
        <v>69</v>
      </c>
      <c r="E29" s="19" t="s">
        <v>69</v>
      </c>
      <c r="F29" s="19" t="s">
        <v>69</v>
      </c>
      <c r="G29" s="19" t="s">
        <v>69</v>
      </c>
      <c r="H29" s="19" t="s">
        <v>69</v>
      </c>
      <c r="I29" s="19" t="s">
        <v>69</v>
      </c>
      <c r="J29" s="19" t="s">
        <v>69</v>
      </c>
      <c r="K29" s="19" t="s">
        <v>74</v>
      </c>
      <c r="L29" s="28"/>
      <c r="M29" s="19" t="s">
        <v>192</v>
      </c>
      <c r="N29" s="19" t="s">
        <v>155</v>
      </c>
      <c r="O29" s="19" t="s">
        <v>193</v>
      </c>
      <c r="P29" s="19" t="s">
        <v>69</v>
      </c>
      <c r="Q29" s="19" t="s">
        <v>194</v>
      </c>
      <c r="R29" s="29">
        <v>2</v>
      </c>
      <c r="S29" s="22" t="s">
        <v>395</v>
      </c>
      <c r="T29" s="22"/>
      <c r="U29" s="19" t="s">
        <v>396</v>
      </c>
      <c r="V29" s="28"/>
      <c r="W29" s="26" t="s">
        <v>49</v>
      </c>
      <c r="X29" s="26" t="s">
        <v>43</v>
      </c>
    </row>
    <row r="30" spans="2:24" ht="66" customHeight="1" x14ac:dyDescent="0.25">
      <c r="B30" s="19" t="s">
        <v>69</v>
      </c>
      <c r="C30" s="19" t="s">
        <v>69</v>
      </c>
      <c r="D30" s="19" t="s">
        <v>69</v>
      </c>
      <c r="E30" s="19" t="s">
        <v>69</v>
      </c>
      <c r="F30" s="19" t="s">
        <v>69</v>
      </c>
      <c r="G30" s="19" t="s">
        <v>69</v>
      </c>
      <c r="H30" s="19" t="s">
        <v>69</v>
      </c>
      <c r="I30" s="19" t="s">
        <v>69</v>
      </c>
      <c r="J30" s="19" t="s">
        <v>69</v>
      </c>
      <c r="K30" s="19" t="s">
        <v>74</v>
      </c>
      <c r="L30" s="28"/>
      <c r="M30" s="19" t="s">
        <v>192</v>
      </c>
      <c r="N30" s="19" t="s">
        <v>155</v>
      </c>
      <c r="O30" s="19" t="s">
        <v>193</v>
      </c>
      <c r="P30" s="19" t="s">
        <v>69</v>
      </c>
      <c r="Q30" s="19" t="s">
        <v>194</v>
      </c>
      <c r="R30" s="29">
        <v>4</v>
      </c>
      <c r="S30" s="22" t="s">
        <v>397</v>
      </c>
      <c r="T30" s="22"/>
      <c r="U30" s="19" t="s">
        <v>398</v>
      </c>
      <c r="V30" s="28"/>
      <c r="W30" s="26" t="s">
        <v>49</v>
      </c>
      <c r="X30" s="26" t="s">
        <v>126</v>
      </c>
    </row>
    <row r="31" spans="2:24" ht="59.25" customHeight="1" x14ac:dyDescent="0.25">
      <c r="B31" s="19" t="s">
        <v>69</v>
      </c>
      <c r="C31" s="19" t="s">
        <v>69</v>
      </c>
      <c r="D31" s="19" t="s">
        <v>69</v>
      </c>
      <c r="E31" s="19" t="s">
        <v>69</v>
      </c>
      <c r="F31" s="19" t="s">
        <v>69</v>
      </c>
      <c r="G31" s="19" t="s">
        <v>69</v>
      </c>
      <c r="H31" s="19" t="s">
        <v>69</v>
      </c>
      <c r="I31" s="19" t="s">
        <v>69</v>
      </c>
      <c r="J31" s="19" t="s">
        <v>69</v>
      </c>
      <c r="K31" s="19" t="s">
        <v>69</v>
      </c>
      <c r="L31" s="28"/>
      <c r="M31" s="19" t="s">
        <v>196</v>
      </c>
      <c r="N31" s="19" t="s">
        <v>197</v>
      </c>
      <c r="O31" s="19" t="s">
        <v>198</v>
      </c>
      <c r="P31" s="19" t="s">
        <v>69</v>
      </c>
      <c r="Q31" s="19" t="s">
        <v>199</v>
      </c>
      <c r="R31" s="29">
        <v>2</v>
      </c>
      <c r="S31" s="22" t="s">
        <v>399</v>
      </c>
      <c r="T31" s="22" t="s">
        <v>400</v>
      </c>
      <c r="U31" s="19" t="s">
        <v>401</v>
      </c>
      <c r="V31" s="28"/>
      <c r="W31" s="26" t="s">
        <v>49</v>
      </c>
      <c r="X31" s="26" t="s">
        <v>43</v>
      </c>
    </row>
    <row r="32" spans="2:24" s="49" customFormat="1" ht="59.25" customHeight="1" x14ac:dyDescent="0.2">
      <c r="B32" s="19" t="s">
        <v>69</v>
      </c>
      <c r="C32" s="19" t="s">
        <v>69</v>
      </c>
      <c r="D32" s="19" t="s">
        <v>69</v>
      </c>
      <c r="E32" s="19" t="s">
        <v>69</v>
      </c>
      <c r="F32" s="19" t="s">
        <v>69</v>
      </c>
      <c r="G32" s="19" t="s">
        <v>69</v>
      </c>
      <c r="H32" s="19" t="s">
        <v>69</v>
      </c>
      <c r="I32" s="19" t="s">
        <v>69</v>
      </c>
      <c r="J32" s="19" t="s">
        <v>69</v>
      </c>
      <c r="K32" s="19" t="s">
        <v>69</v>
      </c>
      <c r="L32" s="48"/>
      <c r="M32" s="19" t="s">
        <v>196</v>
      </c>
      <c r="N32" s="19" t="s">
        <v>197</v>
      </c>
      <c r="O32" s="19" t="s">
        <v>198</v>
      </c>
      <c r="P32" s="19" t="s">
        <v>69</v>
      </c>
      <c r="Q32" s="19" t="s">
        <v>199</v>
      </c>
      <c r="R32" s="29">
        <v>3</v>
      </c>
      <c r="S32" s="22" t="s">
        <v>574</v>
      </c>
      <c r="T32" s="22" t="s">
        <v>575</v>
      </c>
      <c r="U32" s="19" t="s">
        <v>387</v>
      </c>
      <c r="V32" s="48"/>
      <c r="W32" s="26" t="s">
        <v>49</v>
      </c>
      <c r="X32" s="26" t="s">
        <v>43</v>
      </c>
    </row>
    <row r="33" spans="2:24" ht="59.25" customHeight="1" x14ac:dyDescent="0.25">
      <c r="B33" s="19" t="s">
        <v>69</v>
      </c>
      <c r="C33" s="19" t="s">
        <v>69</v>
      </c>
      <c r="D33" s="19" t="s">
        <v>69</v>
      </c>
      <c r="E33" s="19" t="s">
        <v>69</v>
      </c>
      <c r="F33" s="19" t="s">
        <v>69</v>
      </c>
      <c r="G33" s="19" t="s">
        <v>69</v>
      </c>
      <c r="H33" s="19" t="s">
        <v>69</v>
      </c>
      <c r="I33" s="19" t="s">
        <v>69</v>
      </c>
      <c r="J33" s="19" t="s">
        <v>69</v>
      </c>
      <c r="K33" s="19" t="s">
        <v>69</v>
      </c>
      <c r="L33" s="28"/>
      <c r="M33" s="19" t="s">
        <v>196</v>
      </c>
      <c r="N33" s="19" t="s">
        <v>197</v>
      </c>
      <c r="O33" s="19" t="s">
        <v>198</v>
      </c>
      <c r="P33" s="19" t="s">
        <v>69</v>
      </c>
      <c r="Q33" s="19" t="s">
        <v>199</v>
      </c>
      <c r="R33" s="29">
        <v>4</v>
      </c>
      <c r="S33" s="22" t="s">
        <v>402</v>
      </c>
      <c r="T33" s="22" t="s">
        <v>403</v>
      </c>
      <c r="U33" s="19" t="s">
        <v>404</v>
      </c>
      <c r="V33" s="28"/>
      <c r="W33" s="26" t="s">
        <v>49</v>
      </c>
      <c r="X33" s="26" t="s">
        <v>43</v>
      </c>
    </row>
    <row r="34" spans="2:24" ht="66" customHeight="1" x14ac:dyDescent="0.25">
      <c r="B34" s="19" t="s">
        <v>70</v>
      </c>
      <c r="C34" s="19" t="s">
        <v>71</v>
      </c>
      <c r="D34" s="19" t="s">
        <v>45</v>
      </c>
      <c r="E34" s="19" t="s">
        <v>210</v>
      </c>
      <c r="F34" s="19" t="s">
        <v>69</v>
      </c>
      <c r="G34" s="19" t="s">
        <v>69</v>
      </c>
      <c r="H34" s="19" t="s">
        <v>69</v>
      </c>
      <c r="I34" s="19" t="s">
        <v>69</v>
      </c>
      <c r="J34" s="19" t="s">
        <v>69</v>
      </c>
      <c r="K34" s="19" t="s">
        <v>74</v>
      </c>
      <c r="L34" s="28"/>
      <c r="M34" s="19" t="s">
        <v>202</v>
      </c>
      <c r="N34" s="19" t="s">
        <v>155</v>
      </c>
      <c r="O34" s="19" t="s">
        <v>205</v>
      </c>
      <c r="P34" s="19" t="s">
        <v>69</v>
      </c>
      <c r="Q34" s="19" t="s">
        <v>206</v>
      </c>
      <c r="R34" s="29">
        <v>1</v>
      </c>
      <c r="S34" s="22" t="s">
        <v>405</v>
      </c>
      <c r="T34" s="22" t="s">
        <v>406</v>
      </c>
      <c r="U34" s="19" t="s">
        <v>407</v>
      </c>
      <c r="V34" s="28"/>
      <c r="W34" s="26" t="s">
        <v>49</v>
      </c>
      <c r="X34" s="26" t="s">
        <v>43</v>
      </c>
    </row>
    <row r="35" spans="2:24" ht="66" customHeight="1" x14ac:dyDescent="0.25">
      <c r="B35" s="19" t="s">
        <v>69</v>
      </c>
      <c r="C35" s="19" t="s">
        <v>69</v>
      </c>
      <c r="D35" s="19" t="s">
        <v>69</v>
      </c>
      <c r="E35" s="19" t="s">
        <v>69</v>
      </c>
      <c r="F35" s="19" t="s">
        <v>69</v>
      </c>
      <c r="G35" s="19" t="s">
        <v>69</v>
      </c>
      <c r="H35" s="19" t="s">
        <v>69</v>
      </c>
      <c r="I35" s="19" t="s">
        <v>69</v>
      </c>
      <c r="J35" s="19" t="s">
        <v>69</v>
      </c>
      <c r="K35" s="19" t="s">
        <v>74</v>
      </c>
      <c r="L35" s="28"/>
      <c r="M35" s="19" t="s">
        <v>202</v>
      </c>
      <c r="N35" s="19" t="s">
        <v>155</v>
      </c>
      <c r="O35" s="19" t="s">
        <v>205</v>
      </c>
      <c r="P35" s="19" t="s">
        <v>69</v>
      </c>
      <c r="Q35" s="19" t="s">
        <v>206</v>
      </c>
      <c r="R35" s="29">
        <v>3</v>
      </c>
      <c r="S35" s="22" t="s">
        <v>408</v>
      </c>
      <c r="T35" s="22"/>
      <c r="U35" s="19" t="s">
        <v>407</v>
      </c>
      <c r="V35" s="28"/>
      <c r="W35" s="26" t="s">
        <v>49</v>
      </c>
      <c r="X35" s="26" t="s">
        <v>43</v>
      </c>
    </row>
    <row r="36" spans="2:24" ht="66" customHeight="1" x14ac:dyDescent="0.25">
      <c r="B36" s="19" t="s">
        <v>69</v>
      </c>
      <c r="C36" s="19" t="s">
        <v>69</v>
      </c>
      <c r="D36" s="19" t="s">
        <v>69</v>
      </c>
      <c r="E36" s="19" t="s">
        <v>69</v>
      </c>
      <c r="F36" s="19" t="s">
        <v>69</v>
      </c>
      <c r="G36" s="19" t="s">
        <v>69</v>
      </c>
      <c r="H36" s="19" t="s">
        <v>69</v>
      </c>
      <c r="I36" s="19" t="s">
        <v>69</v>
      </c>
      <c r="J36" s="19" t="s">
        <v>69</v>
      </c>
      <c r="K36" s="19" t="s">
        <v>74</v>
      </c>
      <c r="L36" s="28"/>
      <c r="M36" s="19" t="s">
        <v>202</v>
      </c>
      <c r="N36" s="19" t="s">
        <v>155</v>
      </c>
      <c r="O36" s="19" t="s">
        <v>205</v>
      </c>
      <c r="P36" s="19" t="s">
        <v>69</v>
      </c>
      <c r="Q36" s="19" t="s">
        <v>206</v>
      </c>
      <c r="R36" s="29">
        <v>4</v>
      </c>
      <c r="S36" s="22" t="s">
        <v>409</v>
      </c>
      <c r="T36" s="22"/>
      <c r="U36" s="19" t="s">
        <v>407</v>
      </c>
      <c r="V36" s="28"/>
      <c r="W36" s="26" t="s">
        <v>49</v>
      </c>
      <c r="X36" s="26" t="s">
        <v>43</v>
      </c>
    </row>
    <row r="37" spans="2:24" ht="66" customHeight="1" x14ac:dyDescent="0.25">
      <c r="B37" s="19" t="s">
        <v>69</v>
      </c>
      <c r="C37" s="19" t="s">
        <v>69</v>
      </c>
      <c r="D37" s="19" t="s">
        <v>69</v>
      </c>
      <c r="E37" s="19" t="s">
        <v>69</v>
      </c>
      <c r="F37" s="19" t="s">
        <v>69</v>
      </c>
      <c r="G37" s="19" t="s">
        <v>69</v>
      </c>
      <c r="H37" s="19" t="s">
        <v>69</v>
      </c>
      <c r="I37" s="19" t="s">
        <v>69</v>
      </c>
      <c r="J37" s="19" t="s">
        <v>69</v>
      </c>
      <c r="K37" s="19" t="s">
        <v>74</v>
      </c>
      <c r="L37" s="28"/>
      <c r="M37" s="19" t="s">
        <v>202</v>
      </c>
      <c r="N37" s="19" t="s">
        <v>155</v>
      </c>
      <c r="O37" s="19" t="s">
        <v>205</v>
      </c>
      <c r="P37" s="19" t="s">
        <v>69</v>
      </c>
      <c r="Q37" s="19" t="s">
        <v>206</v>
      </c>
      <c r="R37" s="29">
        <v>5</v>
      </c>
      <c r="S37" s="22" t="s">
        <v>410</v>
      </c>
      <c r="T37" s="22"/>
      <c r="U37" s="19" t="s">
        <v>407</v>
      </c>
      <c r="V37" s="28"/>
      <c r="W37" s="26" t="s">
        <v>49</v>
      </c>
      <c r="X37" s="26" t="s">
        <v>43</v>
      </c>
    </row>
    <row r="38" spans="2:24" ht="66" customHeight="1" x14ac:dyDescent="0.25">
      <c r="B38" s="19" t="s">
        <v>69</v>
      </c>
      <c r="C38" s="19" t="s">
        <v>69</v>
      </c>
      <c r="D38" s="19" t="s">
        <v>69</v>
      </c>
      <c r="E38" s="19" t="s">
        <v>69</v>
      </c>
      <c r="F38" s="19" t="s">
        <v>69</v>
      </c>
      <c r="G38" s="19" t="s">
        <v>69</v>
      </c>
      <c r="H38" s="19" t="s">
        <v>69</v>
      </c>
      <c r="I38" s="19" t="s">
        <v>69</v>
      </c>
      <c r="J38" s="19" t="s">
        <v>69</v>
      </c>
      <c r="K38" s="19" t="s">
        <v>74</v>
      </c>
      <c r="L38" s="28"/>
      <c r="M38" s="19" t="s">
        <v>202</v>
      </c>
      <c r="N38" s="19" t="s">
        <v>155</v>
      </c>
      <c r="O38" s="19" t="s">
        <v>205</v>
      </c>
      <c r="P38" s="19" t="s">
        <v>69</v>
      </c>
      <c r="Q38" s="19" t="s">
        <v>206</v>
      </c>
      <c r="R38" s="29">
        <v>6</v>
      </c>
      <c r="S38" s="22" t="s">
        <v>411</v>
      </c>
      <c r="T38" s="22"/>
      <c r="U38" s="19" t="s">
        <v>407</v>
      </c>
      <c r="V38" s="28"/>
      <c r="W38" s="26" t="s">
        <v>49</v>
      </c>
      <c r="X38" s="26" t="s">
        <v>43</v>
      </c>
    </row>
    <row r="39" spans="2:24" ht="66" customHeight="1" x14ac:dyDescent="0.25">
      <c r="B39" s="19" t="s">
        <v>69</v>
      </c>
      <c r="C39" s="19" t="s">
        <v>69</v>
      </c>
      <c r="D39" s="19" t="s">
        <v>69</v>
      </c>
      <c r="E39" s="19" t="s">
        <v>69</v>
      </c>
      <c r="F39" s="19" t="s">
        <v>69</v>
      </c>
      <c r="G39" s="19" t="s">
        <v>69</v>
      </c>
      <c r="H39" s="19" t="s">
        <v>69</v>
      </c>
      <c r="I39" s="19" t="s">
        <v>69</v>
      </c>
      <c r="J39" s="19" t="s">
        <v>69</v>
      </c>
      <c r="K39" s="19" t="s">
        <v>74</v>
      </c>
      <c r="L39" s="28"/>
      <c r="M39" s="19" t="s">
        <v>202</v>
      </c>
      <c r="N39" s="19" t="s">
        <v>155</v>
      </c>
      <c r="O39" s="19" t="s">
        <v>205</v>
      </c>
      <c r="P39" s="19" t="s">
        <v>69</v>
      </c>
      <c r="Q39" s="19" t="s">
        <v>206</v>
      </c>
      <c r="R39" s="29">
        <v>7</v>
      </c>
      <c r="S39" s="22" t="s">
        <v>412</v>
      </c>
      <c r="T39" s="22"/>
      <c r="U39" s="19" t="s">
        <v>407</v>
      </c>
      <c r="V39" s="28"/>
      <c r="W39" s="26" t="s">
        <v>49</v>
      </c>
      <c r="X39" s="26" t="s">
        <v>43</v>
      </c>
    </row>
    <row r="40" spans="2:24" ht="66" customHeight="1" x14ac:dyDescent="0.25">
      <c r="B40" s="19" t="s">
        <v>69</v>
      </c>
      <c r="C40" s="19" t="s">
        <v>69</v>
      </c>
      <c r="D40" s="19" t="s">
        <v>69</v>
      </c>
      <c r="E40" s="19" t="s">
        <v>69</v>
      </c>
      <c r="F40" s="19" t="s">
        <v>69</v>
      </c>
      <c r="G40" s="19" t="s">
        <v>69</v>
      </c>
      <c r="H40" s="19" t="s">
        <v>69</v>
      </c>
      <c r="I40" s="19" t="s">
        <v>69</v>
      </c>
      <c r="J40" s="19" t="s">
        <v>69</v>
      </c>
      <c r="K40" s="19" t="s">
        <v>74</v>
      </c>
      <c r="L40" s="28"/>
      <c r="M40" s="19" t="s">
        <v>202</v>
      </c>
      <c r="N40" s="19" t="s">
        <v>155</v>
      </c>
      <c r="O40" s="19" t="s">
        <v>205</v>
      </c>
      <c r="P40" s="19" t="s">
        <v>69</v>
      </c>
      <c r="Q40" s="19" t="s">
        <v>206</v>
      </c>
      <c r="R40" s="29">
        <v>8</v>
      </c>
      <c r="S40" s="22" t="s">
        <v>413</v>
      </c>
      <c r="T40" s="22"/>
      <c r="U40" s="19" t="s">
        <v>407</v>
      </c>
      <c r="V40" s="28"/>
      <c r="W40" s="26" t="s">
        <v>49</v>
      </c>
      <c r="X40" s="26" t="s">
        <v>43</v>
      </c>
    </row>
    <row r="41" spans="2:24" ht="66" customHeight="1" x14ac:dyDescent="0.25">
      <c r="B41" s="19" t="s">
        <v>69</v>
      </c>
      <c r="C41" s="19" t="s">
        <v>69</v>
      </c>
      <c r="D41" s="19" t="s">
        <v>69</v>
      </c>
      <c r="E41" s="19" t="s">
        <v>69</v>
      </c>
      <c r="F41" s="19" t="s">
        <v>69</v>
      </c>
      <c r="G41" s="19" t="s">
        <v>69</v>
      </c>
      <c r="H41" s="19" t="s">
        <v>69</v>
      </c>
      <c r="I41" s="19" t="s">
        <v>69</v>
      </c>
      <c r="J41" s="19" t="s">
        <v>69</v>
      </c>
      <c r="K41" s="19" t="s">
        <v>74</v>
      </c>
      <c r="L41" s="28"/>
      <c r="M41" s="19" t="s">
        <v>202</v>
      </c>
      <c r="N41" s="19" t="s">
        <v>155</v>
      </c>
      <c r="O41" s="19" t="s">
        <v>205</v>
      </c>
      <c r="P41" s="19" t="s">
        <v>69</v>
      </c>
      <c r="Q41" s="19" t="s">
        <v>206</v>
      </c>
      <c r="R41" s="29">
        <v>9</v>
      </c>
      <c r="S41" s="22" t="s">
        <v>414</v>
      </c>
      <c r="T41" s="22"/>
      <c r="U41" s="19" t="s">
        <v>407</v>
      </c>
      <c r="V41" s="28"/>
      <c r="W41" s="26" t="s">
        <v>49</v>
      </c>
      <c r="X41" s="26" t="s">
        <v>43</v>
      </c>
    </row>
    <row r="42" spans="2:24" ht="66" customHeight="1" x14ac:dyDescent="0.25">
      <c r="B42" s="19" t="s">
        <v>69</v>
      </c>
      <c r="C42" s="19" t="s">
        <v>69</v>
      </c>
      <c r="D42" s="19" t="s">
        <v>69</v>
      </c>
      <c r="E42" s="19" t="s">
        <v>69</v>
      </c>
      <c r="F42" s="19" t="s">
        <v>69</v>
      </c>
      <c r="G42" s="19" t="s">
        <v>69</v>
      </c>
      <c r="H42" s="19" t="s">
        <v>69</v>
      </c>
      <c r="I42" s="19" t="s">
        <v>69</v>
      </c>
      <c r="J42" s="19" t="s">
        <v>69</v>
      </c>
      <c r="K42" s="19" t="s">
        <v>74</v>
      </c>
      <c r="L42" s="28"/>
      <c r="M42" s="19" t="s">
        <v>202</v>
      </c>
      <c r="N42" s="19" t="s">
        <v>155</v>
      </c>
      <c r="O42" s="19" t="s">
        <v>205</v>
      </c>
      <c r="P42" s="19" t="s">
        <v>69</v>
      </c>
      <c r="Q42" s="19" t="s">
        <v>206</v>
      </c>
      <c r="R42" s="29">
        <v>10</v>
      </c>
      <c r="S42" s="22" t="s">
        <v>415</v>
      </c>
      <c r="T42" s="22"/>
      <c r="U42" s="19" t="s">
        <v>407</v>
      </c>
      <c r="V42" s="28"/>
      <c r="W42" s="26" t="s">
        <v>49</v>
      </c>
      <c r="X42" s="26" t="s">
        <v>43</v>
      </c>
    </row>
    <row r="43" spans="2:24" ht="66" customHeight="1" x14ac:dyDescent="0.25">
      <c r="B43" s="19" t="s">
        <v>69</v>
      </c>
      <c r="C43" s="19" t="s">
        <v>69</v>
      </c>
      <c r="D43" s="19" t="s">
        <v>69</v>
      </c>
      <c r="E43" s="19" t="s">
        <v>69</v>
      </c>
      <c r="F43" s="19" t="s">
        <v>69</v>
      </c>
      <c r="G43" s="19" t="s">
        <v>69</v>
      </c>
      <c r="H43" s="19" t="s">
        <v>69</v>
      </c>
      <c r="I43" s="19" t="s">
        <v>69</v>
      </c>
      <c r="J43" s="19" t="s">
        <v>69</v>
      </c>
      <c r="K43" s="19" t="s">
        <v>74</v>
      </c>
      <c r="L43" s="28"/>
      <c r="M43" s="19" t="s">
        <v>202</v>
      </c>
      <c r="N43" s="19" t="s">
        <v>155</v>
      </c>
      <c r="O43" s="19" t="s">
        <v>205</v>
      </c>
      <c r="P43" s="19" t="s">
        <v>69</v>
      </c>
      <c r="Q43" s="19" t="s">
        <v>206</v>
      </c>
      <c r="R43" s="29">
        <v>11</v>
      </c>
      <c r="S43" s="22" t="s">
        <v>416</v>
      </c>
      <c r="T43" s="22"/>
      <c r="U43" s="19" t="s">
        <v>407</v>
      </c>
      <c r="V43" s="28"/>
      <c r="W43" s="26" t="s">
        <v>49</v>
      </c>
      <c r="X43" s="26" t="s">
        <v>43</v>
      </c>
    </row>
    <row r="44" spans="2:24" ht="66" customHeight="1" x14ac:dyDescent="0.25">
      <c r="B44" s="19" t="s">
        <v>69</v>
      </c>
      <c r="C44" s="19" t="s">
        <v>69</v>
      </c>
      <c r="D44" s="19" t="s">
        <v>69</v>
      </c>
      <c r="E44" s="19" t="s">
        <v>69</v>
      </c>
      <c r="F44" s="19" t="s">
        <v>69</v>
      </c>
      <c r="G44" s="19" t="s">
        <v>69</v>
      </c>
      <c r="H44" s="19" t="s">
        <v>69</v>
      </c>
      <c r="I44" s="19" t="s">
        <v>69</v>
      </c>
      <c r="J44" s="19" t="s">
        <v>69</v>
      </c>
      <c r="K44" s="19" t="s">
        <v>74</v>
      </c>
      <c r="L44" s="28"/>
      <c r="M44" s="19" t="s">
        <v>202</v>
      </c>
      <c r="N44" s="19" t="s">
        <v>155</v>
      </c>
      <c r="O44" s="19" t="s">
        <v>205</v>
      </c>
      <c r="P44" s="19" t="s">
        <v>69</v>
      </c>
      <c r="Q44" s="19" t="s">
        <v>206</v>
      </c>
      <c r="R44" s="29">
        <v>12</v>
      </c>
      <c r="S44" s="22" t="s">
        <v>417</v>
      </c>
      <c r="T44" s="22" t="s">
        <v>204</v>
      </c>
      <c r="U44" s="19" t="s">
        <v>381</v>
      </c>
      <c r="V44" s="28"/>
      <c r="W44" s="26" t="s">
        <v>49</v>
      </c>
      <c r="X44" s="26" t="s">
        <v>43</v>
      </c>
    </row>
    <row r="45" spans="2:24" ht="66" customHeight="1" x14ac:dyDescent="0.25">
      <c r="B45" s="19" t="s">
        <v>69</v>
      </c>
      <c r="C45" s="19" t="s">
        <v>69</v>
      </c>
      <c r="D45" s="19" t="s">
        <v>69</v>
      </c>
      <c r="E45" s="19" t="s">
        <v>69</v>
      </c>
      <c r="F45" s="19" t="s">
        <v>69</v>
      </c>
      <c r="G45" s="19" t="s">
        <v>69</v>
      </c>
      <c r="H45" s="19" t="s">
        <v>69</v>
      </c>
      <c r="I45" s="19" t="s">
        <v>69</v>
      </c>
      <c r="J45" s="19" t="s">
        <v>69</v>
      </c>
      <c r="K45" s="19" t="s">
        <v>74</v>
      </c>
      <c r="L45" s="28"/>
      <c r="M45" s="19" t="s">
        <v>202</v>
      </c>
      <c r="N45" s="19" t="s">
        <v>155</v>
      </c>
      <c r="O45" s="19" t="s">
        <v>205</v>
      </c>
      <c r="P45" s="19" t="s">
        <v>69</v>
      </c>
      <c r="Q45" s="19" t="s">
        <v>206</v>
      </c>
      <c r="R45" s="29">
        <v>13</v>
      </c>
      <c r="S45" s="22" t="s">
        <v>418</v>
      </c>
      <c r="T45" s="22" t="s">
        <v>419</v>
      </c>
      <c r="U45" s="19" t="s">
        <v>172</v>
      </c>
      <c r="V45" s="28"/>
      <c r="W45" s="26" t="s">
        <v>49</v>
      </c>
      <c r="X45" s="26" t="s">
        <v>43</v>
      </c>
    </row>
    <row r="46" spans="2:24" ht="66" customHeight="1" x14ac:dyDescent="0.25">
      <c r="B46" s="19" t="s">
        <v>70</v>
      </c>
      <c r="C46" s="19" t="s">
        <v>71</v>
      </c>
      <c r="D46" s="19" t="s">
        <v>45</v>
      </c>
      <c r="E46" s="19" t="s">
        <v>35</v>
      </c>
      <c r="F46" s="19" t="s">
        <v>69</v>
      </c>
      <c r="G46" s="19" t="s">
        <v>69</v>
      </c>
      <c r="H46" s="19" t="s">
        <v>69</v>
      </c>
      <c r="I46" s="19" t="s">
        <v>69</v>
      </c>
      <c r="J46" s="19" t="s">
        <v>69</v>
      </c>
      <c r="K46" s="19" t="s">
        <v>74</v>
      </c>
      <c r="L46" s="28"/>
      <c r="M46" s="19" t="s">
        <v>202</v>
      </c>
      <c r="N46" s="19" t="s">
        <v>155</v>
      </c>
      <c r="O46" s="19" t="s">
        <v>205</v>
      </c>
      <c r="P46" s="19" t="s">
        <v>69</v>
      </c>
      <c r="Q46" s="19" t="s">
        <v>206</v>
      </c>
      <c r="R46" s="29">
        <v>14</v>
      </c>
      <c r="S46" s="22" t="s">
        <v>420</v>
      </c>
      <c r="T46" s="22" t="s">
        <v>421</v>
      </c>
      <c r="U46" s="19" t="s">
        <v>422</v>
      </c>
      <c r="V46" s="28"/>
      <c r="W46" s="26" t="s">
        <v>42</v>
      </c>
      <c r="X46" s="26" t="s">
        <v>50</v>
      </c>
    </row>
    <row r="47" spans="2:24" ht="66" customHeight="1" x14ac:dyDescent="0.25">
      <c r="B47" s="19" t="s">
        <v>70</v>
      </c>
      <c r="C47" s="19" t="s">
        <v>44</v>
      </c>
      <c r="D47" s="19" t="s">
        <v>45</v>
      </c>
      <c r="E47" s="19" t="s">
        <v>210</v>
      </c>
      <c r="F47" s="19" t="s">
        <v>69</v>
      </c>
      <c r="G47" s="19" t="s">
        <v>69</v>
      </c>
      <c r="H47" s="19" t="s">
        <v>69</v>
      </c>
      <c r="I47" s="19" t="s">
        <v>69</v>
      </c>
      <c r="J47" s="19" t="s">
        <v>69</v>
      </c>
      <c r="K47" s="19" t="s">
        <v>74</v>
      </c>
      <c r="L47" s="28"/>
      <c r="M47" s="19" t="s">
        <v>202</v>
      </c>
      <c r="N47" s="19" t="s">
        <v>155</v>
      </c>
      <c r="O47" s="19" t="s">
        <v>205</v>
      </c>
      <c r="P47" s="19" t="s">
        <v>69</v>
      </c>
      <c r="Q47" s="19" t="s">
        <v>206</v>
      </c>
      <c r="R47" s="29">
        <v>15</v>
      </c>
      <c r="S47" s="22" t="s">
        <v>423</v>
      </c>
      <c r="T47" s="22" t="s">
        <v>423</v>
      </c>
      <c r="U47" s="19" t="s">
        <v>422</v>
      </c>
      <c r="V47" s="28"/>
      <c r="W47" s="26" t="s">
        <v>42</v>
      </c>
      <c r="X47" s="26" t="s">
        <v>43</v>
      </c>
    </row>
    <row r="48" spans="2:24" ht="66" customHeight="1" x14ac:dyDescent="0.25">
      <c r="B48" s="19" t="s">
        <v>70</v>
      </c>
      <c r="C48" s="19" t="s">
        <v>44</v>
      </c>
      <c r="D48" s="19" t="s">
        <v>203</v>
      </c>
      <c r="E48" s="19" t="s">
        <v>35</v>
      </c>
      <c r="F48" s="19" t="s">
        <v>69</v>
      </c>
      <c r="G48" s="19" t="s">
        <v>69</v>
      </c>
      <c r="H48" s="19" t="s">
        <v>69</v>
      </c>
      <c r="I48" s="19" t="s">
        <v>69</v>
      </c>
      <c r="J48" s="19" t="s">
        <v>69</v>
      </c>
      <c r="K48" s="19" t="s">
        <v>74</v>
      </c>
      <c r="L48" s="28"/>
      <c r="M48" s="19" t="s">
        <v>202</v>
      </c>
      <c r="N48" s="19" t="s">
        <v>155</v>
      </c>
      <c r="O48" s="19" t="s">
        <v>205</v>
      </c>
      <c r="P48" s="19" t="s">
        <v>69</v>
      </c>
      <c r="Q48" s="19" t="s">
        <v>206</v>
      </c>
      <c r="R48" s="29">
        <v>16</v>
      </c>
      <c r="S48" s="22" t="s">
        <v>424</v>
      </c>
      <c r="T48" s="22" t="s">
        <v>425</v>
      </c>
      <c r="U48" s="19" t="s">
        <v>426</v>
      </c>
      <c r="V48" s="28"/>
      <c r="W48" s="26" t="s">
        <v>42</v>
      </c>
      <c r="X48" s="26" t="s">
        <v>43</v>
      </c>
    </row>
    <row r="49" spans="2:24" ht="66" customHeight="1" x14ac:dyDescent="0.25">
      <c r="B49" s="19" t="s">
        <v>69</v>
      </c>
      <c r="C49" s="19" t="s">
        <v>69</v>
      </c>
      <c r="D49" s="19" t="s">
        <v>69</v>
      </c>
      <c r="E49" s="19" t="s">
        <v>69</v>
      </c>
      <c r="F49" s="19" t="s">
        <v>69</v>
      </c>
      <c r="G49" s="19" t="s">
        <v>69</v>
      </c>
      <c r="H49" s="19" t="s">
        <v>69</v>
      </c>
      <c r="I49" s="19" t="s">
        <v>69</v>
      </c>
      <c r="J49" s="19" t="s">
        <v>69</v>
      </c>
      <c r="K49" s="19" t="s">
        <v>74</v>
      </c>
      <c r="L49" s="28"/>
      <c r="M49" s="19" t="s">
        <v>230</v>
      </c>
      <c r="N49" s="19" t="s">
        <v>155</v>
      </c>
      <c r="O49" s="19" t="s">
        <v>231</v>
      </c>
      <c r="P49" s="19" t="s">
        <v>69</v>
      </c>
      <c r="Q49" s="19" t="s">
        <v>232</v>
      </c>
      <c r="R49" s="29">
        <v>2</v>
      </c>
      <c r="S49" s="22" t="s">
        <v>427</v>
      </c>
      <c r="T49" s="22"/>
      <c r="U49" s="19" t="s">
        <v>428</v>
      </c>
      <c r="V49" s="28"/>
      <c r="W49" s="26" t="s">
        <v>49</v>
      </c>
      <c r="X49" s="26" t="s">
        <v>50</v>
      </c>
    </row>
    <row r="50" spans="2:24" ht="66" customHeight="1" x14ac:dyDescent="0.25">
      <c r="B50" s="19" t="s">
        <v>69</v>
      </c>
      <c r="C50" s="19" t="s">
        <v>69</v>
      </c>
      <c r="D50" s="19" t="s">
        <v>69</v>
      </c>
      <c r="E50" s="19" t="s">
        <v>69</v>
      </c>
      <c r="F50" s="19" t="s">
        <v>69</v>
      </c>
      <c r="G50" s="19" t="s">
        <v>69</v>
      </c>
      <c r="H50" s="19" t="s">
        <v>69</v>
      </c>
      <c r="I50" s="19" t="s">
        <v>69</v>
      </c>
      <c r="J50" s="19" t="s">
        <v>69</v>
      </c>
      <c r="K50" s="19" t="s">
        <v>74</v>
      </c>
      <c r="L50" s="28"/>
      <c r="M50" s="19" t="s">
        <v>230</v>
      </c>
      <c r="N50" s="19" t="s">
        <v>155</v>
      </c>
      <c r="O50" s="19" t="s">
        <v>231</v>
      </c>
      <c r="P50" s="19" t="s">
        <v>69</v>
      </c>
      <c r="Q50" s="19" t="s">
        <v>232</v>
      </c>
      <c r="R50" s="29">
        <v>8</v>
      </c>
      <c r="S50" s="22" t="s">
        <v>429</v>
      </c>
      <c r="T50" s="22"/>
      <c r="U50" s="19" t="s">
        <v>430</v>
      </c>
      <c r="V50" s="28"/>
      <c r="W50" s="26" t="s">
        <v>49</v>
      </c>
      <c r="X50" s="26" t="s">
        <v>43</v>
      </c>
    </row>
    <row r="51" spans="2:24" ht="66" customHeight="1" x14ac:dyDescent="0.25">
      <c r="B51" s="19" t="s">
        <v>69</v>
      </c>
      <c r="C51" s="19" t="s">
        <v>69</v>
      </c>
      <c r="D51" s="19" t="s">
        <v>69</v>
      </c>
      <c r="E51" s="19" t="s">
        <v>69</v>
      </c>
      <c r="F51" s="19" t="s">
        <v>69</v>
      </c>
      <c r="G51" s="19" t="s">
        <v>69</v>
      </c>
      <c r="H51" s="19" t="s">
        <v>69</v>
      </c>
      <c r="I51" s="19" t="s">
        <v>69</v>
      </c>
      <c r="J51" s="19" t="s">
        <v>69</v>
      </c>
      <c r="K51" s="19" t="s">
        <v>74</v>
      </c>
      <c r="L51" s="28"/>
      <c r="M51" s="19" t="s">
        <v>230</v>
      </c>
      <c r="N51" s="19" t="s">
        <v>155</v>
      </c>
      <c r="O51" s="19" t="s">
        <v>231</v>
      </c>
      <c r="P51" s="19" t="s">
        <v>69</v>
      </c>
      <c r="Q51" s="19" t="s">
        <v>232</v>
      </c>
      <c r="R51" s="29">
        <v>9</v>
      </c>
      <c r="S51" s="22" t="s">
        <v>431</v>
      </c>
      <c r="T51" s="22"/>
      <c r="U51" s="19" t="s">
        <v>432</v>
      </c>
      <c r="V51" s="28"/>
      <c r="W51" s="26" t="s">
        <v>49</v>
      </c>
      <c r="X51" s="26" t="s">
        <v>43</v>
      </c>
    </row>
    <row r="52" spans="2:24" ht="66" customHeight="1" x14ac:dyDescent="0.25">
      <c r="B52" s="19" t="s">
        <v>69</v>
      </c>
      <c r="C52" s="19" t="s">
        <v>69</v>
      </c>
      <c r="D52" s="19" t="s">
        <v>69</v>
      </c>
      <c r="E52" s="19" t="s">
        <v>69</v>
      </c>
      <c r="F52" s="19" t="s">
        <v>69</v>
      </c>
      <c r="G52" s="19" t="s">
        <v>69</v>
      </c>
      <c r="H52" s="19" t="s">
        <v>69</v>
      </c>
      <c r="I52" s="19" t="s">
        <v>69</v>
      </c>
      <c r="J52" s="19" t="s">
        <v>69</v>
      </c>
      <c r="K52" s="19" t="s">
        <v>74</v>
      </c>
      <c r="L52" s="28"/>
      <c r="M52" s="19" t="s">
        <v>230</v>
      </c>
      <c r="N52" s="19" t="s">
        <v>155</v>
      </c>
      <c r="O52" s="19" t="s">
        <v>231</v>
      </c>
      <c r="P52" s="19" t="s">
        <v>69</v>
      </c>
      <c r="Q52" s="19" t="s">
        <v>232</v>
      </c>
      <c r="R52" s="29">
        <v>11</v>
      </c>
      <c r="S52" s="22" t="s">
        <v>433</v>
      </c>
      <c r="T52" s="22"/>
      <c r="U52" s="19" t="s">
        <v>434</v>
      </c>
      <c r="V52" s="28"/>
      <c r="W52" s="26" t="s">
        <v>49</v>
      </c>
      <c r="X52" s="26" t="s">
        <v>43</v>
      </c>
    </row>
    <row r="53" spans="2:24" ht="66" customHeight="1" x14ac:dyDescent="0.25">
      <c r="B53" s="19" t="s">
        <v>69</v>
      </c>
      <c r="C53" s="19" t="s">
        <v>69</v>
      </c>
      <c r="D53" s="19" t="s">
        <v>69</v>
      </c>
      <c r="E53" s="19" t="s">
        <v>69</v>
      </c>
      <c r="F53" s="19" t="s">
        <v>69</v>
      </c>
      <c r="G53" s="19" t="s">
        <v>69</v>
      </c>
      <c r="H53" s="19" t="s">
        <v>69</v>
      </c>
      <c r="I53" s="19" t="s">
        <v>69</v>
      </c>
      <c r="J53" s="19" t="s">
        <v>69</v>
      </c>
      <c r="K53" s="19" t="s">
        <v>74</v>
      </c>
      <c r="L53" s="28"/>
      <c r="M53" s="19" t="s">
        <v>230</v>
      </c>
      <c r="N53" s="19" t="s">
        <v>155</v>
      </c>
      <c r="O53" s="19" t="s">
        <v>231</v>
      </c>
      <c r="P53" s="19" t="s">
        <v>69</v>
      </c>
      <c r="Q53" s="19" t="s">
        <v>232</v>
      </c>
      <c r="R53" s="29">
        <v>12</v>
      </c>
      <c r="S53" s="22" t="s">
        <v>435</v>
      </c>
      <c r="T53" s="22"/>
      <c r="U53" s="19" t="s">
        <v>436</v>
      </c>
      <c r="V53" s="28"/>
      <c r="W53" s="26" t="s">
        <v>49</v>
      </c>
      <c r="X53" s="26" t="s">
        <v>43</v>
      </c>
    </row>
    <row r="54" spans="2:24" ht="66" customHeight="1" x14ac:dyDescent="0.25">
      <c r="B54" s="19" t="s">
        <v>69</v>
      </c>
      <c r="C54" s="19" t="s">
        <v>69</v>
      </c>
      <c r="D54" s="19" t="s">
        <v>69</v>
      </c>
      <c r="E54" s="19" t="s">
        <v>69</v>
      </c>
      <c r="F54" s="19" t="s">
        <v>69</v>
      </c>
      <c r="G54" s="19" t="s">
        <v>69</v>
      </c>
      <c r="H54" s="19" t="s">
        <v>69</v>
      </c>
      <c r="I54" s="19" t="s">
        <v>69</v>
      </c>
      <c r="J54" s="19" t="s">
        <v>69</v>
      </c>
      <c r="K54" s="19" t="s">
        <v>74</v>
      </c>
      <c r="L54" s="28"/>
      <c r="M54" s="19" t="s">
        <v>230</v>
      </c>
      <c r="N54" s="19" t="s">
        <v>155</v>
      </c>
      <c r="O54" s="19" t="s">
        <v>231</v>
      </c>
      <c r="P54" s="19" t="s">
        <v>69</v>
      </c>
      <c r="Q54" s="19" t="s">
        <v>232</v>
      </c>
      <c r="R54" s="29">
        <v>13</v>
      </c>
      <c r="S54" s="22" t="s">
        <v>437</v>
      </c>
      <c r="T54" s="22"/>
      <c r="U54" s="19" t="s">
        <v>438</v>
      </c>
      <c r="V54" s="28"/>
      <c r="W54" s="26" t="s">
        <v>49</v>
      </c>
      <c r="X54" s="26" t="s">
        <v>43</v>
      </c>
    </row>
    <row r="55" spans="2:24" ht="66" customHeight="1" x14ac:dyDescent="0.25">
      <c r="B55" s="19" t="s">
        <v>69</v>
      </c>
      <c r="C55" s="19" t="s">
        <v>69</v>
      </c>
      <c r="D55" s="19" t="s">
        <v>69</v>
      </c>
      <c r="E55" s="19" t="s">
        <v>69</v>
      </c>
      <c r="F55" s="19" t="s">
        <v>69</v>
      </c>
      <c r="G55" s="19" t="s">
        <v>69</v>
      </c>
      <c r="H55" s="19" t="s">
        <v>69</v>
      </c>
      <c r="I55" s="19" t="s">
        <v>69</v>
      </c>
      <c r="J55" s="19" t="s">
        <v>69</v>
      </c>
      <c r="K55" s="19" t="s">
        <v>74</v>
      </c>
      <c r="L55" s="28"/>
      <c r="M55" s="19" t="s">
        <v>230</v>
      </c>
      <c r="N55" s="19" t="s">
        <v>155</v>
      </c>
      <c r="O55" s="19" t="s">
        <v>231</v>
      </c>
      <c r="P55" s="19" t="s">
        <v>69</v>
      </c>
      <c r="Q55" s="19" t="s">
        <v>232</v>
      </c>
      <c r="R55" s="29">
        <v>14</v>
      </c>
      <c r="S55" s="22" t="s">
        <v>439</v>
      </c>
      <c r="T55" s="22"/>
      <c r="U55" s="19" t="s">
        <v>440</v>
      </c>
      <c r="V55" s="28"/>
      <c r="W55" s="26" t="s">
        <v>49</v>
      </c>
      <c r="X55" s="26" t="s">
        <v>43</v>
      </c>
    </row>
    <row r="56" spans="2:24" ht="66" customHeight="1" x14ac:dyDescent="0.25">
      <c r="B56" s="19" t="s">
        <v>69</v>
      </c>
      <c r="C56" s="19" t="s">
        <v>69</v>
      </c>
      <c r="D56" s="19" t="s">
        <v>69</v>
      </c>
      <c r="E56" s="19" t="s">
        <v>69</v>
      </c>
      <c r="F56" s="19" t="s">
        <v>69</v>
      </c>
      <c r="G56" s="19" t="s">
        <v>69</v>
      </c>
      <c r="H56" s="19" t="s">
        <v>69</v>
      </c>
      <c r="I56" s="19" t="s">
        <v>69</v>
      </c>
      <c r="J56" s="19" t="s">
        <v>69</v>
      </c>
      <c r="K56" s="19" t="s">
        <v>74</v>
      </c>
      <c r="L56" s="28"/>
      <c r="M56" s="19" t="s">
        <v>230</v>
      </c>
      <c r="N56" s="19" t="s">
        <v>155</v>
      </c>
      <c r="O56" s="19" t="s">
        <v>231</v>
      </c>
      <c r="P56" s="19" t="s">
        <v>69</v>
      </c>
      <c r="Q56" s="19" t="s">
        <v>232</v>
      </c>
      <c r="R56" s="29">
        <v>15</v>
      </c>
      <c r="S56" s="22" t="s">
        <v>441</v>
      </c>
      <c r="T56" s="22"/>
      <c r="U56" s="19" t="s">
        <v>442</v>
      </c>
      <c r="V56" s="28"/>
      <c r="W56" s="26" t="s">
        <v>49</v>
      </c>
      <c r="X56" s="26" t="s">
        <v>50</v>
      </c>
    </row>
    <row r="57" spans="2:24" ht="66" customHeight="1" x14ac:dyDescent="0.25">
      <c r="B57" s="19" t="s">
        <v>69</v>
      </c>
      <c r="C57" s="19" t="s">
        <v>69</v>
      </c>
      <c r="D57" s="19" t="s">
        <v>69</v>
      </c>
      <c r="E57" s="19" t="s">
        <v>69</v>
      </c>
      <c r="F57" s="19" t="s">
        <v>69</v>
      </c>
      <c r="G57" s="19" t="s">
        <v>69</v>
      </c>
      <c r="H57" s="19" t="s">
        <v>69</v>
      </c>
      <c r="I57" s="19" t="s">
        <v>69</v>
      </c>
      <c r="J57" s="19" t="s">
        <v>69</v>
      </c>
      <c r="K57" s="19" t="s">
        <v>74</v>
      </c>
      <c r="L57" s="28"/>
      <c r="M57" s="19" t="s">
        <v>230</v>
      </c>
      <c r="N57" s="19" t="s">
        <v>155</v>
      </c>
      <c r="O57" s="19" t="s">
        <v>231</v>
      </c>
      <c r="P57" s="19" t="s">
        <v>69</v>
      </c>
      <c r="Q57" s="19" t="s">
        <v>232</v>
      </c>
      <c r="R57" s="29">
        <v>16</v>
      </c>
      <c r="S57" s="22" t="s">
        <v>443</v>
      </c>
      <c r="T57" s="22"/>
      <c r="U57" s="19" t="s">
        <v>444</v>
      </c>
      <c r="V57" s="28"/>
      <c r="W57" s="26" t="s">
        <v>49</v>
      </c>
      <c r="X57" s="26" t="s">
        <v>43</v>
      </c>
    </row>
    <row r="58" spans="2:24" ht="66" customHeight="1" x14ac:dyDescent="0.25">
      <c r="B58" s="19" t="s">
        <v>69</v>
      </c>
      <c r="C58" s="19" t="s">
        <v>69</v>
      </c>
      <c r="D58" s="19" t="s">
        <v>69</v>
      </c>
      <c r="E58" s="19" t="s">
        <v>69</v>
      </c>
      <c r="F58" s="19" t="s">
        <v>69</v>
      </c>
      <c r="G58" s="19" t="s">
        <v>69</v>
      </c>
      <c r="H58" s="19" t="s">
        <v>69</v>
      </c>
      <c r="I58" s="19" t="s">
        <v>69</v>
      </c>
      <c r="J58" s="19" t="s">
        <v>69</v>
      </c>
      <c r="K58" s="19" t="s">
        <v>74</v>
      </c>
      <c r="L58" s="28"/>
      <c r="M58" s="19" t="s">
        <v>230</v>
      </c>
      <c r="N58" s="19" t="s">
        <v>155</v>
      </c>
      <c r="O58" s="19" t="s">
        <v>231</v>
      </c>
      <c r="P58" s="19" t="s">
        <v>69</v>
      </c>
      <c r="Q58" s="19" t="s">
        <v>232</v>
      </c>
      <c r="R58" s="29">
        <v>17</v>
      </c>
      <c r="S58" s="22" t="s">
        <v>445</v>
      </c>
      <c r="T58" s="22"/>
      <c r="U58" s="19" t="s">
        <v>446</v>
      </c>
      <c r="V58" s="28"/>
      <c r="W58" s="26" t="s">
        <v>49</v>
      </c>
      <c r="X58" s="26" t="s">
        <v>43</v>
      </c>
    </row>
    <row r="59" spans="2:24" ht="66" customHeight="1" x14ac:dyDescent="0.25">
      <c r="B59" s="19" t="s">
        <v>69</v>
      </c>
      <c r="C59" s="19" t="s">
        <v>69</v>
      </c>
      <c r="D59" s="19" t="s">
        <v>69</v>
      </c>
      <c r="E59" s="19" t="s">
        <v>69</v>
      </c>
      <c r="F59" s="19" t="s">
        <v>69</v>
      </c>
      <c r="G59" s="19" t="s">
        <v>69</v>
      </c>
      <c r="H59" s="19" t="s">
        <v>69</v>
      </c>
      <c r="I59" s="19" t="s">
        <v>69</v>
      </c>
      <c r="J59" s="19" t="s">
        <v>69</v>
      </c>
      <c r="K59" s="19" t="s">
        <v>74</v>
      </c>
      <c r="L59" s="28"/>
      <c r="M59" s="19" t="s">
        <v>230</v>
      </c>
      <c r="N59" s="19" t="s">
        <v>155</v>
      </c>
      <c r="O59" s="19" t="s">
        <v>231</v>
      </c>
      <c r="P59" s="19" t="s">
        <v>69</v>
      </c>
      <c r="Q59" s="19" t="s">
        <v>232</v>
      </c>
      <c r="R59" s="29">
        <v>18</v>
      </c>
      <c r="S59" s="22" t="s">
        <v>447</v>
      </c>
      <c r="T59" s="22"/>
      <c r="U59" s="19" t="s">
        <v>448</v>
      </c>
      <c r="V59" s="28"/>
      <c r="W59" s="26" t="s">
        <v>449</v>
      </c>
      <c r="X59" s="26" t="s">
        <v>50</v>
      </c>
    </row>
    <row r="60" spans="2:24" ht="66" customHeight="1" x14ac:dyDescent="0.25">
      <c r="B60" s="19" t="s">
        <v>69</v>
      </c>
      <c r="C60" s="19" t="s">
        <v>69</v>
      </c>
      <c r="D60" s="19" t="s">
        <v>69</v>
      </c>
      <c r="E60" s="19" t="s">
        <v>69</v>
      </c>
      <c r="F60" s="19" t="s">
        <v>69</v>
      </c>
      <c r="G60" s="19" t="s">
        <v>69</v>
      </c>
      <c r="H60" s="19" t="s">
        <v>69</v>
      </c>
      <c r="I60" s="19" t="s">
        <v>69</v>
      </c>
      <c r="J60" s="19" t="s">
        <v>69</v>
      </c>
      <c r="K60" s="19" t="s">
        <v>74</v>
      </c>
      <c r="L60" s="28"/>
      <c r="M60" s="19" t="s">
        <v>230</v>
      </c>
      <c r="N60" s="19" t="s">
        <v>155</v>
      </c>
      <c r="O60" s="19" t="s">
        <v>231</v>
      </c>
      <c r="P60" s="19" t="s">
        <v>69</v>
      </c>
      <c r="Q60" s="19" t="s">
        <v>232</v>
      </c>
      <c r="R60" s="29">
        <v>19</v>
      </c>
      <c r="S60" s="22" t="s">
        <v>450</v>
      </c>
      <c r="T60" s="22"/>
      <c r="U60" s="19" t="s">
        <v>451</v>
      </c>
      <c r="V60" s="28"/>
      <c r="W60" s="26" t="s">
        <v>49</v>
      </c>
      <c r="X60" s="26" t="s">
        <v>50</v>
      </c>
    </row>
    <row r="61" spans="2:24" ht="66" customHeight="1" x14ac:dyDescent="0.25">
      <c r="B61" s="19" t="s">
        <v>69</v>
      </c>
      <c r="C61" s="19" t="s">
        <v>69</v>
      </c>
      <c r="D61" s="19" t="s">
        <v>69</v>
      </c>
      <c r="E61" s="19" t="s">
        <v>69</v>
      </c>
      <c r="F61" s="19" t="s">
        <v>69</v>
      </c>
      <c r="G61" s="19" t="s">
        <v>69</v>
      </c>
      <c r="H61" s="19" t="s">
        <v>69</v>
      </c>
      <c r="I61" s="19" t="s">
        <v>69</v>
      </c>
      <c r="J61" s="19" t="s">
        <v>69</v>
      </c>
      <c r="K61" s="19" t="s">
        <v>74</v>
      </c>
      <c r="L61" s="28"/>
      <c r="M61" s="19" t="s">
        <v>230</v>
      </c>
      <c r="N61" s="19" t="s">
        <v>155</v>
      </c>
      <c r="O61" s="19" t="s">
        <v>231</v>
      </c>
      <c r="P61" s="19" t="s">
        <v>69</v>
      </c>
      <c r="Q61" s="19" t="s">
        <v>232</v>
      </c>
      <c r="R61" s="29">
        <v>20</v>
      </c>
      <c r="S61" s="22" t="s">
        <v>452</v>
      </c>
      <c r="T61" s="22"/>
      <c r="U61" s="19" t="s">
        <v>453</v>
      </c>
      <c r="V61" s="28"/>
      <c r="W61" s="26" t="s">
        <v>49</v>
      </c>
      <c r="X61" s="26" t="s">
        <v>50</v>
      </c>
    </row>
    <row r="62" spans="2:24" ht="66" customHeight="1" x14ac:dyDescent="0.25">
      <c r="B62" s="19" t="s">
        <v>69</v>
      </c>
      <c r="C62" s="19" t="s">
        <v>69</v>
      </c>
      <c r="D62" s="19" t="s">
        <v>69</v>
      </c>
      <c r="E62" s="19" t="s">
        <v>69</v>
      </c>
      <c r="F62" s="19" t="s">
        <v>69</v>
      </c>
      <c r="G62" s="19" t="s">
        <v>69</v>
      </c>
      <c r="H62" s="19" t="s">
        <v>69</v>
      </c>
      <c r="I62" s="19" t="s">
        <v>69</v>
      </c>
      <c r="J62" s="19" t="s">
        <v>69</v>
      </c>
      <c r="K62" s="19" t="s">
        <v>74</v>
      </c>
      <c r="L62" s="28"/>
      <c r="M62" s="19" t="s">
        <v>230</v>
      </c>
      <c r="N62" s="19" t="s">
        <v>155</v>
      </c>
      <c r="O62" s="19" t="s">
        <v>231</v>
      </c>
      <c r="P62" s="19" t="s">
        <v>69</v>
      </c>
      <c r="Q62" s="19" t="s">
        <v>232</v>
      </c>
      <c r="R62" s="29">
        <v>21</v>
      </c>
      <c r="S62" s="22" t="s">
        <v>454</v>
      </c>
      <c r="T62" s="22"/>
      <c r="U62" s="19" t="s">
        <v>455</v>
      </c>
      <c r="V62" s="28"/>
      <c r="W62" s="26" t="s">
        <v>49</v>
      </c>
      <c r="X62" s="26" t="s">
        <v>50</v>
      </c>
    </row>
    <row r="63" spans="2:24" ht="66" customHeight="1" x14ac:dyDescent="0.25">
      <c r="B63" s="19" t="s">
        <v>69</v>
      </c>
      <c r="C63" s="19" t="s">
        <v>69</v>
      </c>
      <c r="D63" s="19" t="s">
        <v>69</v>
      </c>
      <c r="E63" s="19" t="s">
        <v>69</v>
      </c>
      <c r="F63" s="19" t="s">
        <v>69</v>
      </c>
      <c r="G63" s="19" t="s">
        <v>69</v>
      </c>
      <c r="H63" s="19" t="s">
        <v>69</v>
      </c>
      <c r="I63" s="19" t="s">
        <v>69</v>
      </c>
      <c r="J63" s="19" t="s">
        <v>69</v>
      </c>
      <c r="K63" s="19" t="s">
        <v>74</v>
      </c>
      <c r="L63" s="28"/>
      <c r="M63" s="19" t="s">
        <v>230</v>
      </c>
      <c r="N63" s="19" t="s">
        <v>155</v>
      </c>
      <c r="O63" s="19" t="s">
        <v>231</v>
      </c>
      <c r="P63" s="19" t="s">
        <v>69</v>
      </c>
      <c r="Q63" s="19" t="s">
        <v>232</v>
      </c>
      <c r="R63" s="29">
        <v>22</v>
      </c>
      <c r="S63" s="22" t="s">
        <v>456</v>
      </c>
      <c r="T63" s="22"/>
      <c r="U63" s="19" t="s">
        <v>457</v>
      </c>
      <c r="V63" s="28"/>
      <c r="W63" s="26" t="s">
        <v>449</v>
      </c>
      <c r="X63" s="26" t="s">
        <v>50</v>
      </c>
    </row>
    <row r="64" spans="2:24" ht="66" customHeight="1" x14ac:dyDescent="0.25">
      <c r="B64" s="19" t="s">
        <v>69</v>
      </c>
      <c r="C64" s="19" t="s">
        <v>69</v>
      </c>
      <c r="D64" s="19" t="s">
        <v>69</v>
      </c>
      <c r="E64" s="19" t="s">
        <v>69</v>
      </c>
      <c r="F64" s="19" t="s">
        <v>69</v>
      </c>
      <c r="G64" s="19" t="s">
        <v>69</v>
      </c>
      <c r="H64" s="19" t="s">
        <v>69</v>
      </c>
      <c r="I64" s="19" t="s">
        <v>69</v>
      </c>
      <c r="J64" s="19" t="s">
        <v>87</v>
      </c>
      <c r="K64" s="19" t="s">
        <v>74</v>
      </c>
      <c r="L64" s="28"/>
      <c r="M64" s="19" t="s">
        <v>230</v>
      </c>
      <c r="N64" s="19" t="s">
        <v>155</v>
      </c>
      <c r="O64" s="19" t="s">
        <v>231</v>
      </c>
      <c r="P64" s="19" t="s">
        <v>69</v>
      </c>
      <c r="Q64" s="19" t="s">
        <v>232</v>
      </c>
      <c r="R64" s="29">
        <v>23</v>
      </c>
      <c r="S64" s="22" t="s">
        <v>458</v>
      </c>
      <c r="T64" s="22"/>
      <c r="U64" s="19" t="s">
        <v>459</v>
      </c>
      <c r="V64" s="28"/>
      <c r="W64" s="26" t="s">
        <v>49</v>
      </c>
      <c r="X64" s="26" t="s">
        <v>50</v>
      </c>
    </row>
    <row r="65" spans="2:24" ht="66" customHeight="1" x14ac:dyDescent="0.25">
      <c r="B65" s="19" t="s">
        <v>69</v>
      </c>
      <c r="C65" s="19" t="s">
        <v>69</v>
      </c>
      <c r="D65" s="19" t="s">
        <v>69</v>
      </c>
      <c r="E65" s="19" t="s">
        <v>69</v>
      </c>
      <c r="F65" s="19" t="s">
        <v>69</v>
      </c>
      <c r="G65" s="19" t="s">
        <v>69</v>
      </c>
      <c r="H65" s="19" t="s">
        <v>69</v>
      </c>
      <c r="I65" s="19" t="s">
        <v>69</v>
      </c>
      <c r="J65" s="19" t="s">
        <v>69</v>
      </c>
      <c r="K65" s="19" t="s">
        <v>74</v>
      </c>
      <c r="L65" s="28"/>
      <c r="M65" s="19" t="s">
        <v>230</v>
      </c>
      <c r="N65" s="19" t="s">
        <v>155</v>
      </c>
      <c r="O65" s="19" t="s">
        <v>231</v>
      </c>
      <c r="P65" s="19" t="s">
        <v>69</v>
      </c>
      <c r="Q65" s="19" t="s">
        <v>232</v>
      </c>
      <c r="R65" s="29">
        <v>24</v>
      </c>
      <c r="S65" s="22" t="s">
        <v>460</v>
      </c>
      <c r="T65" s="22"/>
      <c r="U65" s="19" t="s">
        <v>407</v>
      </c>
      <c r="V65" s="28"/>
      <c r="W65" s="26" t="s">
        <v>49</v>
      </c>
      <c r="X65" s="26" t="s">
        <v>43</v>
      </c>
    </row>
    <row r="66" spans="2:24" ht="59.25" customHeight="1" x14ac:dyDescent="0.25">
      <c r="B66" s="19" t="s">
        <v>69</v>
      </c>
      <c r="C66" s="19" t="s">
        <v>69</v>
      </c>
      <c r="D66" s="19" t="s">
        <v>69</v>
      </c>
      <c r="E66" s="19" t="s">
        <v>69</v>
      </c>
      <c r="F66" s="19" t="s">
        <v>69</v>
      </c>
      <c r="G66" s="19" t="s">
        <v>69</v>
      </c>
      <c r="H66" s="19" t="s">
        <v>69</v>
      </c>
      <c r="I66" s="19" t="s">
        <v>69</v>
      </c>
      <c r="J66" s="19" t="s">
        <v>69</v>
      </c>
      <c r="K66" s="19" t="s">
        <v>69</v>
      </c>
      <c r="L66" s="28"/>
      <c r="M66" s="19" t="s">
        <v>122</v>
      </c>
      <c r="N66" s="19" t="s">
        <v>197</v>
      </c>
      <c r="O66" s="19" t="s">
        <v>197</v>
      </c>
      <c r="P66" s="19" t="s">
        <v>69</v>
      </c>
      <c r="Q66" s="19" t="s">
        <v>260</v>
      </c>
      <c r="R66" s="29">
        <v>2</v>
      </c>
      <c r="S66" s="22" t="s">
        <v>461</v>
      </c>
      <c r="T66" s="22" t="s">
        <v>462</v>
      </c>
      <c r="U66" s="19" t="s">
        <v>91</v>
      </c>
      <c r="V66" s="28"/>
      <c r="W66" s="26" t="s">
        <v>49</v>
      </c>
      <c r="X66" s="26" t="s">
        <v>43</v>
      </c>
    </row>
    <row r="67" spans="2:24" ht="59.25" customHeight="1" x14ac:dyDescent="0.25">
      <c r="B67" s="19" t="s">
        <v>70</v>
      </c>
      <c r="C67" s="19" t="s">
        <v>71</v>
      </c>
      <c r="D67" s="19" t="s">
        <v>72</v>
      </c>
      <c r="E67" s="19" t="s">
        <v>73</v>
      </c>
      <c r="F67" s="19" t="s">
        <v>69</v>
      </c>
      <c r="G67" s="19" t="s">
        <v>69</v>
      </c>
      <c r="H67" s="19" t="s">
        <v>69</v>
      </c>
      <c r="I67" s="19" t="s">
        <v>87</v>
      </c>
      <c r="J67" s="19" t="s">
        <v>69</v>
      </c>
      <c r="K67" s="19" t="s">
        <v>69</v>
      </c>
      <c r="L67" s="28"/>
      <c r="M67" s="19" t="s">
        <v>246</v>
      </c>
      <c r="N67" s="19" t="s">
        <v>197</v>
      </c>
      <c r="O67" s="19" t="s">
        <v>261</v>
      </c>
      <c r="P67" s="19" t="s">
        <v>69</v>
      </c>
      <c r="Q67" s="19" t="s">
        <v>262</v>
      </c>
      <c r="R67" s="29">
        <v>3</v>
      </c>
      <c r="S67" s="50" t="s">
        <v>264</v>
      </c>
      <c r="T67" s="50" t="s">
        <v>265</v>
      </c>
      <c r="U67" s="19" t="s">
        <v>91</v>
      </c>
      <c r="V67" s="28"/>
      <c r="W67" s="26" t="s">
        <v>49</v>
      </c>
      <c r="X67" s="26" t="s">
        <v>43</v>
      </c>
    </row>
    <row r="68" spans="2:24" ht="59.25" customHeight="1" x14ac:dyDescent="0.25">
      <c r="B68" s="19" t="s">
        <v>32</v>
      </c>
      <c r="C68" s="19" t="s">
        <v>33</v>
      </c>
      <c r="D68" s="19" t="s">
        <v>55</v>
      </c>
      <c r="E68" s="19" t="s">
        <v>56</v>
      </c>
      <c r="F68" s="19" t="s">
        <v>69</v>
      </c>
      <c r="G68" s="19" t="s">
        <v>69</v>
      </c>
      <c r="H68" s="19" t="s">
        <v>69</v>
      </c>
      <c r="I68" s="19" t="s">
        <v>87</v>
      </c>
      <c r="J68" s="19" t="s">
        <v>69</v>
      </c>
      <c r="K68" s="19" t="s">
        <v>69</v>
      </c>
      <c r="L68" s="28"/>
      <c r="M68" s="19" t="s">
        <v>246</v>
      </c>
      <c r="N68" s="19" t="s">
        <v>197</v>
      </c>
      <c r="O68" s="19" t="s">
        <v>261</v>
      </c>
      <c r="P68" s="19" t="s">
        <v>69</v>
      </c>
      <c r="Q68" s="19" t="s">
        <v>262</v>
      </c>
      <c r="R68" s="29">
        <v>4</v>
      </c>
      <c r="S68" s="50" t="s">
        <v>266</v>
      </c>
      <c r="T68" s="50" t="s">
        <v>267</v>
      </c>
      <c r="U68" s="19" t="s">
        <v>268</v>
      </c>
      <c r="V68" s="28"/>
      <c r="W68" s="26" t="s">
        <v>49</v>
      </c>
      <c r="X68" s="26" t="s">
        <v>43</v>
      </c>
    </row>
    <row r="69" spans="2:24" ht="59.25" customHeight="1" x14ac:dyDescent="0.25">
      <c r="B69" s="19" t="s">
        <v>70</v>
      </c>
      <c r="C69" s="19" t="s">
        <v>71</v>
      </c>
      <c r="D69" s="19" t="s">
        <v>72</v>
      </c>
      <c r="E69" s="19" t="s">
        <v>56</v>
      </c>
      <c r="F69" s="19" t="s">
        <v>69</v>
      </c>
      <c r="G69" s="19" t="s">
        <v>69</v>
      </c>
      <c r="H69" s="19" t="s">
        <v>69</v>
      </c>
      <c r="I69" s="19" t="s">
        <v>87</v>
      </c>
      <c r="J69" s="19" t="s">
        <v>69</v>
      </c>
      <c r="K69" s="19" t="s">
        <v>69</v>
      </c>
      <c r="L69" s="28"/>
      <c r="M69" s="19" t="s">
        <v>246</v>
      </c>
      <c r="N69" s="19" t="s">
        <v>197</v>
      </c>
      <c r="O69" s="19" t="s">
        <v>261</v>
      </c>
      <c r="P69" s="19" t="s">
        <v>69</v>
      </c>
      <c r="Q69" s="19" t="s">
        <v>262</v>
      </c>
      <c r="R69" s="29">
        <v>5</v>
      </c>
      <c r="S69" s="50" t="s">
        <v>269</v>
      </c>
      <c r="T69" s="50" t="s">
        <v>270</v>
      </c>
      <c r="U69" s="19" t="s">
        <v>271</v>
      </c>
      <c r="V69" s="28"/>
      <c r="W69" s="26" t="s">
        <v>49</v>
      </c>
      <c r="X69" s="26" t="s">
        <v>43</v>
      </c>
    </row>
    <row r="70" spans="2:24" ht="59.25" customHeight="1" x14ac:dyDescent="0.25">
      <c r="B70" s="19" t="s">
        <v>70</v>
      </c>
      <c r="C70" s="19" t="s">
        <v>158</v>
      </c>
      <c r="D70" s="19" t="s">
        <v>72</v>
      </c>
      <c r="E70" s="19" t="s">
        <v>166</v>
      </c>
      <c r="F70" s="19" t="s">
        <v>69</v>
      </c>
      <c r="G70" s="19" t="s">
        <v>69</v>
      </c>
      <c r="H70" s="19" t="s">
        <v>69</v>
      </c>
      <c r="I70" s="19" t="s">
        <v>87</v>
      </c>
      <c r="J70" s="19" t="s">
        <v>69</v>
      </c>
      <c r="K70" s="19" t="s">
        <v>69</v>
      </c>
      <c r="L70" s="28"/>
      <c r="M70" s="19" t="s">
        <v>246</v>
      </c>
      <c r="N70" s="19" t="s">
        <v>197</v>
      </c>
      <c r="O70" s="19" t="s">
        <v>261</v>
      </c>
      <c r="P70" s="19" t="s">
        <v>69</v>
      </c>
      <c r="Q70" s="19" t="s">
        <v>262</v>
      </c>
      <c r="R70" s="29">
        <v>6</v>
      </c>
      <c r="S70" s="50" t="s">
        <v>272</v>
      </c>
      <c r="T70" s="50" t="s">
        <v>273</v>
      </c>
      <c r="U70" s="19" t="s">
        <v>274</v>
      </c>
      <c r="V70" s="28"/>
      <c r="W70" s="26" t="s">
        <v>49</v>
      </c>
      <c r="X70" s="26" t="s">
        <v>43</v>
      </c>
    </row>
    <row r="71" spans="2:24" ht="59.25" customHeight="1" x14ac:dyDescent="0.25">
      <c r="B71" s="19" t="s">
        <v>70</v>
      </c>
      <c r="C71" s="19" t="s">
        <v>158</v>
      </c>
      <c r="D71" s="19" t="s">
        <v>72</v>
      </c>
      <c r="E71" s="19" t="s">
        <v>166</v>
      </c>
      <c r="F71" s="19" t="s">
        <v>69</v>
      </c>
      <c r="G71" s="19" t="s">
        <v>69</v>
      </c>
      <c r="H71" s="19" t="s">
        <v>69</v>
      </c>
      <c r="I71" s="19" t="s">
        <v>87</v>
      </c>
      <c r="J71" s="19" t="s">
        <v>69</v>
      </c>
      <c r="K71" s="19" t="s">
        <v>69</v>
      </c>
      <c r="L71" s="28"/>
      <c r="M71" s="19" t="s">
        <v>246</v>
      </c>
      <c r="N71" s="19" t="s">
        <v>197</v>
      </c>
      <c r="O71" s="19" t="s">
        <v>261</v>
      </c>
      <c r="P71" s="19" t="s">
        <v>69</v>
      </c>
      <c r="Q71" s="19" t="s">
        <v>262</v>
      </c>
      <c r="R71" s="29">
        <v>2</v>
      </c>
      <c r="S71" s="50" t="s">
        <v>463</v>
      </c>
      <c r="T71" s="22" t="s">
        <v>464</v>
      </c>
      <c r="U71" s="19" t="s">
        <v>465</v>
      </c>
      <c r="V71" s="28"/>
      <c r="W71" s="26" t="s">
        <v>49</v>
      </c>
      <c r="X71" s="26" t="s">
        <v>43</v>
      </c>
    </row>
    <row r="72" spans="2:24" ht="59.25" customHeight="1" x14ac:dyDescent="0.25">
      <c r="B72" s="19" t="s">
        <v>69</v>
      </c>
      <c r="C72" s="19" t="s">
        <v>69</v>
      </c>
      <c r="D72" s="19" t="s">
        <v>69</v>
      </c>
      <c r="E72" s="19" t="s">
        <v>69</v>
      </c>
      <c r="F72" s="19" t="s">
        <v>69</v>
      </c>
      <c r="G72" s="19" t="s">
        <v>69</v>
      </c>
      <c r="H72" s="19" t="s">
        <v>69</v>
      </c>
      <c r="I72" s="19" t="s">
        <v>87</v>
      </c>
      <c r="J72" s="19" t="s">
        <v>69</v>
      </c>
      <c r="K72" s="19" t="s">
        <v>69</v>
      </c>
      <c r="L72" s="28"/>
      <c r="M72" s="19" t="s">
        <v>250</v>
      </c>
      <c r="N72" s="19" t="s">
        <v>197</v>
      </c>
      <c r="O72" s="19" t="s">
        <v>255</v>
      </c>
      <c r="P72" s="19" t="s">
        <v>69</v>
      </c>
      <c r="Q72" s="19" t="s">
        <v>275</v>
      </c>
      <c r="R72" s="29">
        <v>3</v>
      </c>
      <c r="S72" s="22" t="s">
        <v>466</v>
      </c>
      <c r="T72" s="22" t="s">
        <v>467</v>
      </c>
      <c r="U72" s="19" t="s">
        <v>387</v>
      </c>
      <c r="V72" s="28"/>
      <c r="W72" s="26" t="s">
        <v>49</v>
      </c>
      <c r="X72" s="26" t="s">
        <v>43</v>
      </c>
    </row>
    <row r="73" spans="2:24" ht="66" customHeight="1" x14ac:dyDescent="0.25">
      <c r="B73" s="19" t="s">
        <v>69</v>
      </c>
      <c r="C73" s="19" t="s">
        <v>69</v>
      </c>
      <c r="D73" s="19" t="s">
        <v>69</v>
      </c>
      <c r="E73" s="19" t="s">
        <v>69</v>
      </c>
      <c r="F73" s="19" t="s">
        <v>69</v>
      </c>
      <c r="G73" s="19" t="s">
        <v>69</v>
      </c>
      <c r="H73" s="19" t="s">
        <v>69</v>
      </c>
      <c r="I73" s="19" t="s">
        <v>87</v>
      </c>
      <c r="J73" s="19" t="s">
        <v>69</v>
      </c>
      <c r="K73" s="19" t="s">
        <v>69</v>
      </c>
      <c r="L73" s="28"/>
      <c r="M73" s="19" t="s">
        <v>202</v>
      </c>
      <c r="N73" s="19" t="s">
        <v>155</v>
      </c>
      <c r="O73" s="19" t="s">
        <v>321</v>
      </c>
      <c r="P73" s="19" t="s">
        <v>69</v>
      </c>
      <c r="Q73" s="19" t="s">
        <v>322</v>
      </c>
      <c r="R73" s="29">
        <v>3</v>
      </c>
      <c r="S73" s="22" t="s">
        <v>468</v>
      </c>
      <c r="T73" s="22" t="s">
        <v>469</v>
      </c>
      <c r="U73" s="19" t="s">
        <v>271</v>
      </c>
      <c r="V73" s="28"/>
      <c r="W73" s="26" t="s">
        <v>49</v>
      </c>
      <c r="X73" s="26" t="s">
        <v>43</v>
      </c>
    </row>
    <row r="74" spans="2:24" ht="66" customHeight="1" x14ac:dyDescent="0.25">
      <c r="B74" s="19" t="s">
        <v>69</v>
      </c>
      <c r="C74" s="19" t="s">
        <v>69</v>
      </c>
      <c r="D74" s="19" t="s">
        <v>69</v>
      </c>
      <c r="E74" s="19" t="s">
        <v>69</v>
      </c>
      <c r="F74" s="19" t="s">
        <v>69</v>
      </c>
      <c r="G74" s="19" t="s">
        <v>69</v>
      </c>
      <c r="H74" s="19" t="s">
        <v>69</v>
      </c>
      <c r="I74" s="19" t="s">
        <v>87</v>
      </c>
      <c r="J74" s="19" t="s">
        <v>69</v>
      </c>
      <c r="K74" s="19" t="s">
        <v>74</v>
      </c>
      <c r="L74" s="28"/>
      <c r="M74" s="19" t="s">
        <v>75</v>
      </c>
      <c r="N74" s="19" t="s">
        <v>76</v>
      </c>
      <c r="O74" s="19" t="s">
        <v>76</v>
      </c>
      <c r="P74" s="19" t="s">
        <v>69</v>
      </c>
      <c r="Q74" s="19" t="s">
        <v>329</v>
      </c>
      <c r="R74" s="29">
        <v>1</v>
      </c>
      <c r="S74" s="22" t="s">
        <v>470</v>
      </c>
      <c r="T74" s="22"/>
      <c r="U74" s="19" t="s">
        <v>471</v>
      </c>
      <c r="V74" s="28"/>
      <c r="W74" s="26" t="s">
        <v>49</v>
      </c>
      <c r="X74" s="26" t="s">
        <v>43</v>
      </c>
    </row>
    <row r="75" spans="2:24" ht="66" customHeight="1" x14ac:dyDescent="0.25">
      <c r="B75" s="19" t="s">
        <v>69</v>
      </c>
      <c r="C75" s="19" t="s">
        <v>69</v>
      </c>
      <c r="D75" s="19" t="s">
        <v>69</v>
      </c>
      <c r="E75" s="19" t="s">
        <v>87</v>
      </c>
      <c r="F75" s="19" t="s">
        <v>69</v>
      </c>
      <c r="G75" s="19" t="s">
        <v>69</v>
      </c>
      <c r="H75" s="19" t="s">
        <v>69</v>
      </c>
      <c r="I75" s="19" t="s">
        <v>69</v>
      </c>
      <c r="J75" s="19" t="s">
        <v>69</v>
      </c>
      <c r="K75" s="19" t="s">
        <v>69</v>
      </c>
      <c r="L75" s="28"/>
      <c r="M75" s="19" t="s">
        <v>75</v>
      </c>
      <c r="N75" s="19" t="s">
        <v>76</v>
      </c>
      <c r="O75" s="19" t="s">
        <v>76</v>
      </c>
      <c r="P75" s="19" t="s">
        <v>69</v>
      </c>
      <c r="Q75" s="19" t="s">
        <v>329</v>
      </c>
      <c r="R75" s="29">
        <v>2</v>
      </c>
      <c r="S75" s="22" t="s">
        <v>472</v>
      </c>
      <c r="T75" s="22"/>
      <c r="U75" s="19" t="s">
        <v>473</v>
      </c>
      <c r="V75" s="28"/>
      <c r="W75" s="26" t="s">
        <v>49</v>
      </c>
      <c r="X75" s="26" t="s">
        <v>43</v>
      </c>
    </row>
    <row r="76" spans="2:24" ht="66" customHeight="1" x14ac:dyDescent="0.25">
      <c r="B76" s="19" t="s">
        <v>69</v>
      </c>
      <c r="C76" s="19" t="s">
        <v>69</v>
      </c>
      <c r="D76" s="19" t="s">
        <v>69</v>
      </c>
      <c r="E76" s="19" t="s">
        <v>69</v>
      </c>
      <c r="F76" s="19" t="s">
        <v>69</v>
      </c>
      <c r="G76" s="19" t="s">
        <v>69</v>
      </c>
      <c r="H76" s="19" t="s">
        <v>69</v>
      </c>
      <c r="I76" s="19" t="s">
        <v>69</v>
      </c>
      <c r="J76" s="19" t="s">
        <v>69</v>
      </c>
      <c r="K76" s="19" t="s">
        <v>74</v>
      </c>
      <c r="L76" s="28"/>
      <c r="M76" s="19" t="s">
        <v>75</v>
      </c>
      <c r="N76" s="19" t="s">
        <v>76</v>
      </c>
      <c r="O76" s="19" t="s">
        <v>333</v>
      </c>
      <c r="P76" s="19" t="s">
        <v>69</v>
      </c>
      <c r="Q76" s="19" t="s">
        <v>334</v>
      </c>
      <c r="R76" s="29">
        <v>1</v>
      </c>
      <c r="S76" s="22" t="s">
        <v>474</v>
      </c>
      <c r="T76" s="22"/>
      <c r="U76" s="19" t="s">
        <v>475</v>
      </c>
      <c r="V76" s="28"/>
      <c r="W76" s="26" t="s">
        <v>49</v>
      </c>
      <c r="X76" s="26" t="s">
        <v>43</v>
      </c>
    </row>
    <row r="77" spans="2:24" ht="66" customHeight="1" x14ac:dyDescent="0.25">
      <c r="B77" s="19" t="s">
        <v>69</v>
      </c>
      <c r="C77" s="19" t="s">
        <v>69</v>
      </c>
      <c r="D77" s="19" t="s">
        <v>69</v>
      </c>
      <c r="E77" s="19" t="s">
        <v>87</v>
      </c>
      <c r="F77" s="19" t="s">
        <v>69</v>
      </c>
      <c r="G77" s="19" t="s">
        <v>69</v>
      </c>
      <c r="H77" s="19" t="s">
        <v>69</v>
      </c>
      <c r="I77" s="19" t="s">
        <v>87</v>
      </c>
      <c r="J77" s="19" t="s">
        <v>69</v>
      </c>
      <c r="K77" s="19" t="s">
        <v>74</v>
      </c>
      <c r="L77" s="28"/>
      <c r="M77" s="19" t="s">
        <v>75</v>
      </c>
      <c r="N77" s="19" t="s">
        <v>76</v>
      </c>
      <c r="O77" s="19" t="s">
        <v>335</v>
      </c>
      <c r="P77" s="19" t="s">
        <v>69</v>
      </c>
      <c r="Q77" s="19" t="s">
        <v>336</v>
      </c>
      <c r="R77" s="29">
        <v>1</v>
      </c>
      <c r="S77" s="22" t="s">
        <v>476</v>
      </c>
      <c r="T77" s="22" t="s">
        <v>477</v>
      </c>
      <c r="U77" s="19" t="s">
        <v>478</v>
      </c>
      <c r="V77" s="28"/>
      <c r="W77" s="26" t="s">
        <v>49</v>
      </c>
      <c r="X77" s="26" t="s">
        <v>43</v>
      </c>
    </row>
    <row r="78" spans="2:24" ht="66" customHeight="1" x14ac:dyDescent="0.25">
      <c r="B78" s="19" t="s">
        <v>69</v>
      </c>
      <c r="C78" s="19" t="s">
        <v>69</v>
      </c>
      <c r="D78" s="19" t="s">
        <v>69</v>
      </c>
      <c r="E78" s="19" t="s">
        <v>87</v>
      </c>
      <c r="F78" s="19" t="s">
        <v>69</v>
      </c>
      <c r="G78" s="19" t="s">
        <v>69</v>
      </c>
      <c r="H78" s="19" t="s">
        <v>69</v>
      </c>
      <c r="I78" s="19" t="s">
        <v>87</v>
      </c>
      <c r="J78" s="19" t="s">
        <v>69</v>
      </c>
      <c r="K78" s="19" t="s">
        <v>74</v>
      </c>
      <c r="L78" s="28"/>
      <c r="M78" s="19" t="s">
        <v>75</v>
      </c>
      <c r="N78" s="19" t="s">
        <v>76</v>
      </c>
      <c r="O78" s="19" t="s">
        <v>335</v>
      </c>
      <c r="P78" s="19" t="s">
        <v>69</v>
      </c>
      <c r="Q78" s="19" t="s">
        <v>336</v>
      </c>
      <c r="R78" s="29">
        <v>3</v>
      </c>
      <c r="S78" s="22" t="s">
        <v>479</v>
      </c>
      <c r="T78" s="22" t="s">
        <v>480</v>
      </c>
      <c r="U78" s="19" t="s">
        <v>271</v>
      </c>
      <c r="V78" s="28"/>
      <c r="W78" s="26" t="s">
        <v>49</v>
      </c>
      <c r="X78" s="26" t="s">
        <v>43</v>
      </c>
    </row>
    <row r="79" spans="2:24" ht="66" customHeight="1" x14ac:dyDescent="0.25">
      <c r="B79" s="19" t="s">
        <v>69</v>
      </c>
      <c r="C79" s="19" t="s">
        <v>69</v>
      </c>
      <c r="D79" s="19" t="s">
        <v>69</v>
      </c>
      <c r="E79" s="19" t="s">
        <v>87</v>
      </c>
      <c r="F79" s="19" t="s">
        <v>69</v>
      </c>
      <c r="G79" s="19" t="s">
        <v>69</v>
      </c>
      <c r="H79" s="19" t="s">
        <v>69</v>
      </c>
      <c r="I79" s="19" t="s">
        <v>87</v>
      </c>
      <c r="J79" s="19" t="s">
        <v>69</v>
      </c>
      <c r="K79" s="19" t="s">
        <v>74</v>
      </c>
      <c r="L79" s="28"/>
      <c r="M79" s="19" t="s">
        <v>75</v>
      </c>
      <c r="N79" s="19" t="s">
        <v>76</v>
      </c>
      <c r="O79" s="19" t="s">
        <v>80</v>
      </c>
      <c r="P79" s="19" t="s">
        <v>69</v>
      </c>
      <c r="Q79" s="19" t="s">
        <v>338</v>
      </c>
      <c r="R79" s="29">
        <v>2</v>
      </c>
      <c r="S79" s="22" t="s">
        <v>481</v>
      </c>
      <c r="T79" s="22" t="s">
        <v>482</v>
      </c>
      <c r="U79" s="19" t="s">
        <v>271</v>
      </c>
      <c r="V79" s="28"/>
      <c r="W79" s="26" t="s">
        <v>49</v>
      </c>
      <c r="X79" s="26" t="s">
        <v>43</v>
      </c>
    </row>
    <row r="80" spans="2:24" ht="66" customHeight="1" x14ac:dyDescent="0.25">
      <c r="B80" s="19" t="s">
        <v>69</v>
      </c>
      <c r="C80" s="19" t="s">
        <v>69</v>
      </c>
      <c r="D80" s="19" t="s">
        <v>69</v>
      </c>
      <c r="E80" s="19" t="s">
        <v>69</v>
      </c>
      <c r="F80" s="19" t="s">
        <v>69</v>
      </c>
      <c r="G80" s="19" t="s">
        <v>69</v>
      </c>
      <c r="H80" s="19" t="s">
        <v>69</v>
      </c>
      <c r="I80" s="19" t="s">
        <v>69</v>
      </c>
      <c r="J80" s="19" t="s">
        <v>69</v>
      </c>
      <c r="K80" s="19" t="s">
        <v>74</v>
      </c>
      <c r="L80" s="28"/>
      <c r="M80" s="19" t="s">
        <v>75</v>
      </c>
      <c r="N80" s="19" t="s">
        <v>76</v>
      </c>
      <c r="O80" s="19" t="s">
        <v>340</v>
      </c>
      <c r="P80" s="19" t="s">
        <v>69</v>
      </c>
      <c r="Q80" s="19" t="s">
        <v>341</v>
      </c>
      <c r="R80" s="29" t="s">
        <v>483</v>
      </c>
      <c r="S80" s="22" t="s">
        <v>484</v>
      </c>
      <c r="T80" s="22"/>
      <c r="U80" s="19" t="s">
        <v>485</v>
      </c>
      <c r="V80" s="28"/>
      <c r="W80" s="26" t="s">
        <v>49</v>
      </c>
      <c r="X80" s="26" t="s">
        <v>43</v>
      </c>
    </row>
    <row r="81" spans="2:24" ht="66" customHeight="1" x14ac:dyDescent="0.25">
      <c r="B81" s="19" t="s">
        <v>69</v>
      </c>
      <c r="C81" s="19" t="s">
        <v>69</v>
      </c>
      <c r="D81" s="19" t="s">
        <v>69</v>
      </c>
      <c r="E81" s="19" t="s">
        <v>69</v>
      </c>
      <c r="F81" s="19" t="s">
        <v>69</v>
      </c>
      <c r="G81" s="19" t="s">
        <v>69</v>
      </c>
      <c r="H81" s="19" t="s">
        <v>69</v>
      </c>
      <c r="I81" s="19" t="s">
        <v>69</v>
      </c>
      <c r="J81" s="19" t="s">
        <v>69</v>
      </c>
      <c r="K81" s="19" t="s">
        <v>74</v>
      </c>
      <c r="L81" s="28"/>
      <c r="M81" s="19" t="s">
        <v>75</v>
      </c>
      <c r="N81" s="19" t="s">
        <v>76</v>
      </c>
      <c r="O81" s="19" t="s">
        <v>340</v>
      </c>
      <c r="P81" s="19" t="s">
        <v>69</v>
      </c>
      <c r="Q81" s="19" t="s">
        <v>341</v>
      </c>
      <c r="R81" s="29">
        <v>1</v>
      </c>
      <c r="S81" s="22"/>
      <c r="T81" s="22"/>
      <c r="U81" s="19" t="s">
        <v>485</v>
      </c>
      <c r="V81" s="28"/>
      <c r="W81" s="26" t="s">
        <v>49</v>
      </c>
      <c r="X81" s="26" t="s">
        <v>43</v>
      </c>
    </row>
    <row r="82" spans="2:24" s="49" customFormat="1" ht="66" customHeight="1" x14ac:dyDescent="0.2">
      <c r="B82" s="19"/>
      <c r="C82" s="19"/>
      <c r="D82" s="19"/>
      <c r="E82" s="19"/>
      <c r="F82" s="19"/>
      <c r="G82" s="19"/>
      <c r="H82" s="19"/>
      <c r="I82" s="19"/>
      <c r="J82" s="19"/>
      <c r="K82" s="19"/>
      <c r="L82" s="48"/>
      <c r="M82" s="19" t="s">
        <v>250</v>
      </c>
      <c r="N82" s="19" t="s">
        <v>197</v>
      </c>
      <c r="O82" s="20" t="s">
        <v>251</v>
      </c>
      <c r="P82" s="21" t="s">
        <v>69</v>
      </c>
      <c r="Q82" s="22" t="s">
        <v>275</v>
      </c>
      <c r="R82" s="23">
        <v>5</v>
      </c>
      <c r="S82" s="22" t="s">
        <v>280</v>
      </c>
      <c r="T82" s="19" t="s">
        <v>281</v>
      </c>
      <c r="U82" s="19" t="s">
        <v>282</v>
      </c>
      <c r="V82" s="48"/>
      <c r="W82" s="24" t="s">
        <v>49</v>
      </c>
      <c r="X82" s="25" t="s">
        <v>43</v>
      </c>
    </row>
    <row r="83" spans="2:24" s="49" customFormat="1" ht="66" customHeight="1" x14ac:dyDescent="0.2">
      <c r="B83" s="19"/>
      <c r="C83" s="19"/>
      <c r="D83" s="19"/>
      <c r="E83" s="19"/>
      <c r="F83" s="19"/>
      <c r="G83" s="19"/>
      <c r="H83" s="19"/>
      <c r="I83" s="19"/>
      <c r="J83" s="19"/>
      <c r="K83" s="19"/>
      <c r="L83" s="48"/>
      <c r="M83" s="19" t="s">
        <v>250</v>
      </c>
      <c r="N83" s="19" t="s">
        <v>197</v>
      </c>
      <c r="O83" s="19" t="s">
        <v>283</v>
      </c>
      <c r="P83" s="21" t="s">
        <v>69</v>
      </c>
      <c r="Q83" s="22" t="s">
        <v>284</v>
      </c>
      <c r="R83" s="23">
        <v>1</v>
      </c>
      <c r="S83" s="22" t="s">
        <v>285</v>
      </c>
      <c r="T83" s="19" t="s">
        <v>286</v>
      </c>
      <c r="U83" s="19" t="s">
        <v>287</v>
      </c>
      <c r="V83" s="48"/>
      <c r="W83" s="26" t="s">
        <v>49</v>
      </c>
      <c r="X83" s="27" t="s">
        <v>43</v>
      </c>
    </row>
    <row r="84" spans="2:24" s="49" customFormat="1" ht="66" customHeight="1" x14ac:dyDescent="0.2">
      <c r="B84" s="19"/>
      <c r="C84" s="19"/>
      <c r="D84" s="19"/>
      <c r="E84" s="19"/>
      <c r="F84" s="19"/>
      <c r="G84" s="19"/>
      <c r="H84" s="19"/>
      <c r="I84" s="19"/>
      <c r="J84" s="19"/>
      <c r="K84" s="19"/>
      <c r="L84" s="48"/>
      <c r="M84" s="19" t="s">
        <v>250</v>
      </c>
      <c r="N84" s="19" t="s">
        <v>197</v>
      </c>
      <c r="O84" s="19" t="s">
        <v>283</v>
      </c>
      <c r="P84" s="21" t="s">
        <v>69</v>
      </c>
      <c r="Q84" s="22" t="s">
        <v>284</v>
      </c>
      <c r="R84" s="23">
        <v>2</v>
      </c>
      <c r="S84" s="22" t="s">
        <v>288</v>
      </c>
      <c r="T84" s="19" t="s">
        <v>289</v>
      </c>
      <c r="U84" s="19" t="s">
        <v>91</v>
      </c>
      <c r="V84" s="48"/>
      <c r="W84" s="26" t="s">
        <v>49</v>
      </c>
      <c r="X84" s="26" t="s">
        <v>43</v>
      </c>
    </row>
    <row r="85" spans="2:24" s="49" customFormat="1" ht="66" customHeight="1" x14ac:dyDescent="0.2">
      <c r="B85" s="19"/>
      <c r="C85" s="19"/>
      <c r="D85" s="19"/>
      <c r="E85" s="19"/>
      <c r="F85" s="19"/>
      <c r="G85" s="19"/>
      <c r="H85" s="19"/>
      <c r="I85" s="19"/>
      <c r="J85" s="19"/>
      <c r="K85" s="19"/>
      <c r="L85" s="48"/>
      <c r="M85" s="19" t="s">
        <v>250</v>
      </c>
      <c r="N85" s="19" t="s">
        <v>197</v>
      </c>
      <c r="O85" s="19" t="s">
        <v>283</v>
      </c>
      <c r="P85" s="21" t="s">
        <v>69</v>
      </c>
      <c r="Q85" s="22" t="s">
        <v>284</v>
      </c>
      <c r="R85" s="23">
        <v>3</v>
      </c>
      <c r="S85" s="22" t="s">
        <v>277</v>
      </c>
      <c r="T85" s="19" t="s">
        <v>278</v>
      </c>
      <c r="U85" s="19" t="s">
        <v>279</v>
      </c>
      <c r="V85" s="48"/>
      <c r="W85" s="26" t="s">
        <v>49</v>
      </c>
      <c r="X85" s="26" t="s">
        <v>43</v>
      </c>
    </row>
    <row r="86" spans="2:24" s="49" customFormat="1" ht="66" customHeight="1" x14ac:dyDescent="0.2">
      <c r="B86" s="19"/>
      <c r="C86" s="19"/>
      <c r="D86" s="19"/>
      <c r="E86" s="19"/>
      <c r="F86" s="19"/>
      <c r="G86" s="19"/>
      <c r="H86" s="19"/>
      <c r="I86" s="19"/>
      <c r="J86" s="19"/>
      <c r="K86" s="19"/>
      <c r="L86" s="48"/>
      <c r="M86" s="19" t="s">
        <v>250</v>
      </c>
      <c r="N86" s="19" t="s">
        <v>197</v>
      </c>
      <c r="O86" s="19" t="s">
        <v>291</v>
      </c>
      <c r="P86" s="21" t="s">
        <v>69</v>
      </c>
      <c r="Q86" s="22" t="s">
        <v>292</v>
      </c>
      <c r="R86" s="23">
        <v>2</v>
      </c>
      <c r="S86" s="22" t="s">
        <v>293</v>
      </c>
      <c r="T86" s="19" t="s">
        <v>294</v>
      </c>
      <c r="U86" s="19" t="s">
        <v>295</v>
      </c>
      <c r="V86" s="48"/>
      <c r="W86" s="26" t="s">
        <v>49</v>
      </c>
      <c r="X86" s="26" t="s">
        <v>43</v>
      </c>
    </row>
    <row r="87" spans="2:24" s="49" customFormat="1" ht="66" customHeight="1" x14ac:dyDescent="0.2">
      <c r="B87" s="19"/>
      <c r="C87" s="19"/>
      <c r="D87" s="19"/>
      <c r="E87" s="19"/>
      <c r="F87" s="19"/>
      <c r="G87" s="19"/>
      <c r="H87" s="19"/>
      <c r="I87" s="19"/>
      <c r="J87" s="19"/>
      <c r="K87" s="19"/>
      <c r="L87" s="48"/>
      <c r="M87" s="19" t="s">
        <v>250</v>
      </c>
      <c r="N87" s="19" t="s">
        <v>197</v>
      </c>
      <c r="O87" s="19" t="s">
        <v>291</v>
      </c>
      <c r="P87" s="21" t="s">
        <v>69</v>
      </c>
      <c r="Q87" s="22" t="s">
        <v>292</v>
      </c>
      <c r="R87" s="23">
        <v>3</v>
      </c>
      <c r="S87" s="22" t="s">
        <v>296</v>
      </c>
      <c r="T87" s="19" t="s">
        <v>297</v>
      </c>
      <c r="U87" s="19" t="s">
        <v>298</v>
      </c>
      <c r="V87" s="48"/>
      <c r="W87" s="26" t="s">
        <v>49</v>
      </c>
      <c r="X87" s="26" t="s">
        <v>43</v>
      </c>
    </row>
    <row r="88" spans="2:24" s="49" customFormat="1" ht="66" customHeight="1" x14ac:dyDescent="0.2">
      <c r="B88" s="19"/>
      <c r="C88" s="19"/>
      <c r="D88" s="19"/>
      <c r="E88" s="19"/>
      <c r="F88" s="19"/>
      <c r="G88" s="19"/>
      <c r="H88" s="19"/>
      <c r="I88" s="19"/>
      <c r="J88" s="19"/>
      <c r="K88" s="19"/>
      <c r="L88" s="48"/>
      <c r="M88" s="19" t="s">
        <v>250</v>
      </c>
      <c r="N88" s="19" t="s">
        <v>197</v>
      </c>
      <c r="O88" s="19" t="s">
        <v>299</v>
      </c>
      <c r="P88" s="21" t="s">
        <v>69</v>
      </c>
      <c r="Q88" s="22" t="s">
        <v>300</v>
      </c>
      <c r="R88" s="23">
        <v>2</v>
      </c>
      <c r="S88" s="22" t="s">
        <v>301</v>
      </c>
      <c r="T88" s="19" t="s">
        <v>302</v>
      </c>
      <c r="U88" s="19" t="s">
        <v>303</v>
      </c>
      <c r="V88" s="48"/>
      <c r="W88" s="26" t="s">
        <v>49</v>
      </c>
      <c r="X88" s="26" t="s">
        <v>43</v>
      </c>
    </row>
    <row r="89" spans="2:24" s="49" customFormat="1" ht="66" customHeight="1" x14ac:dyDescent="0.2">
      <c r="B89" s="19"/>
      <c r="C89" s="19"/>
      <c r="D89" s="19"/>
      <c r="E89" s="19"/>
      <c r="F89" s="19"/>
      <c r="G89" s="19"/>
      <c r="H89" s="19"/>
      <c r="I89" s="19"/>
      <c r="J89" s="19"/>
      <c r="K89" s="19"/>
      <c r="L89" s="48"/>
      <c r="M89" s="19" t="s">
        <v>250</v>
      </c>
      <c r="N89" s="19" t="s">
        <v>197</v>
      </c>
      <c r="O89" s="19" t="s">
        <v>299</v>
      </c>
      <c r="P89" s="21" t="s">
        <v>69</v>
      </c>
      <c r="Q89" s="22" t="s">
        <v>300</v>
      </c>
      <c r="R89" s="23">
        <v>3</v>
      </c>
      <c r="S89" s="22" t="s">
        <v>304</v>
      </c>
      <c r="T89" s="19" t="s">
        <v>305</v>
      </c>
      <c r="U89" s="19" t="s">
        <v>306</v>
      </c>
      <c r="V89" s="48"/>
      <c r="W89" s="26" t="s">
        <v>49</v>
      </c>
      <c r="X89" s="26" t="s">
        <v>43</v>
      </c>
    </row>
    <row r="90" spans="2:24" s="49" customFormat="1" ht="66" customHeight="1" x14ac:dyDescent="0.2">
      <c r="B90" s="19"/>
      <c r="C90" s="19"/>
      <c r="D90" s="19"/>
      <c r="E90" s="19"/>
      <c r="F90" s="19"/>
      <c r="G90" s="19"/>
      <c r="H90" s="19"/>
      <c r="I90" s="19"/>
      <c r="J90" s="19"/>
      <c r="K90" s="19"/>
      <c r="L90" s="48"/>
      <c r="M90" s="19" t="s">
        <v>250</v>
      </c>
      <c r="N90" s="19" t="s">
        <v>197</v>
      </c>
      <c r="O90" s="19" t="s">
        <v>299</v>
      </c>
      <c r="P90" s="21" t="s">
        <v>69</v>
      </c>
      <c r="Q90" s="22" t="s">
        <v>300</v>
      </c>
      <c r="R90" s="23">
        <v>4</v>
      </c>
      <c r="S90" s="22" t="s">
        <v>308</v>
      </c>
      <c r="T90" s="19" t="s">
        <v>309</v>
      </c>
      <c r="U90" s="19" t="s">
        <v>310</v>
      </c>
      <c r="V90" s="48"/>
      <c r="W90" s="26" t="s">
        <v>49</v>
      </c>
      <c r="X90" s="26" t="s">
        <v>43</v>
      </c>
    </row>
    <row r="91" spans="2:24" s="49" customFormat="1" ht="66" customHeight="1" x14ac:dyDescent="0.2">
      <c r="B91" s="19"/>
      <c r="C91" s="19"/>
      <c r="D91" s="19"/>
      <c r="E91" s="19"/>
      <c r="F91" s="19"/>
      <c r="G91" s="19"/>
      <c r="H91" s="19"/>
      <c r="I91" s="19"/>
      <c r="J91" s="19"/>
      <c r="K91" s="19"/>
      <c r="L91" s="48"/>
      <c r="M91" s="19" t="s">
        <v>250</v>
      </c>
      <c r="N91" s="19" t="s">
        <v>197</v>
      </c>
      <c r="O91" s="19" t="s">
        <v>311</v>
      </c>
      <c r="P91" s="21" t="s">
        <v>69</v>
      </c>
      <c r="Q91" s="22" t="s">
        <v>312</v>
      </c>
      <c r="R91" s="23">
        <v>2</v>
      </c>
      <c r="S91" s="22" t="s">
        <v>313</v>
      </c>
      <c r="T91" s="19" t="s">
        <v>314</v>
      </c>
      <c r="U91" s="19" t="s">
        <v>91</v>
      </c>
      <c r="V91" s="48"/>
      <c r="W91" s="26" t="s">
        <v>49</v>
      </c>
      <c r="X91" s="26" t="s">
        <v>43</v>
      </c>
    </row>
    <row r="92" spans="2:24" s="49" customFormat="1" ht="66" customHeight="1" x14ac:dyDescent="0.2">
      <c r="B92" s="19"/>
      <c r="C92" s="19"/>
      <c r="D92" s="19"/>
      <c r="E92" s="19"/>
      <c r="F92" s="19"/>
      <c r="G92" s="19"/>
      <c r="H92" s="19"/>
      <c r="I92" s="19"/>
      <c r="J92" s="19"/>
      <c r="K92" s="19"/>
      <c r="L92" s="48"/>
      <c r="M92" s="19" t="s">
        <v>250</v>
      </c>
      <c r="N92" s="19" t="s">
        <v>197</v>
      </c>
      <c r="O92" s="19" t="s">
        <v>311</v>
      </c>
      <c r="P92" s="21" t="s">
        <v>69</v>
      </c>
      <c r="Q92" s="22" t="s">
        <v>312</v>
      </c>
      <c r="R92" s="23">
        <v>3</v>
      </c>
      <c r="S92" s="22" t="s">
        <v>315</v>
      </c>
      <c r="T92" s="19" t="s">
        <v>316</v>
      </c>
      <c r="U92" s="19" t="s">
        <v>317</v>
      </c>
      <c r="V92" s="48"/>
      <c r="W92" s="26" t="s">
        <v>49</v>
      </c>
      <c r="X92" s="26" t="s">
        <v>43</v>
      </c>
    </row>
    <row r="93" spans="2:24" s="49" customFormat="1" ht="66" customHeight="1" x14ac:dyDescent="0.2">
      <c r="B93" s="19"/>
      <c r="C93" s="19"/>
      <c r="D93" s="19"/>
      <c r="E93" s="19"/>
      <c r="F93" s="19"/>
      <c r="G93" s="19"/>
      <c r="H93" s="19"/>
      <c r="I93" s="19"/>
      <c r="J93" s="19"/>
      <c r="K93" s="19"/>
      <c r="L93" s="48"/>
      <c r="M93" s="19" t="s">
        <v>250</v>
      </c>
      <c r="N93" s="19" t="s">
        <v>197</v>
      </c>
      <c r="O93" s="19" t="s">
        <v>311</v>
      </c>
      <c r="P93" s="19" t="s">
        <v>69</v>
      </c>
      <c r="Q93" s="22" t="s">
        <v>312</v>
      </c>
      <c r="R93" s="23">
        <v>4</v>
      </c>
      <c r="S93" s="22" t="s">
        <v>318</v>
      </c>
      <c r="T93" s="19" t="s">
        <v>319</v>
      </c>
      <c r="U93" s="19" t="s">
        <v>320</v>
      </c>
      <c r="V93" s="48"/>
      <c r="W93" s="26" t="s">
        <v>49</v>
      </c>
      <c r="X93" s="26" t="s">
        <v>43</v>
      </c>
    </row>
    <row r="94" spans="2:24" ht="59.25" customHeight="1" x14ac:dyDescent="0.25">
      <c r="B94" s="19" t="s">
        <v>32</v>
      </c>
      <c r="C94" s="19" t="s">
        <v>33</v>
      </c>
      <c r="D94" s="19" t="s">
        <v>45</v>
      </c>
      <c r="E94" s="19" t="s">
        <v>56</v>
      </c>
      <c r="F94" s="19" t="s">
        <v>69</v>
      </c>
      <c r="G94" s="19" t="s">
        <v>69</v>
      </c>
      <c r="H94" s="19" t="s">
        <v>69</v>
      </c>
      <c r="I94" s="19" t="s">
        <v>87</v>
      </c>
      <c r="J94" s="19" t="s">
        <v>69</v>
      </c>
      <c r="K94" s="19" t="s">
        <v>245</v>
      </c>
      <c r="L94" s="28"/>
      <c r="M94" s="19" t="s">
        <v>250</v>
      </c>
      <c r="N94" s="19" t="s">
        <v>197</v>
      </c>
      <c r="O94" s="19" t="s">
        <v>255</v>
      </c>
      <c r="P94" s="19" t="s">
        <v>69</v>
      </c>
      <c r="Q94" s="19" t="s">
        <v>275</v>
      </c>
      <c r="R94" s="29">
        <v>1</v>
      </c>
      <c r="S94" s="22" t="s">
        <v>486</v>
      </c>
      <c r="T94" s="22" t="s">
        <v>487</v>
      </c>
      <c r="U94" s="19" t="s">
        <v>488</v>
      </c>
      <c r="V94" s="51"/>
      <c r="W94" s="30" t="s">
        <v>49</v>
      </c>
      <c r="X94" s="26" t="s">
        <v>43</v>
      </c>
    </row>
    <row r="95" spans="2:24" ht="59.25" customHeight="1" x14ac:dyDescent="0.25">
      <c r="B95" s="19" t="s">
        <v>32</v>
      </c>
      <c r="C95" s="19" t="s">
        <v>44</v>
      </c>
      <c r="D95" s="19" t="s">
        <v>45</v>
      </c>
      <c r="E95" s="19" t="s">
        <v>56</v>
      </c>
      <c r="F95" s="19" t="s">
        <v>69</v>
      </c>
      <c r="G95" s="19" t="s">
        <v>69</v>
      </c>
      <c r="H95" s="19" t="s">
        <v>69</v>
      </c>
      <c r="I95" s="19" t="s">
        <v>87</v>
      </c>
      <c r="J95" s="19" t="s">
        <v>69</v>
      </c>
      <c r="K95" s="19" t="s">
        <v>245</v>
      </c>
      <c r="L95" s="28"/>
      <c r="M95" s="19" t="s">
        <v>250</v>
      </c>
      <c r="N95" s="19" t="s">
        <v>197</v>
      </c>
      <c r="O95" s="19" t="s">
        <v>291</v>
      </c>
      <c r="P95" s="19" t="s">
        <v>69</v>
      </c>
      <c r="Q95" s="19" t="s">
        <v>292</v>
      </c>
      <c r="R95" s="29">
        <v>1</v>
      </c>
      <c r="S95" s="22" t="s">
        <v>489</v>
      </c>
      <c r="T95" s="22" t="s">
        <v>490</v>
      </c>
      <c r="U95" s="19" t="s">
        <v>287</v>
      </c>
      <c r="V95" s="51"/>
      <c r="W95" s="30" t="s">
        <v>49</v>
      </c>
      <c r="X95" s="26" t="s">
        <v>43</v>
      </c>
    </row>
    <row r="96" spans="2:24" ht="59.25" customHeight="1" x14ac:dyDescent="0.25">
      <c r="B96" s="19" t="s">
        <v>32</v>
      </c>
      <c r="C96" s="19" t="s">
        <v>33</v>
      </c>
      <c r="D96" s="19" t="s">
        <v>45</v>
      </c>
      <c r="E96" s="19" t="s">
        <v>56</v>
      </c>
      <c r="F96" s="19" t="s">
        <v>69</v>
      </c>
      <c r="G96" s="19" t="s">
        <v>69</v>
      </c>
      <c r="H96" s="19" t="s">
        <v>69</v>
      </c>
      <c r="I96" s="19" t="s">
        <v>87</v>
      </c>
      <c r="J96" s="19" t="s">
        <v>69</v>
      </c>
      <c r="K96" s="19" t="s">
        <v>69</v>
      </c>
      <c r="L96" s="28"/>
      <c r="M96" s="19" t="s">
        <v>250</v>
      </c>
      <c r="N96" s="19" t="s">
        <v>197</v>
      </c>
      <c r="O96" s="19" t="s">
        <v>299</v>
      </c>
      <c r="P96" s="19" t="s">
        <v>69</v>
      </c>
      <c r="Q96" s="19" t="s">
        <v>300</v>
      </c>
      <c r="R96" s="29">
        <v>1</v>
      </c>
      <c r="S96" s="22" t="s">
        <v>491</v>
      </c>
      <c r="T96" s="22" t="s">
        <v>492</v>
      </c>
      <c r="U96" s="19" t="s">
        <v>287</v>
      </c>
      <c r="V96" s="51"/>
      <c r="W96" s="30" t="s">
        <v>49</v>
      </c>
      <c r="X96" s="26" t="s">
        <v>43</v>
      </c>
    </row>
    <row r="97" spans="2:24" ht="59.25" customHeight="1" x14ac:dyDescent="0.25">
      <c r="B97" s="19" t="s">
        <v>32</v>
      </c>
      <c r="C97" s="19" t="s">
        <v>33</v>
      </c>
      <c r="D97" s="19" t="s">
        <v>45</v>
      </c>
      <c r="E97" s="19" t="s">
        <v>56</v>
      </c>
      <c r="F97" s="19" t="s">
        <v>69</v>
      </c>
      <c r="G97" s="19" t="s">
        <v>69</v>
      </c>
      <c r="H97" s="19" t="s">
        <v>69</v>
      </c>
      <c r="I97" s="19" t="s">
        <v>87</v>
      </c>
      <c r="J97" s="19" t="s">
        <v>69</v>
      </c>
      <c r="K97" s="19" t="s">
        <v>63</v>
      </c>
      <c r="L97" s="28"/>
      <c r="M97" s="19" t="s">
        <v>250</v>
      </c>
      <c r="N97" s="19" t="s">
        <v>197</v>
      </c>
      <c r="O97" s="19" t="s">
        <v>311</v>
      </c>
      <c r="P97" s="19" t="s">
        <v>69</v>
      </c>
      <c r="Q97" s="19" t="s">
        <v>312</v>
      </c>
      <c r="R97" s="29">
        <v>1</v>
      </c>
      <c r="S97" s="22" t="s">
        <v>493</v>
      </c>
      <c r="T97" s="22" t="s">
        <v>494</v>
      </c>
      <c r="U97" s="19" t="s">
        <v>287</v>
      </c>
      <c r="V97" s="28"/>
      <c r="W97" s="30" t="s">
        <v>49</v>
      </c>
      <c r="X97" s="26" t="s">
        <v>43</v>
      </c>
    </row>
    <row r="98" spans="2:24" ht="79.5" customHeight="1" x14ac:dyDescent="0.25">
      <c r="B98" s="19" t="s">
        <v>70</v>
      </c>
      <c r="C98" s="19" t="s">
        <v>71</v>
      </c>
      <c r="D98" s="19" t="s">
        <v>72</v>
      </c>
      <c r="E98" s="19" t="s">
        <v>56</v>
      </c>
      <c r="F98" s="19" t="s">
        <v>69</v>
      </c>
      <c r="G98" s="19" t="s">
        <v>69</v>
      </c>
      <c r="H98" s="19" t="s">
        <v>69</v>
      </c>
      <c r="I98" s="19" t="s">
        <v>87</v>
      </c>
      <c r="J98" s="19" t="s">
        <v>69</v>
      </c>
      <c r="K98" s="19" t="s">
        <v>74</v>
      </c>
      <c r="L98" s="28"/>
      <c r="M98" s="19" t="s">
        <v>38</v>
      </c>
      <c r="N98" s="19" t="s">
        <v>39</v>
      </c>
      <c r="O98" s="19" t="s">
        <v>39</v>
      </c>
      <c r="P98" s="19" t="s">
        <v>69</v>
      </c>
      <c r="Q98" s="19" t="s">
        <v>88</v>
      </c>
      <c r="R98" s="29">
        <v>3</v>
      </c>
      <c r="S98" s="19" t="s">
        <v>89</v>
      </c>
      <c r="T98" s="19" t="s">
        <v>90</v>
      </c>
      <c r="U98" s="19" t="s">
        <v>91</v>
      </c>
      <c r="V98" s="30"/>
      <c r="W98" s="30" t="s">
        <v>49</v>
      </c>
      <c r="X98" s="30" t="s">
        <v>43</v>
      </c>
    </row>
    <row r="99" spans="2:24" ht="79.5" customHeight="1" x14ac:dyDescent="0.25">
      <c r="B99" s="19" t="s">
        <v>70</v>
      </c>
      <c r="C99" s="19" t="s">
        <v>71</v>
      </c>
      <c r="D99" s="19" t="s">
        <v>72</v>
      </c>
      <c r="E99" s="19" t="s">
        <v>92</v>
      </c>
      <c r="F99" s="19" t="s">
        <v>69</v>
      </c>
      <c r="G99" s="19" t="s">
        <v>69</v>
      </c>
      <c r="H99" s="19" t="s">
        <v>69</v>
      </c>
      <c r="I99" s="19" t="s">
        <v>69</v>
      </c>
      <c r="J99" s="19" t="s">
        <v>87</v>
      </c>
      <c r="K99" s="19" t="s">
        <v>74</v>
      </c>
      <c r="L99" s="28"/>
      <c r="M99" s="19" t="s">
        <v>61</v>
      </c>
      <c r="N99" s="19" t="s">
        <v>39</v>
      </c>
      <c r="O99" s="19" t="s">
        <v>93</v>
      </c>
      <c r="P99" s="19" t="s">
        <v>69</v>
      </c>
      <c r="Q99" s="19" t="s">
        <v>94</v>
      </c>
      <c r="R99" s="29">
        <v>1</v>
      </c>
      <c r="S99" s="19" t="s">
        <v>95</v>
      </c>
      <c r="T99" s="19" t="s">
        <v>96</v>
      </c>
      <c r="U99" s="19" t="s">
        <v>91</v>
      </c>
      <c r="V99" s="30"/>
      <c r="W99" s="30" t="s">
        <v>49</v>
      </c>
      <c r="X99" s="30" t="s">
        <v>43</v>
      </c>
    </row>
    <row r="100" spans="2:24" ht="79.5" customHeight="1" x14ac:dyDescent="0.25">
      <c r="B100" s="19" t="s">
        <v>70</v>
      </c>
      <c r="C100" s="19" t="s">
        <v>71</v>
      </c>
      <c r="D100" s="19" t="s">
        <v>72</v>
      </c>
      <c r="E100" s="19" t="s">
        <v>35</v>
      </c>
      <c r="F100" s="19" t="s">
        <v>69</v>
      </c>
      <c r="G100" s="19" t="s">
        <v>69</v>
      </c>
      <c r="H100" s="19" t="s">
        <v>69</v>
      </c>
      <c r="I100" s="19" t="s">
        <v>87</v>
      </c>
      <c r="J100" s="19" t="s">
        <v>69</v>
      </c>
      <c r="K100" s="19" t="s">
        <v>74</v>
      </c>
      <c r="L100" s="28"/>
      <c r="M100" s="19" t="s">
        <v>61</v>
      </c>
      <c r="N100" s="19" t="s">
        <v>39</v>
      </c>
      <c r="O100" s="19" t="s">
        <v>97</v>
      </c>
      <c r="P100" s="19" t="s">
        <v>69</v>
      </c>
      <c r="Q100" s="19" t="s">
        <v>98</v>
      </c>
      <c r="R100" s="29">
        <v>1</v>
      </c>
      <c r="S100" s="19" t="s">
        <v>99</v>
      </c>
      <c r="T100" s="19" t="s">
        <v>100</v>
      </c>
      <c r="U100" s="19" t="s">
        <v>101</v>
      </c>
      <c r="V100" s="30"/>
      <c r="W100" s="30" t="s">
        <v>49</v>
      </c>
      <c r="X100" s="30" t="s">
        <v>43</v>
      </c>
    </row>
    <row r="101" spans="2:24" ht="79.5" customHeight="1" x14ac:dyDescent="0.25">
      <c r="B101" s="19" t="s">
        <v>70</v>
      </c>
      <c r="C101" s="19" t="s">
        <v>71</v>
      </c>
      <c r="D101" s="19" t="s">
        <v>72</v>
      </c>
      <c r="E101" s="19" t="s">
        <v>92</v>
      </c>
      <c r="F101" s="19" t="s">
        <v>69</v>
      </c>
      <c r="G101" s="19" t="s">
        <v>69</v>
      </c>
      <c r="H101" s="19" t="s">
        <v>69</v>
      </c>
      <c r="I101" s="19" t="s">
        <v>87</v>
      </c>
      <c r="J101" s="19" t="s">
        <v>69</v>
      </c>
      <c r="K101" s="19" t="s">
        <v>74</v>
      </c>
      <c r="L101" s="28"/>
      <c r="M101" s="19" t="s">
        <v>61</v>
      </c>
      <c r="N101" s="19" t="s">
        <v>39</v>
      </c>
      <c r="O101" s="19" t="s">
        <v>102</v>
      </c>
      <c r="P101" s="19" t="s">
        <v>69</v>
      </c>
      <c r="Q101" s="19" t="s">
        <v>103</v>
      </c>
      <c r="R101" s="29">
        <v>1</v>
      </c>
      <c r="S101" s="19" t="s">
        <v>104</v>
      </c>
      <c r="T101" s="19" t="s">
        <v>105</v>
      </c>
      <c r="U101" s="19" t="s">
        <v>91</v>
      </c>
      <c r="V101" s="30"/>
      <c r="W101" s="30" t="s">
        <v>49</v>
      </c>
      <c r="X101" s="30" t="s">
        <v>43</v>
      </c>
    </row>
    <row r="102" spans="2:24" ht="79.5" customHeight="1" x14ac:dyDescent="0.25">
      <c r="B102" s="19" t="s">
        <v>70</v>
      </c>
      <c r="C102" s="19" t="s">
        <v>71</v>
      </c>
      <c r="D102" s="19" t="s">
        <v>72</v>
      </c>
      <c r="E102" s="19" t="s">
        <v>56</v>
      </c>
      <c r="F102" s="19" t="s">
        <v>69</v>
      </c>
      <c r="G102" s="19" t="s">
        <v>69</v>
      </c>
      <c r="H102" s="19" t="s">
        <v>69</v>
      </c>
      <c r="I102" s="19" t="s">
        <v>87</v>
      </c>
      <c r="J102" s="19" t="s">
        <v>69</v>
      </c>
      <c r="K102" s="19" t="s">
        <v>74</v>
      </c>
      <c r="L102" s="28"/>
      <c r="M102" s="19" t="s">
        <v>38</v>
      </c>
      <c r="N102" s="19" t="s">
        <v>39</v>
      </c>
      <c r="O102" s="19" t="s">
        <v>57</v>
      </c>
      <c r="P102" s="19" t="s">
        <v>69</v>
      </c>
      <c r="Q102" s="19" t="s">
        <v>106</v>
      </c>
      <c r="R102" s="29">
        <v>1</v>
      </c>
      <c r="S102" s="19" t="s">
        <v>107</v>
      </c>
      <c r="T102" s="19" t="s">
        <v>108</v>
      </c>
      <c r="U102" s="19" t="s">
        <v>91</v>
      </c>
      <c r="V102" s="30"/>
      <c r="W102" s="30" t="s">
        <v>49</v>
      </c>
      <c r="X102" s="30" t="s">
        <v>43</v>
      </c>
    </row>
    <row r="103" spans="2:24" ht="79.5" customHeight="1" x14ac:dyDescent="0.25">
      <c r="B103" s="19" t="s">
        <v>70</v>
      </c>
      <c r="C103" s="19" t="s">
        <v>71</v>
      </c>
      <c r="D103" s="19" t="s">
        <v>72</v>
      </c>
      <c r="E103" s="19" t="s">
        <v>56</v>
      </c>
      <c r="F103" s="19" t="s">
        <v>69</v>
      </c>
      <c r="G103" s="19" t="s">
        <v>69</v>
      </c>
      <c r="H103" s="19" t="s">
        <v>69</v>
      </c>
      <c r="I103" s="19" t="s">
        <v>87</v>
      </c>
      <c r="J103" s="19" t="s">
        <v>69</v>
      </c>
      <c r="K103" s="19" t="s">
        <v>74</v>
      </c>
      <c r="L103" s="28"/>
      <c r="M103" s="19" t="s">
        <v>38</v>
      </c>
      <c r="N103" s="19" t="s">
        <v>39</v>
      </c>
      <c r="O103" s="19" t="s">
        <v>109</v>
      </c>
      <c r="P103" s="19" t="s">
        <v>69</v>
      </c>
      <c r="Q103" s="19" t="s">
        <v>110</v>
      </c>
      <c r="R103" s="29">
        <v>2</v>
      </c>
      <c r="S103" s="19" t="s">
        <v>111</v>
      </c>
      <c r="T103" s="19" t="s">
        <v>108</v>
      </c>
      <c r="U103" s="19" t="s">
        <v>91</v>
      </c>
      <c r="V103" s="30"/>
      <c r="W103" s="30" t="s">
        <v>49</v>
      </c>
      <c r="X103" s="30" t="s">
        <v>43</v>
      </c>
    </row>
    <row r="104" spans="2:24" ht="79.5" customHeight="1" x14ac:dyDescent="0.25">
      <c r="B104" s="19" t="s">
        <v>70</v>
      </c>
      <c r="C104" s="19" t="s">
        <v>71</v>
      </c>
      <c r="D104" s="19" t="s">
        <v>72</v>
      </c>
      <c r="E104" s="19" t="s">
        <v>56</v>
      </c>
      <c r="F104" s="19" t="s">
        <v>69</v>
      </c>
      <c r="G104" s="19" t="s">
        <v>69</v>
      </c>
      <c r="H104" s="19" t="s">
        <v>69</v>
      </c>
      <c r="I104" s="19" t="s">
        <v>69</v>
      </c>
      <c r="J104" s="19" t="s">
        <v>69</v>
      </c>
      <c r="K104" s="19" t="s">
        <v>74</v>
      </c>
      <c r="L104" s="28"/>
      <c r="M104" s="19" t="s">
        <v>38</v>
      </c>
      <c r="N104" s="19" t="s">
        <v>39</v>
      </c>
      <c r="O104" s="19" t="s">
        <v>114</v>
      </c>
      <c r="P104" s="19" t="s">
        <v>69</v>
      </c>
      <c r="Q104" s="19" t="s">
        <v>115</v>
      </c>
      <c r="R104" s="29">
        <v>4</v>
      </c>
      <c r="S104" s="19" t="s">
        <v>116</v>
      </c>
      <c r="T104" s="19" t="s">
        <v>117</v>
      </c>
      <c r="U104" s="19" t="s">
        <v>91</v>
      </c>
      <c r="V104" s="30"/>
      <c r="W104" s="30" t="s">
        <v>49</v>
      </c>
      <c r="X104" s="30" t="s">
        <v>43</v>
      </c>
    </row>
    <row r="105" spans="2:24" ht="79.5" customHeight="1" x14ac:dyDescent="0.25">
      <c r="B105" s="19" t="s">
        <v>70</v>
      </c>
      <c r="C105" s="19" t="s">
        <v>71</v>
      </c>
      <c r="D105" s="19" t="s">
        <v>72</v>
      </c>
      <c r="E105" s="19" t="s">
        <v>56</v>
      </c>
      <c r="F105" s="19" t="s">
        <v>69</v>
      </c>
      <c r="G105" s="19" t="s">
        <v>69</v>
      </c>
      <c r="H105" s="19" t="s">
        <v>69</v>
      </c>
      <c r="I105" s="19" t="s">
        <v>69</v>
      </c>
      <c r="J105" s="19" t="s">
        <v>69</v>
      </c>
      <c r="K105" s="19" t="s">
        <v>74</v>
      </c>
      <c r="L105" s="28"/>
      <c r="M105" s="19" t="s">
        <v>38</v>
      </c>
      <c r="N105" s="19" t="s">
        <v>39</v>
      </c>
      <c r="O105" s="19" t="s">
        <v>64</v>
      </c>
      <c r="P105" s="19" t="s">
        <v>69</v>
      </c>
      <c r="Q105" s="19" t="s">
        <v>118</v>
      </c>
      <c r="R105" s="29">
        <v>3</v>
      </c>
      <c r="S105" s="19" t="s">
        <v>119</v>
      </c>
      <c r="T105" s="19" t="s">
        <v>120</v>
      </c>
      <c r="U105" s="19" t="s">
        <v>121</v>
      </c>
      <c r="V105" s="30"/>
      <c r="W105" s="30" t="s">
        <v>49</v>
      </c>
      <c r="X105" s="30" t="s">
        <v>43</v>
      </c>
    </row>
    <row r="106" spans="2:24" ht="31.5" customHeight="1" x14ac:dyDescent="0.25">
      <c r="B106" s="31" t="s">
        <v>70</v>
      </c>
      <c r="C106" s="31" t="s">
        <v>71</v>
      </c>
      <c r="D106" s="31" t="s">
        <v>72</v>
      </c>
      <c r="E106" s="31" t="s">
        <v>56</v>
      </c>
      <c r="F106" s="31" t="s">
        <v>69</v>
      </c>
      <c r="G106" s="31" t="s">
        <v>69</v>
      </c>
      <c r="H106" s="31" t="s">
        <v>69</v>
      </c>
      <c r="I106" s="31" t="s">
        <v>87</v>
      </c>
      <c r="J106" s="31" t="s">
        <v>69</v>
      </c>
      <c r="K106" s="31" t="s">
        <v>69</v>
      </c>
      <c r="L106" s="28"/>
      <c r="M106" s="31" t="s">
        <v>38</v>
      </c>
      <c r="N106" s="31" t="s">
        <v>39</v>
      </c>
      <c r="O106" s="31" t="s">
        <v>39</v>
      </c>
      <c r="P106" s="31" t="s">
        <v>69</v>
      </c>
      <c r="Q106" s="31" t="s">
        <v>88</v>
      </c>
      <c r="R106" s="32">
        <v>3</v>
      </c>
      <c r="S106" s="31" t="s">
        <v>89</v>
      </c>
      <c r="T106" s="31" t="s">
        <v>90</v>
      </c>
      <c r="U106" s="31" t="s">
        <v>91</v>
      </c>
      <c r="V106" s="28"/>
      <c r="W106" s="33" t="s">
        <v>49</v>
      </c>
      <c r="X106" s="33" t="s">
        <v>43</v>
      </c>
    </row>
    <row r="107" spans="2:24" ht="31.5" customHeight="1" x14ac:dyDescent="0.25">
      <c r="B107" s="31" t="s">
        <v>70</v>
      </c>
      <c r="C107" s="31" t="s">
        <v>71</v>
      </c>
      <c r="D107" s="31" t="s">
        <v>72</v>
      </c>
      <c r="E107" s="31" t="s">
        <v>92</v>
      </c>
      <c r="F107" s="31" t="s">
        <v>69</v>
      </c>
      <c r="G107" s="31" t="s">
        <v>69</v>
      </c>
      <c r="H107" s="31" t="s">
        <v>69</v>
      </c>
      <c r="I107" s="31" t="s">
        <v>69</v>
      </c>
      <c r="J107" s="31" t="s">
        <v>87</v>
      </c>
      <c r="K107" s="31" t="s">
        <v>87</v>
      </c>
      <c r="L107" s="28"/>
      <c r="M107" s="31" t="s">
        <v>61</v>
      </c>
      <c r="N107" s="31" t="s">
        <v>39</v>
      </c>
      <c r="O107" s="31" t="s">
        <v>93</v>
      </c>
      <c r="P107" s="31" t="s">
        <v>69</v>
      </c>
      <c r="Q107" s="31" t="s">
        <v>94</v>
      </c>
      <c r="R107" s="32">
        <v>1</v>
      </c>
      <c r="S107" s="31" t="s">
        <v>95</v>
      </c>
      <c r="T107" s="31" t="s">
        <v>96</v>
      </c>
      <c r="U107" s="31" t="s">
        <v>91</v>
      </c>
      <c r="V107" s="28"/>
      <c r="W107" s="33" t="s">
        <v>49</v>
      </c>
      <c r="X107" s="33" t="s">
        <v>43</v>
      </c>
    </row>
    <row r="108" spans="2:24" ht="31.5" customHeight="1" x14ac:dyDescent="0.25">
      <c r="B108" s="31" t="s">
        <v>70</v>
      </c>
      <c r="C108" s="31" t="s">
        <v>71</v>
      </c>
      <c r="D108" s="31" t="s">
        <v>72</v>
      </c>
      <c r="E108" s="31" t="s">
        <v>56</v>
      </c>
      <c r="F108" s="31" t="s">
        <v>69</v>
      </c>
      <c r="G108" s="31" t="s">
        <v>69</v>
      </c>
      <c r="H108" s="31" t="s">
        <v>69</v>
      </c>
      <c r="I108" s="31" t="s">
        <v>87</v>
      </c>
      <c r="J108" s="31" t="s">
        <v>69</v>
      </c>
      <c r="K108" s="31" t="s">
        <v>69</v>
      </c>
      <c r="L108" s="28"/>
      <c r="M108" s="31" t="s">
        <v>38</v>
      </c>
      <c r="N108" s="31" t="s">
        <v>39</v>
      </c>
      <c r="O108" s="31" t="s">
        <v>57</v>
      </c>
      <c r="P108" s="31" t="s">
        <v>69</v>
      </c>
      <c r="Q108" s="31" t="s">
        <v>106</v>
      </c>
      <c r="R108" s="32">
        <v>1</v>
      </c>
      <c r="S108" s="31" t="s">
        <v>107</v>
      </c>
      <c r="T108" s="31" t="s">
        <v>108</v>
      </c>
      <c r="U108" s="31" t="s">
        <v>91</v>
      </c>
      <c r="V108" s="28"/>
      <c r="W108" s="33" t="s">
        <v>49</v>
      </c>
      <c r="X108" s="33" t="s">
        <v>43</v>
      </c>
    </row>
    <row r="109" spans="2:24" ht="31.5" customHeight="1" x14ac:dyDescent="0.25">
      <c r="B109" s="31" t="s">
        <v>70</v>
      </c>
      <c r="C109" s="31" t="s">
        <v>71</v>
      </c>
      <c r="D109" s="31" t="s">
        <v>72</v>
      </c>
      <c r="E109" s="31" t="s">
        <v>56</v>
      </c>
      <c r="F109" s="31" t="s">
        <v>69</v>
      </c>
      <c r="G109" s="31" t="s">
        <v>69</v>
      </c>
      <c r="H109" s="31" t="s">
        <v>69</v>
      </c>
      <c r="I109" s="31" t="s">
        <v>87</v>
      </c>
      <c r="J109" s="31" t="s">
        <v>69</v>
      </c>
      <c r="K109" s="31" t="s">
        <v>69</v>
      </c>
      <c r="L109" s="28"/>
      <c r="M109" s="31" t="s">
        <v>38</v>
      </c>
      <c r="N109" s="31" t="s">
        <v>39</v>
      </c>
      <c r="O109" s="31" t="s">
        <v>109</v>
      </c>
      <c r="P109" s="31" t="s">
        <v>69</v>
      </c>
      <c r="Q109" s="31" t="s">
        <v>110</v>
      </c>
      <c r="R109" s="32">
        <v>2</v>
      </c>
      <c r="S109" s="31" t="s">
        <v>111</v>
      </c>
      <c r="T109" s="31" t="s">
        <v>108</v>
      </c>
      <c r="U109" s="31" t="s">
        <v>91</v>
      </c>
      <c r="V109" s="28"/>
      <c r="W109" s="33" t="s">
        <v>49</v>
      </c>
      <c r="X109" s="33" t="s">
        <v>43</v>
      </c>
    </row>
    <row r="110" spans="2:24" ht="31.5" customHeight="1" x14ac:dyDescent="0.25">
      <c r="B110" s="31" t="s">
        <v>70</v>
      </c>
      <c r="C110" s="31" t="s">
        <v>71</v>
      </c>
      <c r="D110" s="31" t="s">
        <v>72</v>
      </c>
      <c r="E110" s="31" t="s">
        <v>56</v>
      </c>
      <c r="F110" s="31" t="s">
        <v>69</v>
      </c>
      <c r="G110" s="31" t="s">
        <v>69</v>
      </c>
      <c r="H110" s="31" t="s">
        <v>69</v>
      </c>
      <c r="I110" s="31" t="s">
        <v>69</v>
      </c>
      <c r="J110" s="31" t="s">
        <v>69</v>
      </c>
      <c r="K110" s="31" t="s">
        <v>69</v>
      </c>
      <c r="L110" s="28"/>
      <c r="M110" s="31" t="s">
        <v>38</v>
      </c>
      <c r="N110" s="31" t="s">
        <v>39</v>
      </c>
      <c r="O110" s="31" t="s">
        <v>114</v>
      </c>
      <c r="P110" s="31" t="s">
        <v>69</v>
      </c>
      <c r="Q110" s="31" t="s">
        <v>115</v>
      </c>
      <c r="R110" s="32">
        <v>4</v>
      </c>
      <c r="S110" s="31" t="s">
        <v>116</v>
      </c>
      <c r="T110" s="31" t="s">
        <v>117</v>
      </c>
      <c r="U110" s="31" t="s">
        <v>91</v>
      </c>
      <c r="V110" s="28"/>
      <c r="W110" s="33" t="s">
        <v>49</v>
      </c>
      <c r="X110" s="33" t="s">
        <v>43</v>
      </c>
    </row>
    <row r="111" spans="2:24" ht="32.25" customHeight="1" x14ac:dyDescent="0.25">
      <c r="B111" s="31" t="s">
        <v>70</v>
      </c>
      <c r="C111" s="31" t="s">
        <v>71</v>
      </c>
      <c r="D111" s="31" t="s">
        <v>72</v>
      </c>
      <c r="E111" s="31" t="s">
        <v>56</v>
      </c>
      <c r="F111" s="31" t="s">
        <v>69</v>
      </c>
      <c r="G111" s="31" t="s">
        <v>69</v>
      </c>
      <c r="H111" s="31" t="s">
        <v>69</v>
      </c>
      <c r="I111" s="31" t="s">
        <v>69</v>
      </c>
      <c r="J111" s="31" t="s">
        <v>69</v>
      </c>
      <c r="K111" s="31" t="s">
        <v>69</v>
      </c>
      <c r="L111" s="28"/>
      <c r="M111" s="31" t="s">
        <v>38</v>
      </c>
      <c r="N111" s="31" t="s">
        <v>39</v>
      </c>
      <c r="O111" s="31" t="s">
        <v>64</v>
      </c>
      <c r="P111" s="31" t="s">
        <v>69</v>
      </c>
      <c r="Q111" s="31" t="s">
        <v>118</v>
      </c>
      <c r="R111" s="32">
        <v>3</v>
      </c>
      <c r="S111" s="31" t="s">
        <v>119</v>
      </c>
      <c r="T111" s="31" t="s">
        <v>605</v>
      </c>
      <c r="U111" s="31" t="s">
        <v>91</v>
      </c>
      <c r="V111" s="28"/>
      <c r="W111" s="33" t="s">
        <v>49</v>
      </c>
      <c r="X111" s="33" t="s">
        <v>43</v>
      </c>
    </row>
    <row r="112" spans="2:24" ht="32.25" customHeight="1" x14ac:dyDescent="0.25">
      <c r="B112" s="31" t="s">
        <v>70</v>
      </c>
      <c r="C112" s="31" t="s">
        <v>71</v>
      </c>
      <c r="D112" s="31" t="s">
        <v>72</v>
      </c>
      <c r="E112" s="31" t="s">
        <v>92</v>
      </c>
      <c r="F112" s="31" t="s">
        <v>69</v>
      </c>
      <c r="G112" s="31" t="s">
        <v>69</v>
      </c>
      <c r="H112" s="31" t="s">
        <v>69</v>
      </c>
      <c r="I112" s="31" t="s">
        <v>87</v>
      </c>
      <c r="J112" s="31" t="s">
        <v>69</v>
      </c>
      <c r="K112" s="31" t="s">
        <v>69</v>
      </c>
      <c r="L112" s="28"/>
      <c r="M112" s="31" t="s">
        <v>61</v>
      </c>
      <c r="N112" s="31" t="s">
        <v>39</v>
      </c>
      <c r="O112" s="31" t="s">
        <v>102</v>
      </c>
      <c r="P112" s="31" t="s">
        <v>69</v>
      </c>
      <c r="Q112" s="31" t="s">
        <v>102</v>
      </c>
      <c r="R112" s="32">
        <v>1</v>
      </c>
      <c r="S112" s="31" t="s">
        <v>104</v>
      </c>
      <c r="T112" s="31" t="s">
        <v>105</v>
      </c>
      <c r="U112" s="31" t="s">
        <v>91</v>
      </c>
      <c r="V112" s="28"/>
      <c r="W112" s="33" t="s">
        <v>49</v>
      </c>
      <c r="X112" s="33" t="s">
        <v>43</v>
      </c>
    </row>
    <row r="113" spans="2:41" ht="32.25" customHeight="1" x14ac:dyDescent="0.25">
      <c r="B113" s="31" t="s">
        <v>70</v>
      </c>
      <c r="C113" s="31" t="s">
        <v>71</v>
      </c>
      <c r="D113" s="31" t="s">
        <v>72</v>
      </c>
      <c r="E113" s="31" t="s">
        <v>35</v>
      </c>
      <c r="F113" s="31" t="s">
        <v>69</v>
      </c>
      <c r="G113" s="31" t="s">
        <v>69</v>
      </c>
      <c r="H113" s="31" t="s">
        <v>69</v>
      </c>
      <c r="I113" s="31" t="s">
        <v>87</v>
      </c>
      <c r="J113" s="31" t="s">
        <v>69</v>
      </c>
      <c r="K113" s="31" t="s">
        <v>69</v>
      </c>
      <c r="L113" s="28"/>
      <c r="M113" s="31" t="s">
        <v>61</v>
      </c>
      <c r="N113" s="31" t="s">
        <v>39</v>
      </c>
      <c r="O113" s="31" t="s">
        <v>97</v>
      </c>
      <c r="P113" s="31" t="s">
        <v>69</v>
      </c>
      <c r="Q113" s="31" t="s">
        <v>97</v>
      </c>
      <c r="R113" s="32">
        <v>1</v>
      </c>
      <c r="S113" s="31" t="s">
        <v>99</v>
      </c>
      <c r="T113" s="31" t="s">
        <v>100</v>
      </c>
      <c r="U113" s="31" t="s">
        <v>91</v>
      </c>
      <c r="V113" s="28"/>
      <c r="W113" s="33" t="s">
        <v>49</v>
      </c>
      <c r="X113" s="33" t="s">
        <v>43</v>
      </c>
    </row>
    <row r="114" spans="2:41" ht="66.75" customHeight="1" x14ac:dyDescent="0.25">
      <c r="B114" s="31" t="s">
        <v>70</v>
      </c>
      <c r="C114" s="31" t="s">
        <v>44</v>
      </c>
      <c r="D114" s="31" t="s">
        <v>45</v>
      </c>
      <c r="E114" s="31" t="s">
        <v>56</v>
      </c>
      <c r="F114" s="31" t="s">
        <v>69</v>
      </c>
      <c r="G114" s="31" t="s">
        <v>69</v>
      </c>
      <c r="H114" s="31" t="s">
        <v>69</v>
      </c>
      <c r="I114" s="31" t="s">
        <v>69</v>
      </c>
      <c r="J114" s="31" t="s">
        <v>69</v>
      </c>
      <c r="K114" s="31" t="s">
        <v>69</v>
      </c>
      <c r="L114" s="28"/>
      <c r="M114" s="31" t="s">
        <v>122</v>
      </c>
      <c r="N114" s="31" t="s">
        <v>67</v>
      </c>
      <c r="O114" s="31" t="s">
        <v>67</v>
      </c>
      <c r="P114" s="31" t="s">
        <v>69</v>
      </c>
      <c r="Q114" s="32" t="s">
        <v>606</v>
      </c>
      <c r="R114" s="32">
        <v>3</v>
      </c>
      <c r="S114" s="31" t="s">
        <v>124</v>
      </c>
      <c r="T114" s="31" t="s">
        <v>125</v>
      </c>
      <c r="U114" s="31" t="s">
        <v>91</v>
      </c>
      <c r="V114" s="28"/>
      <c r="W114" s="33" t="s">
        <v>49</v>
      </c>
      <c r="X114" s="33" t="s">
        <v>126</v>
      </c>
    </row>
    <row r="115" spans="2:41" ht="66.75" customHeight="1" x14ac:dyDescent="0.25">
      <c r="B115" s="31" t="s">
        <v>70</v>
      </c>
      <c r="C115" s="31" t="s">
        <v>44</v>
      </c>
      <c r="D115" s="31" t="s">
        <v>72</v>
      </c>
      <c r="E115" s="31" t="s">
        <v>56</v>
      </c>
      <c r="F115" s="31" t="s">
        <v>69</v>
      </c>
      <c r="G115" s="31" t="s">
        <v>69</v>
      </c>
      <c r="H115" s="31" t="s">
        <v>69</v>
      </c>
      <c r="I115" s="31" t="s">
        <v>87</v>
      </c>
      <c r="J115" s="31" t="s">
        <v>69</v>
      </c>
      <c r="K115" s="31" t="s">
        <v>69</v>
      </c>
      <c r="L115" s="28"/>
      <c r="M115" s="31" t="s">
        <v>66</v>
      </c>
      <c r="N115" s="31" t="s">
        <v>67</v>
      </c>
      <c r="O115" s="31" t="s">
        <v>68</v>
      </c>
      <c r="P115" s="31" t="s">
        <v>69</v>
      </c>
      <c r="Q115" s="32" t="s">
        <v>607</v>
      </c>
      <c r="R115" s="32">
        <v>3</v>
      </c>
      <c r="S115" s="31" t="s">
        <v>128</v>
      </c>
      <c r="T115" s="34" t="s">
        <v>129</v>
      </c>
      <c r="U115" s="31" t="s">
        <v>130</v>
      </c>
      <c r="V115" s="28"/>
      <c r="W115" s="33" t="s">
        <v>49</v>
      </c>
      <c r="X115" s="33" t="s">
        <v>43</v>
      </c>
    </row>
    <row r="116" spans="2:41" ht="66.75" customHeight="1" x14ac:dyDescent="0.25">
      <c r="B116" s="31" t="s">
        <v>32</v>
      </c>
      <c r="C116" s="31" t="s">
        <v>58</v>
      </c>
      <c r="D116" s="31" t="s">
        <v>45</v>
      </c>
      <c r="E116" s="31" t="s">
        <v>56</v>
      </c>
      <c r="F116" s="31" t="s">
        <v>69</v>
      </c>
      <c r="G116" s="31" t="s">
        <v>69</v>
      </c>
      <c r="H116" s="31" t="s">
        <v>69</v>
      </c>
      <c r="I116" s="31" t="s">
        <v>87</v>
      </c>
      <c r="J116" s="31" t="s">
        <v>69</v>
      </c>
      <c r="K116" s="31" t="s">
        <v>69</v>
      </c>
      <c r="L116" s="28"/>
      <c r="M116" s="31" t="s">
        <v>66</v>
      </c>
      <c r="N116" s="31" t="s">
        <v>67</v>
      </c>
      <c r="O116" s="31" t="s">
        <v>68</v>
      </c>
      <c r="P116" s="31" t="s">
        <v>69</v>
      </c>
      <c r="Q116" s="32" t="s">
        <v>607</v>
      </c>
      <c r="R116" s="32">
        <v>5</v>
      </c>
      <c r="S116" s="31" t="s">
        <v>131</v>
      </c>
      <c r="T116" s="31" t="s">
        <v>132</v>
      </c>
      <c r="U116" s="31" t="s">
        <v>133</v>
      </c>
      <c r="V116" s="28"/>
      <c r="W116" s="33" t="s">
        <v>42</v>
      </c>
      <c r="X116" s="33" t="s">
        <v>50</v>
      </c>
    </row>
    <row r="117" spans="2:41" ht="66.75" customHeight="1" x14ac:dyDescent="0.25">
      <c r="B117" s="31" t="s">
        <v>70</v>
      </c>
      <c r="C117" s="31" t="s">
        <v>71</v>
      </c>
      <c r="D117" s="31" t="s">
        <v>72</v>
      </c>
      <c r="E117" s="31" t="s">
        <v>56</v>
      </c>
      <c r="F117" s="31" t="s">
        <v>69</v>
      </c>
      <c r="G117" s="31" t="s">
        <v>69</v>
      </c>
      <c r="H117" s="31" t="s">
        <v>69</v>
      </c>
      <c r="I117" s="31" t="s">
        <v>87</v>
      </c>
      <c r="J117" s="31" t="s">
        <v>69</v>
      </c>
      <c r="K117" s="31" t="s">
        <v>69</v>
      </c>
      <c r="L117" s="28"/>
      <c r="M117" s="31" t="s">
        <v>66</v>
      </c>
      <c r="N117" s="31" t="s">
        <v>67</v>
      </c>
      <c r="O117" s="31" t="s">
        <v>68</v>
      </c>
      <c r="P117" s="31" t="s">
        <v>69</v>
      </c>
      <c r="Q117" s="32" t="s">
        <v>607</v>
      </c>
      <c r="R117" s="32">
        <v>6</v>
      </c>
      <c r="S117" s="31" t="s">
        <v>134</v>
      </c>
      <c r="T117" s="31" t="s">
        <v>135</v>
      </c>
      <c r="U117" s="31" t="s">
        <v>136</v>
      </c>
      <c r="V117" s="28"/>
      <c r="W117" s="33" t="s">
        <v>49</v>
      </c>
      <c r="X117" s="33" t="s">
        <v>43</v>
      </c>
    </row>
    <row r="118" spans="2:41" ht="66.75" customHeight="1" x14ac:dyDescent="0.25">
      <c r="B118" s="31" t="s">
        <v>70</v>
      </c>
      <c r="C118" s="31" t="s">
        <v>44</v>
      </c>
      <c r="D118" s="31" t="s">
        <v>72</v>
      </c>
      <c r="E118" s="31" t="s">
        <v>56</v>
      </c>
      <c r="F118" s="31" t="s">
        <v>69</v>
      </c>
      <c r="G118" s="31" t="s">
        <v>69</v>
      </c>
      <c r="H118" s="31" t="s">
        <v>69</v>
      </c>
      <c r="I118" s="31" t="s">
        <v>87</v>
      </c>
      <c r="J118" s="31" t="s">
        <v>69</v>
      </c>
      <c r="K118" s="31" t="s">
        <v>69</v>
      </c>
      <c r="L118" s="28"/>
      <c r="M118" s="31" t="s">
        <v>66</v>
      </c>
      <c r="N118" s="31" t="s">
        <v>67</v>
      </c>
      <c r="O118" s="31" t="s">
        <v>68</v>
      </c>
      <c r="P118" s="31" t="s">
        <v>69</v>
      </c>
      <c r="Q118" s="32" t="s">
        <v>607</v>
      </c>
      <c r="R118" s="32">
        <v>7</v>
      </c>
      <c r="S118" s="31" t="s">
        <v>138</v>
      </c>
      <c r="T118" s="31" t="s">
        <v>139</v>
      </c>
      <c r="U118" s="31" t="s">
        <v>140</v>
      </c>
      <c r="V118" s="28"/>
      <c r="W118" s="33" t="s">
        <v>49</v>
      </c>
      <c r="X118" s="33" t="s">
        <v>43</v>
      </c>
    </row>
    <row r="119" spans="2:41" ht="66.75" customHeight="1" x14ac:dyDescent="0.25">
      <c r="B119" s="31" t="s">
        <v>70</v>
      </c>
      <c r="C119" s="31" t="s">
        <v>71</v>
      </c>
      <c r="D119" s="31" t="s">
        <v>72</v>
      </c>
      <c r="E119" s="31" t="s">
        <v>56</v>
      </c>
      <c r="F119" s="31" t="s">
        <v>69</v>
      </c>
      <c r="G119" s="31" t="s">
        <v>69</v>
      </c>
      <c r="H119" s="31" t="s">
        <v>69</v>
      </c>
      <c r="I119" s="31" t="s">
        <v>87</v>
      </c>
      <c r="J119" s="31" t="s">
        <v>69</v>
      </c>
      <c r="K119" s="31" t="s">
        <v>69</v>
      </c>
      <c r="L119" s="28"/>
      <c r="M119" s="31" t="s">
        <v>85</v>
      </c>
      <c r="N119" s="31" t="s">
        <v>67</v>
      </c>
      <c r="O119" s="31" t="s">
        <v>141</v>
      </c>
      <c r="P119" s="31" t="s">
        <v>69</v>
      </c>
      <c r="Q119" s="32" t="s">
        <v>608</v>
      </c>
      <c r="R119" s="32">
        <v>1</v>
      </c>
      <c r="S119" s="31" t="s">
        <v>609</v>
      </c>
      <c r="T119" s="31" t="s">
        <v>143</v>
      </c>
      <c r="U119" s="31" t="s">
        <v>144</v>
      </c>
      <c r="V119" s="28"/>
      <c r="W119" s="33" t="s">
        <v>49</v>
      </c>
      <c r="X119" s="33" t="s">
        <v>43</v>
      </c>
    </row>
    <row r="120" spans="2:41" ht="66.75" customHeight="1" x14ac:dyDescent="0.25">
      <c r="B120" s="31" t="s">
        <v>70</v>
      </c>
      <c r="C120" s="31" t="s">
        <v>71</v>
      </c>
      <c r="D120" s="31" t="s">
        <v>72</v>
      </c>
      <c r="E120" s="31" t="s">
        <v>56</v>
      </c>
      <c r="F120" s="31" t="s">
        <v>69</v>
      </c>
      <c r="G120" s="31" t="s">
        <v>69</v>
      </c>
      <c r="H120" s="31" t="s">
        <v>69</v>
      </c>
      <c r="I120" s="31" t="s">
        <v>87</v>
      </c>
      <c r="J120" s="31" t="s">
        <v>69</v>
      </c>
      <c r="K120" s="31" t="s">
        <v>69</v>
      </c>
      <c r="L120" s="28"/>
      <c r="M120" s="31" t="s">
        <v>85</v>
      </c>
      <c r="N120" s="31" t="s">
        <v>67</v>
      </c>
      <c r="O120" s="31" t="s">
        <v>141</v>
      </c>
      <c r="P120" s="31" t="s">
        <v>69</v>
      </c>
      <c r="Q120" s="32" t="s">
        <v>608</v>
      </c>
      <c r="R120" s="32">
        <v>2</v>
      </c>
      <c r="S120" s="31" t="s">
        <v>145</v>
      </c>
      <c r="T120" s="34" t="s">
        <v>146</v>
      </c>
      <c r="U120" s="31" t="s">
        <v>91</v>
      </c>
      <c r="V120" s="28"/>
      <c r="W120" s="33" t="s">
        <v>49</v>
      </c>
      <c r="X120" s="33" t="s">
        <v>43</v>
      </c>
    </row>
    <row r="121" spans="2:41" ht="66.75" customHeight="1" x14ac:dyDescent="0.25">
      <c r="B121" s="31" t="s">
        <v>32</v>
      </c>
      <c r="C121" s="31" t="s">
        <v>58</v>
      </c>
      <c r="D121" s="31" t="s">
        <v>59</v>
      </c>
      <c r="E121" s="31" t="s">
        <v>56</v>
      </c>
      <c r="F121" s="31" t="s">
        <v>69</v>
      </c>
      <c r="G121" s="31" t="s">
        <v>69</v>
      </c>
      <c r="H121" s="31" t="s">
        <v>69</v>
      </c>
      <c r="I121" s="31" t="s">
        <v>87</v>
      </c>
      <c r="J121" s="31" t="s">
        <v>69</v>
      </c>
      <c r="K121" s="31" t="s">
        <v>69</v>
      </c>
      <c r="L121" s="28"/>
      <c r="M121" s="31" t="s">
        <v>85</v>
      </c>
      <c r="N121" s="31" t="s">
        <v>67</v>
      </c>
      <c r="O121" s="31" t="s">
        <v>141</v>
      </c>
      <c r="P121" s="31" t="s">
        <v>69</v>
      </c>
      <c r="Q121" s="32" t="s">
        <v>608</v>
      </c>
      <c r="R121" s="32">
        <v>8</v>
      </c>
      <c r="S121" s="31" t="s">
        <v>147</v>
      </c>
      <c r="T121" s="31" t="s">
        <v>148</v>
      </c>
      <c r="U121" s="31" t="s">
        <v>149</v>
      </c>
      <c r="V121" s="28"/>
      <c r="W121" s="33" t="s">
        <v>49</v>
      </c>
      <c r="X121" s="33" t="s">
        <v>43</v>
      </c>
    </row>
    <row r="122" spans="2:41" ht="66.75" customHeight="1" x14ac:dyDescent="0.25">
      <c r="B122" s="35" t="s">
        <v>32</v>
      </c>
      <c r="C122" s="35" t="s">
        <v>58</v>
      </c>
      <c r="D122" s="35" t="s">
        <v>59</v>
      </c>
      <c r="E122" s="35" t="s">
        <v>56</v>
      </c>
      <c r="F122" s="35" t="s">
        <v>69</v>
      </c>
      <c r="G122" s="35" t="s">
        <v>69</v>
      </c>
      <c r="H122" s="35" t="s">
        <v>69</v>
      </c>
      <c r="I122" s="35" t="s">
        <v>87</v>
      </c>
      <c r="J122" s="35" t="s">
        <v>69</v>
      </c>
      <c r="K122" s="35" t="s">
        <v>69</v>
      </c>
      <c r="L122" s="28"/>
      <c r="M122" s="35" t="s">
        <v>85</v>
      </c>
      <c r="N122" s="35" t="s">
        <v>67</v>
      </c>
      <c r="O122" s="35" t="s">
        <v>141</v>
      </c>
      <c r="P122" s="35" t="s">
        <v>69</v>
      </c>
      <c r="Q122" s="32" t="s">
        <v>608</v>
      </c>
      <c r="R122" s="35">
        <v>10</v>
      </c>
      <c r="S122" s="35" t="s">
        <v>150</v>
      </c>
      <c r="T122" s="31" t="s">
        <v>151</v>
      </c>
      <c r="U122" s="31" t="s">
        <v>152</v>
      </c>
      <c r="V122" s="28"/>
      <c r="W122" s="33" t="s">
        <v>49</v>
      </c>
      <c r="X122" s="33" t="s">
        <v>43</v>
      </c>
    </row>
    <row r="123" spans="2:41" ht="66.75" customHeight="1" x14ac:dyDescent="0.25">
      <c r="B123" s="31" t="s">
        <v>70</v>
      </c>
      <c r="C123" s="31" t="s">
        <v>71</v>
      </c>
      <c r="D123" s="31" t="s">
        <v>72</v>
      </c>
      <c r="E123" s="31" t="s">
        <v>35</v>
      </c>
      <c r="F123" s="31" t="s">
        <v>69</v>
      </c>
      <c r="G123" s="31" t="s">
        <v>69</v>
      </c>
      <c r="H123" s="31" t="s">
        <v>69</v>
      </c>
      <c r="I123" s="31" t="s">
        <v>87</v>
      </c>
      <c r="J123" s="31" t="s">
        <v>69</v>
      </c>
      <c r="K123" s="31" t="s">
        <v>69</v>
      </c>
      <c r="L123" s="28"/>
      <c r="M123" s="31" t="s">
        <v>83</v>
      </c>
      <c r="N123" s="31" t="s">
        <v>67</v>
      </c>
      <c r="O123" s="31" t="s">
        <v>84</v>
      </c>
      <c r="P123" s="31" t="s">
        <v>69</v>
      </c>
      <c r="Q123" s="32" t="s">
        <v>610</v>
      </c>
      <c r="R123" s="32">
        <v>2</v>
      </c>
      <c r="S123" s="31" t="s">
        <v>153</v>
      </c>
      <c r="T123" s="31" t="s">
        <v>154</v>
      </c>
      <c r="U123" s="31" t="s">
        <v>91</v>
      </c>
      <c r="V123" s="28"/>
      <c r="W123" s="33" t="s">
        <v>49</v>
      </c>
      <c r="X123" s="33" t="s">
        <v>43</v>
      </c>
    </row>
    <row r="124" spans="2:41" ht="243" x14ac:dyDescent="0.25">
      <c r="B124" s="19" t="s">
        <v>70</v>
      </c>
      <c r="C124" s="19" t="s">
        <v>71</v>
      </c>
      <c r="D124" s="19" t="s">
        <v>72</v>
      </c>
      <c r="E124" s="19" t="s">
        <v>166</v>
      </c>
      <c r="F124" s="29" t="s">
        <v>69</v>
      </c>
      <c r="G124" s="29" t="s">
        <v>69</v>
      </c>
      <c r="H124" s="29" t="s">
        <v>69</v>
      </c>
      <c r="I124" s="29" t="s">
        <v>87</v>
      </c>
      <c r="J124" s="29" t="s">
        <v>69</v>
      </c>
      <c r="K124" s="19" t="s">
        <v>74</v>
      </c>
      <c r="L124" s="28"/>
      <c r="M124" s="19" t="s">
        <v>202</v>
      </c>
      <c r="N124" s="19" t="s">
        <v>155</v>
      </c>
      <c r="O124" s="19" t="s">
        <v>321</v>
      </c>
      <c r="P124" s="19" t="s">
        <v>69</v>
      </c>
      <c r="Q124" s="19" t="s">
        <v>611</v>
      </c>
      <c r="R124" s="59">
        <v>2</v>
      </c>
      <c r="S124" s="22" t="s">
        <v>323</v>
      </c>
      <c r="T124" s="19" t="s">
        <v>324</v>
      </c>
      <c r="U124" s="19" t="s">
        <v>325</v>
      </c>
      <c r="V124" s="30" t="s">
        <v>49</v>
      </c>
      <c r="W124" s="30" t="s">
        <v>126</v>
      </c>
      <c r="X124" s="60">
        <v>1</v>
      </c>
      <c r="Y124" s="60">
        <v>1</v>
      </c>
      <c r="Z124" s="60">
        <f>Y124/X124</f>
        <v>1</v>
      </c>
      <c r="AA124" s="60">
        <v>1</v>
      </c>
      <c r="AB124" s="60">
        <v>1</v>
      </c>
      <c r="AC124" s="60">
        <f>AB124/AA124</f>
        <v>1</v>
      </c>
      <c r="AD124" s="60">
        <v>1</v>
      </c>
      <c r="AE124" s="60">
        <v>1</v>
      </c>
      <c r="AF124" s="60" t="e">
        <v>#VALUE!</v>
      </c>
      <c r="AG124" s="60">
        <v>1</v>
      </c>
      <c r="AH124" s="60"/>
      <c r="AI124" s="60" t="e">
        <v>#VALUE!</v>
      </c>
      <c r="AJ124" s="60">
        <v>1</v>
      </c>
      <c r="AK124" s="60"/>
      <c r="AL124" s="60">
        <v>0</v>
      </c>
      <c r="AM124" s="55">
        <v>1</v>
      </c>
      <c r="AN124" s="55">
        <f>(Y124+AB124+AE124+AH124+AK124)/5</f>
        <v>0.6</v>
      </c>
      <c r="AO124" s="55">
        <f>AN124/AM124</f>
        <v>0.6</v>
      </c>
    </row>
    <row r="125" spans="2:41" s="36" customFormat="1" ht="66" customHeight="1" x14ac:dyDescent="0.3">
      <c r="B125" s="19" t="s">
        <v>70</v>
      </c>
      <c r="C125" s="19" t="s">
        <v>44</v>
      </c>
      <c r="D125" s="19" t="s">
        <v>45</v>
      </c>
      <c r="E125" s="19" t="s">
        <v>35</v>
      </c>
      <c r="F125" s="29" t="s">
        <v>69</v>
      </c>
      <c r="G125" s="29" t="s">
        <v>69</v>
      </c>
      <c r="H125" s="29" t="s">
        <v>69</v>
      </c>
      <c r="I125" s="29" t="s">
        <v>69</v>
      </c>
      <c r="J125" s="29" t="s">
        <v>69</v>
      </c>
      <c r="K125" s="19" t="s">
        <v>74</v>
      </c>
      <c r="L125" s="28"/>
      <c r="M125" s="19" t="s">
        <v>202</v>
      </c>
      <c r="N125" s="19" t="s">
        <v>155</v>
      </c>
      <c r="O125" s="19" t="s">
        <v>205</v>
      </c>
      <c r="P125" s="19" t="s">
        <v>69</v>
      </c>
      <c r="Q125" s="19" t="s">
        <v>611</v>
      </c>
      <c r="R125" s="29">
        <v>17</v>
      </c>
      <c r="S125" s="19" t="s">
        <v>207</v>
      </c>
      <c r="T125" s="19" t="s">
        <v>208</v>
      </c>
      <c r="U125" s="19" t="s">
        <v>209</v>
      </c>
      <c r="V125" s="30" t="s">
        <v>49</v>
      </c>
      <c r="W125" s="61" t="s">
        <v>43</v>
      </c>
      <c r="X125" s="62" t="s">
        <v>137</v>
      </c>
      <c r="Y125" s="62" t="s">
        <v>137</v>
      </c>
      <c r="Z125" s="62" t="s">
        <v>137</v>
      </c>
      <c r="AA125" s="63">
        <v>87.3</v>
      </c>
      <c r="AB125" s="63">
        <v>97.9</v>
      </c>
      <c r="AC125" s="55">
        <f>AB125/AA125</f>
        <v>1.1214203894616266</v>
      </c>
      <c r="AD125" s="64">
        <v>88.3</v>
      </c>
      <c r="AE125" s="64">
        <v>98.5</v>
      </c>
      <c r="AF125" s="55">
        <f t="shared" ref="AF125:AF143" si="0">AE125/AD125</f>
        <v>1.115515288788222</v>
      </c>
      <c r="AG125" s="65">
        <v>89.3</v>
      </c>
      <c r="AH125" s="65"/>
      <c r="AI125" s="66">
        <v>0</v>
      </c>
      <c r="AJ125" s="63">
        <v>90.3</v>
      </c>
      <c r="AK125" s="63"/>
      <c r="AL125" s="57">
        <v>0</v>
      </c>
      <c r="AM125" s="63">
        <v>90.3</v>
      </c>
      <c r="AN125" s="67">
        <f>(AB125+AE125+AH125+AK125)/4</f>
        <v>49.1</v>
      </c>
      <c r="AO125" s="55">
        <f t="shared" ref="AO125:AO135" si="1">AN125/AM125</f>
        <v>0.5437430786267996</v>
      </c>
    </row>
    <row r="126" spans="2:41" s="36" customFormat="1" ht="66.75" customHeight="1" x14ac:dyDescent="0.3">
      <c r="B126" s="22" t="s">
        <v>70</v>
      </c>
      <c r="C126" s="22" t="s">
        <v>44</v>
      </c>
      <c r="D126" s="22" t="s">
        <v>45</v>
      </c>
      <c r="E126" s="22" t="s">
        <v>210</v>
      </c>
      <c r="F126" s="29" t="s">
        <v>69</v>
      </c>
      <c r="G126" s="29" t="s">
        <v>69</v>
      </c>
      <c r="H126" s="29" t="s">
        <v>69</v>
      </c>
      <c r="I126" s="29" t="s">
        <v>69</v>
      </c>
      <c r="J126" s="29" t="s">
        <v>69</v>
      </c>
      <c r="K126" s="19" t="s">
        <v>74</v>
      </c>
      <c r="L126" s="28"/>
      <c r="M126" s="19" t="s">
        <v>202</v>
      </c>
      <c r="N126" s="19" t="s">
        <v>155</v>
      </c>
      <c r="O126" s="19" t="s">
        <v>205</v>
      </c>
      <c r="P126" s="19" t="s">
        <v>69</v>
      </c>
      <c r="Q126" s="19" t="s">
        <v>611</v>
      </c>
      <c r="R126" s="29">
        <v>18</v>
      </c>
      <c r="S126" s="22" t="s">
        <v>211</v>
      </c>
      <c r="T126" s="22" t="s">
        <v>212</v>
      </c>
      <c r="U126" s="22" t="s">
        <v>213</v>
      </c>
      <c r="V126" s="68" t="s">
        <v>49</v>
      </c>
      <c r="W126" s="69" t="s">
        <v>43</v>
      </c>
      <c r="X126" s="62" t="s">
        <v>137</v>
      </c>
      <c r="Y126" s="62" t="s">
        <v>137</v>
      </c>
      <c r="Z126" s="62" t="s">
        <v>137</v>
      </c>
      <c r="AA126" s="62" t="s">
        <v>137</v>
      </c>
      <c r="AB126" s="62" t="s">
        <v>137</v>
      </c>
      <c r="AC126" s="62" t="s">
        <v>137</v>
      </c>
      <c r="AD126" s="58">
        <v>1</v>
      </c>
      <c r="AE126" s="58">
        <v>1</v>
      </c>
      <c r="AF126" s="55">
        <f t="shared" si="0"/>
        <v>1</v>
      </c>
      <c r="AG126" s="66">
        <v>1</v>
      </c>
      <c r="AH126" s="66"/>
      <c r="AI126" s="66">
        <v>0</v>
      </c>
      <c r="AJ126" s="57">
        <v>1</v>
      </c>
      <c r="AK126" s="57"/>
      <c r="AL126" s="57">
        <v>0</v>
      </c>
      <c r="AM126" s="57">
        <v>1</v>
      </c>
      <c r="AN126" s="55">
        <f>(AE126+AH126+AK126)/3</f>
        <v>0.33333333333333331</v>
      </c>
      <c r="AO126" s="55">
        <f t="shared" si="1"/>
        <v>0.33333333333333331</v>
      </c>
    </row>
    <row r="127" spans="2:41" s="36" customFormat="1" ht="66.75" customHeight="1" x14ac:dyDescent="0.3">
      <c r="B127" s="22" t="s">
        <v>70</v>
      </c>
      <c r="C127" s="22" t="s">
        <v>44</v>
      </c>
      <c r="D127" s="22" t="s">
        <v>203</v>
      </c>
      <c r="E127" s="22" t="s">
        <v>35</v>
      </c>
      <c r="F127" s="29" t="s">
        <v>69</v>
      </c>
      <c r="G127" s="29" t="s">
        <v>69</v>
      </c>
      <c r="H127" s="29" t="s">
        <v>69</v>
      </c>
      <c r="I127" s="29" t="s">
        <v>69</v>
      </c>
      <c r="J127" s="29" t="s">
        <v>69</v>
      </c>
      <c r="K127" s="19" t="s">
        <v>74</v>
      </c>
      <c r="L127" s="28"/>
      <c r="M127" s="19" t="s">
        <v>202</v>
      </c>
      <c r="N127" s="19" t="s">
        <v>155</v>
      </c>
      <c r="O127" s="19" t="s">
        <v>205</v>
      </c>
      <c r="P127" s="19" t="s">
        <v>69</v>
      </c>
      <c r="Q127" s="19" t="s">
        <v>611</v>
      </c>
      <c r="R127" s="29">
        <v>19</v>
      </c>
      <c r="S127" s="22" t="s">
        <v>214</v>
      </c>
      <c r="T127" s="22" t="s">
        <v>215</v>
      </c>
      <c r="U127" s="22" t="s">
        <v>213</v>
      </c>
      <c r="V127" s="68" t="s">
        <v>49</v>
      </c>
      <c r="W127" s="69" t="s">
        <v>43</v>
      </c>
      <c r="X127" s="62" t="s">
        <v>137</v>
      </c>
      <c r="Y127" s="62" t="s">
        <v>137</v>
      </c>
      <c r="Z127" s="62" t="s">
        <v>137</v>
      </c>
      <c r="AA127" s="62" t="s">
        <v>137</v>
      </c>
      <c r="AB127" s="62" t="s">
        <v>137</v>
      </c>
      <c r="AC127" s="62" t="s">
        <v>137</v>
      </c>
      <c r="AD127" s="58">
        <v>1</v>
      </c>
      <c r="AE127" s="58">
        <v>1</v>
      </c>
      <c r="AF127" s="55">
        <f t="shared" si="0"/>
        <v>1</v>
      </c>
      <c r="AG127" s="66">
        <v>1</v>
      </c>
      <c r="AH127" s="66"/>
      <c r="AI127" s="66">
        <v>0</v>
      </c>
      <c r="AJ127" s="57">
        <v>1</v>
      </c>
      <c r="AK127" s="57"/>
      <c r="AL127" s="57">
        <v>0</v>
      </c>
      <c r="AM127" s="57">
        <v>1</v>
      </c>
      <c r="AN127" s="55">
        <f>(AE127+AH127+AK127)/3</f>
        <v>0.33333333333333331</v>
      </c>
      <c r="AO127" s="55">
        <f t="shared" si="1"/>
        <v>0.33333333333333331</v>
      </c>
    </row>
    <row r="128" spans="2:41" customFormat="1" ht="66.75" customHeight="1" x14ac:dyDescent="0.2">
      <c r="B128" s="22" t="s">
        <v>70</v>
      </c>
      <c r="C128" s="22" t="s">
        <v>71</v>
      </c>
      <c r="D128" s="22" t="s">
        <v>45</v>
      </c>
      <c r="E128" s="22" t="s">
        <v>216</v>
      </c>
      <c r="F128" s="29" t="s">
        <v>69</v>
      </c>
      <c r="G128" s="29" t="s">
        <v>69</v>
      </c>
      <c r="H128" s="29" t="s">
        <v>69</v>
      </c>
      <c r="I128" s="29" t="s">
        <v>69</v>
      </c>
      <c r="J128" s="29" t="s">
        <v>69</v>
      </c>
      <c r="K128" s="19" t="s">
        <v>74</v>
      </c>
      <c r="L128" s="28"/>
      <c r="M128" s="19" t="s">
        <v>202</v>
      </c>
      <c r="N128" s="19" t="s">
        <v>155</v>
      </c>
      <c r="O128" s="19" t="s">
        <v>205</v>
      </c>
      <c r="P128" s="19" t="s">
        <v>69</v>
      </c>
      <c r="Q128" s="19" t="s">
        <v>611</v>
      </c>
      <c r="R128" s="29">
        <v>21</v>
      </c>
      <c r="S128" s="22" t="s">
        <v>217</v>
      </c>
      <c r="T128" s="22" t="s">
        <v>218</v>
      </c>
      <c r="U128" s="22" t="s">
        <v>219</v>
      </c>
      <c r="V128" s="68" t="s">
        <v>49</v>
      </c>
      <c r="W128" s="69" t="s">
        <v>126</v>
      </c>
      <c r="X128" s="62" t="s">
        <v>137</v>
      </c>
      <c r="Y128" s="62" t="s">
        <v>137</v>
      </c>
      <c r="Z128" s="62" t="s">
        <v>137</v>
      </c>
      <c r="AA128" s="62" t="s">
        <v>137</v>
      </c>
      <c r="AB128" s="62" t="s">
        <v>137</v>
      </c>
      <c r="AC128" s="62" t="s">
        <v>137</v>
      </c>
      <c r="AD128" s="70">
        <v>1.5</v>
      </c>
      <c r="AE128" s="70">
        <v>1.5</v>
      </c>
      <c r="AF128" s="55">
        <f t="shared" si="0"/>
        <v>1</v>
      </c>
      <c r="AG128" s="71">
        <v>1.5</v>
      </c>
      <c r="AH128" s="66"/>
      <c r="AI128" s="66">
        <v>0</v>
      </c>
      <c r="AJ128" s="68">
        <v>1.5</v>
      </c>
      <c r="AK128" s="57"/>
      <c r="AL128" s="57">
        <v>0</v>
      </c>
      <c r="AM128" s="68">
        <v>1.5</v>
      </c>
      <c r="AN128" s="55">
        <f>(AE128+AH128+AK128)/3</f>
        <v>0.5</v>
      </c>
      <c r="AO128" s="55">
        <f t="shared" si="1"/>
        <v>0.33333333333333331</v>
      </c>
    </row>
    <row r="129" spans="2:41" customFormat="1" ht="66.75" customHeight="1" x14ac:dyDescent="0.2">
      <c r="B129" s="22" t="s">
        <v>70</v>
      </c>
      <c r="C129" s="22" t="s">
        <v>71</v>
      </c>
      <c r="D129" s="22" t="s">
        <v>45</v>
      </c>
      <c r="E129" s="22" t="s">
        <v>220</v>
      </c>
      <c r="F129" s="29" t="s">
        <v>69</v>
      </c>
      <c r="G129" s="29" t="s">
        <v>69</v>
      </c>
      <c r="H129" s="29" t="s">
        <v>69</v>
      </c>
      <c r="I129" s="29" t="s">
        <v>69</v>
      </c>
      <c r="J129" s="29" t="s">
        <v>69</v>
      </c>
      <c r="K129" s="19" t="s">
        <v>74</v>
      </c>
      <c r="L129" s="28"/>
      <c r="M129" s="19" t="s">
        <v>202</v>
      </c>
      <c r="N129" s="19" t="s">
        <v>155</v>
      </c>
      <c r="O129" s="19" t="s">
        <v>205</v>
      </c>
      <c r="P129" s="19" t="s">
        <v>69</v>
      </c>
      <c r="Q129" s="19" t="s">
        <v>611</v>
      </c>
      <c r="R129" s="29">
        <v>22</v>
      </c>
      <c r="S129" s="22" t="s">
        <v>221</v>
      </c>
      <c r="T129" s="22" t="s">
        <v>222</v>
      </c>
      <c r="U129" s="22" t="s">
        <v>219</v>
      </c>
      <c r="V129" s="68" t="s">
        <v>49</v>
      </c>
      <c r="W129" s="69" t="s">
        <v>126</v>
      </c>
      <c r="X129" s="62" t="s">
        <v>137</v>
      </c>
      <c r="Y129" s="62" t="s">
        <v>137</v>
      </c>
      <c r="Z129" s="62" t="s">
        <v>137</v>
      </c>
      <c r="AA129" s="62" t="s">
        <v>137</v>
      </c>
      <c r="AB129" s="62" t="s">
        <v>137</v>
      </c>
      <c r="AC129" s="62" t="s">
        <v>137</v>
      </c>
      <c r="AD129" s="70">
        <v>75</v>
      </c>
      <c r="AE129" s="70">
        <v>75</v>
      </c>
      <c r="AF129" s="55">
        <f t="shared" si="0"/>
        <v>1</v>
      </c>
      <c r="AG129" s="71">
        <v>75</v>
      </c>
      <c r="AH129" s="66"/>
      <c r="AI129" s="66">
        <v>0</v>
      </c>
      <c r="AJ129" s="68">
        <v>75</v>
      </c>
      <c r="AK129" s="57"/>
      <c r="AL129" s="57">
        <v>0</v>
      </c>
      <c r="AM129" s="68">
        <v>75</v>
      </c>
      <c r="AN129" s="55">
        <f>(AE129+AH129+AK129)/3</f>
        <v>25</v>
      </c>
      <c r="AO129" s="55">
        <f t="shared" si="1"/>
        <v>0.33333333333333331</v>
      </c>
    </row>
    <row r="130" spans="2:41" customFormat="1" ht="66.75" customHeight="1" x14ac:dyDescent="0.2">
      <c r="B130" s="19" t="s">
        <v>70</v>
      </c>
      <c r="C130" s="19" t="s">
        <v>71</v>
      </c>
      <c r="D130" s="19" t="s">
        <v>45</v>
      </c>
      <c r="E130" s="19" t="s">
        <v>223</v>
      </c>
      <c r="F130" s="29" t="s">
        <v>69</v>
      </c>
      <c r="G130" s="29" t="s">
        <v>69</v>
      </c>
      <c r="H130" s="29" t="s">
        <v>69</v>
      </c>
      <c r="I130" s="29" t="s">
        <v>69</v>
      </c>
      <c r="J130" s="29" t="s">
        <v>69</v>
      </c>
      <c r="K130" s="19" t="s">
        <v>74</v>
      </c>
      <c r="L130" s="28"/>
      <c r="M130" s="19" t="s">
        <v>202</v>
      </c>
      <c r="N130" s="19" t="s">
        <v>155</v>
      </c>
      <c r="O130" s="19" t="s">
        <v>205</v>
      </c>
      <c r="P130" s="19" t="s">
        <v>69</v>
      </c>
      <c r="Q130" s="19" t="s">
        <v>611</v>
      </c>
      <c r="R130" s="29">
        <v>23</v>
      </c>
      <c r="S130" s="19" t="s">
        <v>224</v>
      </c>
      <c r="T130" s="19" t="s">
        <v>225</v>
      </c>
      <c r="U130" s="19" t="s">
        <v>226</v>
      </c>
      <c r="V130" s="30" t="s">
        <v>49</v>
      </c>
      <c r="W130" s="61" t="s">
        <v>126</v>
      </c>
      <c r="X130" s="62" t="s">
        <v>137</v>
      </c>
      <c r="Y130" s="62" t="s">
        <v>137</v>
      </c>
      <c r="Z130" s="62" t="s">
        <v>137</v>
      </c>
      <c r="AA130" s="62" t="s">
        <v>137</v>
      </c>
      <c r="AB130" s="62" t="s">
        <v>137</v>
      </c>
      <c r="AC130" s="62" t="s">
        <v>137</v>
      </c>
      <c r="AD130" s="55">
        <v>1</v>
      </c>
      <c r="AE130" s="58">
        <v>1</v>
      </c>
      <c r="AF130" s="55">
        <f t="shared" si="0"/>
        <v>1</v>
      </c>
      <c r="AG130" s="56">
        <v>1</v>
      </c>
      <c r="AH130" s="66"/>
      <c r="AI130" s="66">
        <v>0</v>
      </c>
      <c r="AJ130" s="55">
        <v>1</v>
      </c>
      <c r="AK130" s="57"/>
      <c r="AL130" s="57">
        <v>0</v>
      </c>
      <c r="AM130" s="55">
        <v>1</v>
      </c>
      <c r="AN130" s="55">
        <f>(AE130+AH130+AK130)/3</f>
        <v>0.33333333333333331</v>
      </c>
      <c r="AO130" s="55">
        <f t="shared" si="1"/>
        <v>0.33333333333333331</v>
      </c>
    </row>
    <row r="131" spans="2:41" s="36" customFormat="1" ht="66.75" customHeight="1" x14ac:dyDescent="0.3">
      <c r="B131" s="19" t="s">
        <v>70</v>
      </c>
      <c r="C131" s="19" t="s">
        <v>71</v>
      </c>
      <c r="D131" s="19" t="s">
        <v>203</v>
      </c>
      <c r="E131" s="19"/>
      <c r="F131" s="19" t="s">
        <v>69</v>
      </c>
      <c r="G131" s="19" t="s">
        <v>69</v>
      </c>
      <c r="H131" s="19" t="s">
        <v>69</v>
      </c>
      <c r="I131" s="19" t="s">
        <v>69</v>
      </c>
      <c r="J131" s="19" t="s">
        <v>69</v>
      </c>
      <c r="K131" s="19" t="s">
        <v>74</v>
      </c>
      <c r="L131" s="28"/>
      <c r="M131" s="19" t="s">
        <v>230</v>
      </c>
      <c r="N131" s="72" t="s">
        <v>155</v>
      </c>
      <c r="O131" s="72" t="s">
        <v>231</v>
      </c>
      <c r="P131" s="73" t="s">
        <v>69</v>
      </c>
      <c r="Q131" s="19" t="s">
        <v>616</v>
      </c>
      <c r="R131" s="29">
        <v>25</v>
      </c>
      <c r="S131" s="19" t="s">
        <v>234</v>
      </c>
      <c r="T131" s="19" t="s">
        <v>235</v>
      </c>
      <c r="U131" s="19" t="s">
        <v>236</v>
      </c>
      <c r="V131" s="30" t="s">
        <v>49</v>
      </c>
      <c r="W131" s="30" t="s">
        <v>43</v>
      </c>
      <c r="X131" s="55">
        <v>1</v>
      </c>
      <c r="Y131" s="55">
        <v>0.91</v>
      </c>
      <c r="Z131" s="55">
        <f t="shared" ref="Z131:Z139" si="2">Y131/X131</f>
        <v>0.91</v>
      </c>
      <c r="AA131" s="55">
        <v>0.8</v>
      </c>
      <c r="AB131" s="55">
        <v>0.8</v>
      </c>
      <c r="AC131" s="55">
        <f>AB131/AA131</f>
        <v>1</v>
      </c>
      <c r="AD131" s="55">
        <v>0.8</v>
      </c>
      <c r="AE131" s="55">
        <v>0.79999999999999993</v>
      </c>
      <c r="AF131" s="55">
        <f t="shared" si="0"/>
        <v>0.99999999999999989</v>
      </c>
      <c r="AG131" s="56">
        <v>0.8</v>
      </c>
      <c r="AH131" s="56">
        <v>0.3</v>
      </c>
      <c r="AI131" s="56">
        <v>0</v>
      </c>
      <c r="AJ131" s="55">
        <v>0.8</v>
      </c>
      <c r="AK131" s="55"/>
      <c r="AL131" s="55">
        <v>0</v>
      </c>
      <c r="AM131" s="55">
        <v>0.8</v>
      </c>
      <c r="AN131" s="55">
        <f>(Y131+AB131+AE131+AH131+AK131)/5</f>
        <v>0.56199999999999994</v>
      </c>
      <c r="AO131" s="55">
        <f t="shared" si="1"/>
        <v>0.7024999999999999</v>
      </c>
    </row>
    <row r="132" spans="2:41" s="36" customFormat="1" ht="66.75" customHeight="1" x14ac:dyDescent="0.3">
      <c r="B132" s="72" t="s">
        <v>70</v>
      </c>
      <c r="C132" s="72" t="s">
        <v>71</v>
      </c>
      <c r="D132" s="72" t="s">
        <v>203</v>
      </c>
      <c r="E132" s="72"/>
      <c r="F132" s="72" t="s">
        <v>69</v>
      </c>
      <c r="G132" s="72" t="s">
        <v>69</v>
      </c>
      <c r="H132" s="72" t="s">
        <v>69</v>
      </c>
      <c r="I132" s="72" t="s">
        <v>69</v>
      </c>
      <c r="J132" s="72" t="s">
        <v>69</v>
      </c>
      <c r="K132" s="72" t="s">
        <v>74</v>
      </c>
      <c r="L132" s="28"/>
      <c r="M132" s="72" t="s">
        <v>230</v>
      </c>
      <c r="N132" s="19" t="s">
        <v>155</v>
      </c>
      <c r="O132" s="19" t="s">
        <v>231</v>
      </c>
      <c r="P132" s="29" t="s">
        <v>69</v>
      </c>
      <c r="Q132" s="19" t="s">
        <v>616</v>
      </c>
      <c r="R132" s="73">
        <v>26</v>
      </c>
      <c r="S132" s="19" t="s">
        <v>237</v>
      </c>
      <c r="T132" s="19" t="s">
        <v>238</v>
      </c>
      <c r="U132" s="19" t="s">
        <v>239</v>
      </c>
      <c r="V132" s="74" t="s">
        <v>49</v>
      </c>
      <c r="W132" s="74" t="s">
        <v>43</v>
      </c>
      <c r="X132" s="55">
        <v>1</v>
      </c>
      <c r="Y132" s="55">
        <v>1</v>
      </c>
      <c r="Z132" s="55">
        <f t="shared" si="2"/>
        <v>1</v>
      </c>
      <c r="AA132" s="55">
        <v>0.85</v>
      </c>
      <c r="AB132" s="55">
        <v>0.85</v>
      </c>
      <c r="AC132" s="55">
        <f>AB132/AA132</f>
        <v>1</v>
      </c>
      <c r="AD132" s="55">
        <v>1</v>
      </c>
      <c r="AE132" s="55">
        <v>1</v>
      </c>
      <c r="AF132" s="55">
        <f t="shared" si="0"/>
        <v>1</v>
      </c>
      <c r="AG132" s="56">
        <v>1</v>
      </c>
      <c r="AH132" s="56"/>
      <c r="AI132" s="56">
        <v>0</v>
      </c>
      <c r="AJ132" s="55">
        <v>1</v>
      </c>
      <c r="AK132" s="55"/>
      <c r="AL132" s="55">
        <v>0</v>
      </c>
      <c r="AM132" s="55">
        <v>1</v>
      </c>
      <c r="AN132" s="55">
        <f>(Y132+AB132+AE132+AH132+AK132)/5</f>
        <v>0.57000000000000006</v>
      </c>
      <c r="AO132" s="55">
        <f t="shared" si="1"/>
        <v>0.57000000000000006</v>
      </c>
    </row>
    <row r="133" spans="2:41" s="53" customFormat="1" ht="66.75" customHeight="1" x14ac:dyDescent="0.25">
      <c r="B133" s="22" t="s">
        <v>32</v>
      </c>
      <c r="C133" s="22" t="s">
        <v>158</v>
      </c>
      <c r="D133" s="22" t="s">
        <v>59</v>
      </c>
      <c r="E133" s="22" t="s">
        <v>56</v>
      </c>
      <c r="F133" s="22" t="s">
        <v>69</v>
      </c>
      <c r="G133" s="22" t="s">
        <v>69</v>
      </c>
      <c r="H133" s="22" t="s">
        <v>69</v>
      </c>
      <c r="I133" s="22" t="s">
        <v>69</v>
      </c>
      <c r="J133" s="22" t="s">
        <v>69</v>
      </c>
      <c r="K133" s="22" t="s">
        <v>74</v>
      </c>
      <c r="L133" s="75"/>
      <c r="M133" s="22" t="s">
        <v>159</v>
      </c>
      <c r="N133" s="22" t="s">
        <v>155</v>
      </c>
      <c r="O133" s="22" t="s">
        <v>160</v>
      </c>
      <c r="P133" s="22" t="s">
        <v>69</v>
      </c>
      <c r="Q133" s="22" t="s">
        <v>161</v>
      </c>
      <c r="R133" s="59">
        <v>3</v>
      </c>
      <c r="S133" s="22" t="s">
        <v>162</v>
      </c>
      <c r="T133" s="22" t="s">
        <v>163</v>
      </c>
      <c r="U133" s="22" t="s">
        <v>144</v>
      </c>
      <c r="V133" s="68" t="s">
        <v>49</v>
      </c>
      <c r="W133" s="68" t="s">
        <v>43</v>
      </c>
      <c r="X133" s="55">
        <v>1</v>
      </c>
      <c r="Y133" s="55">
        <v>1</v>
      </c>
      <c r="Z133" s="55">
        <f t="shared" si="2"/>
        <v>1</v>
      </c>
      <c r="AA133" s="55">
        <v>1</v>
      </c>
      <c r="AB133" s="55">
        <v>1</v>
      </c>
      <c r="AC133" s="55">
        <f>AB133/AA133</f>
        <v>1</v>
      </c>
      <c r="AD133" s="55">
        <v>1</v>
      </c>
      <c r="AE133" s="55">
        <v>1</v>
      </c>
      <c r="AF133" s="55">
        <f t="shared" si="0"/>
        <v>1</v>
      </c>
      <c r="AG133" s="56">
        <v>1</v>
      </c>
      <c r="AH133" s="56"/>
      <c r="AI133" s="56">
        <v>0</v>
      </c>
      <c r="AJ133" s="55">
        <v>1</v>
      </c>
      <c r="AK133" s="55"/>
      <c r="AL133" s="55">
        <v>0</v>
      </c>
      <c r="AM133" s="55">
        <v>1</v>
      </c>
      <c r="AN133" s="55">
        <f>(Y133+AB133+AE133+AH133+AK133)/5</f>
        <v>0.6</v>
      </c>
      <c r="AO133" s="55">
        <f t="shared" si="1"/>
        <v>0.6</v>
      </c>
    </row>
    <row r="134" spans="2:41" s="53" customFormat="1" ht="66.75" customHeight="1" x14ac:dyDescent="0.25">
      <c r="B134" s="19" t="s">
        <v>70</v>
      </c>
      <c r="C134" s="19" t="s">
        <v>58</v>
      </c>
      <c r="D134" s="19" t="s">
        <v>72</v>
      </c>
      <c r="E134" s="19" t="s">
        <v>56</v>
      </c>
      <c r="F134" s="19" t="s">
        <v>69</v>
      </c>
      <c r="G134" s="19" t="s">
        <v>69</v>
      </c>
      <c r="H134" s="19" t="s">
        <v>69</v>
      </c>
      <c r="I134" s="19" t="s">
        <v>69</v>
      </c>
      <c r="J134" s="19" t="s">
        <v>69</v>
      </c>
      <c r="K134" s="19" t="s">
        <v>74</v>
      </c>
      <c r="L134" s="28"/>
      <c r="M134" s="19" t="s">
        <v>159</v>
      </c>
      <c r="N134" s="19" t="s">
        <v>155</v>
      </c>
      <c r="O134" s="19" t="s">
        <v>160</v>
      </c>
      <c r="P134" s="19" t="s">
        <v>69</v>
      </c>
      <c r="Q134" s="19" t="s">
        <v>161</v>
      </c>
      <c r="R134" s="29">
        <v>4</v>
      </c>
      <c r="S134" s="19" t="s">
        <v>164</v>
      </c>
      <c r="T134" s="19" t="s">
        <v>125</v>
      </c>
      <c r="U134" s="19" t="s">
        <v>165</v>
      </c>
      <c r="V134" s="30" t="s">
        <v>49</v>
      </c>
      <c r="W134" s="30" t="s">
        <v>43</v>
      </c>
      <c r="X134" s="55">
        <v>1</v>
      </c>
      <c r="Y134" s="55">
        <v>1</v>
      </c>
      <c r="Z134" s="55">
        <f t="shared" si="2"/>
        <v>1</v>
      </c>
      <c r="AA134" s="55">
        <v>1</v>
      </c>
      <c r="AB134" s="55">
        <v>1</v>
      </c>
      <c r="AC134" s="55">
        <f>AB134/AA134</f>
        <v>1</v>
      </c>
      <c r="AD134" s="55">
        <v>1</v>
      </c>
      <c r="AE134" s="55">
        <v>1</v>
      </c>
      <c r="AF134" s="55">
        <f t="shared" si="0"/>
        <v>1</v>
      </c>
      <c r="AG134" s="56">
        <v>1</v>
      </c>
      <c r="AH134" s="56"/>
      <c r="AI134" s="56">
        <v>0</v>
      </c>
      <c r="AJ134" s="55">
        <v>1</v>
      </c>
      <c r="AK134" s="55"/>
      <c r="AL134" s="55">
        <v>0</v>
      </c>
      <c r="AM134" s="55">
        <v>1</v>
      </c>
      <c r="AN134" s="55">
        <f>(Y134+AB134+AE134+AH134+AK134)/5</f>
        <v>0.6</v>
      </c>
      <c r="AO134" s="55">
        <f t="shared" si="1"/>
        <v>0.6</v>
      </c>
    </row>
    <row r="135" spans="2:41" s="36" customFormat="1" ht="66.75" customHeight="1" x14ac:dyDescent="0.3">
      <c r="B135" s="19" t="s">
        <v>70</v>
      </c>
      <c r="C135" s="19" t="s">
        <v>71</v>
      </c>
      <c r="D135" s="19" t="s">
        <v>203</v>
      </c>
      <c r="E135" s="19" t="s">
        <v>166</v>
      </c>
      <c r="F135" s="19" t="s">
        <v>69</v>
      </c>
      <c r="G135" s="19" t="s">
        <v>69</v>
      </c>
      <c r="H135" s="19" t="s">
        <v>69</v>
      </c>
      <c r="I135" s="19" t="s">
        <v>69</v>
      </c>
      <c r="J135" s="19" t="s">
        <v>69</v>
      </c>
      <c r="K135" s="19" t="s">
        <v>74</v>
      </c>
      <c r="L135" s="28"/>
      <c r="M135" s="19" t="s">
        <v>326</v>
      </c>
      <c r="N135" s="19" t="s">
        <v>155</v>
      </c>
      <c r="O135" s="19" t="s">
        <v>618</v>
      </c>
      <c r="P135" s="29" t="s">
        <v>69</v>
      </c>
      <c r="Q135" s="22" t="s">
        <v>619</v>
      </c>
      <c r="R135" s="59">
        <v>3</v>
      </c>
      <c r="S135" s="22" t="s">
        <v>327</v>
      </c>
      <c r="T135" s="19" t="s">
        <v>328</v>
      </c>
      <c r="U135" s="19" t="s">
        <v>195</v>
      </c>
      <c r="V135" s="30" t="s">
        <v>49</v>
      </c>
      <c r="W135" s="30" t="s">
        <v>43</v>
      </c>
      <c r="X135" s="55">
        <v>1</v>
      </c>
      <c r="Y135" s="55">
        <v>1</v>
      </c>
      <c r="Z135" s="55">
        <f t="shared" si="2"/>
        <v>1</v>
      </c>
      <c r="AA135" s="55">
        <v>1</v>
      </c>
      <c r="AB135" s="55">
        <v>1</v>
      </c>
      <c r="AC135" s="55">
        <f>AB135/AA135</f>
        <v>1</v>
      </c>
      <c r="AD135" s="55">
        <v>1</v>
      </c>
      <c r="AE135" s="55">
        <v>1</v>
      </c>
      <c r="AF135" s="55">
        <f t="shared" si="0"/>
        <v>1</v>
      </c>
      <c r="AG135" s="56">
        <v>1</v>
      </c>
      <c r="AH135" s="56"/>
      <c r="AI135" s="56">
        <f>AH135/AG135</f>
        <v>0</v>
      </c>
      <c r="AJ135" s="55">
        <v>1</v>
      </c>
      <c r="AK135" s="55"/>
      <c r="AL135" s="55">
        <f>AK135/AJ135</f>
        <v>0</v>
      </c>
      <c r="AM135" s="55">
        <v>1</v>
      </c>
      <c r="AN135" s="55">
        <f>(Y135+AB135+AE135+AH135+AK135)/5</f>
        <v>0.6</v>
      </c>
      <c r="AO135" s="55">
        <f t="shared" si="1"/>
        <v>0.6</v>
      </c>
    </row>
    <row r="136" spans="2:41" ht="75" customHeight="1" x14ac:dyDescent="0.25">
      <c r="B136" s="19" t="s">
        <v>70</v>
      </c>
      <c r="C136" s="19" t="s">
        <v>44</v>
      </c>
      <c r="D136" s="19" t="s">
        <v>45</v>
      </c>
      <c r="E136" s="19" t="s">
        <v>166</v>
      </c>
      <c r="F136" s="19" t="s">
        <v>69</v>
      </c>
      <c r="G136" s="19" t="s">
        <v>69</v>
      </c>
      <c r="H136" s="19" t="s">
        <v>69</v>
      </c>
      <c r="I136" s="19" t="s">
        <v>69</v>
      </c>
      <c r="J136" s="19" t="s">
        <v>69</v>
      </c>
      <c r="K136" s="19" t="s">
        <v>74</v>
      </c>
      <c r="L136" s="28"/>
      <c r="M136" s="19" t="s">
        <v>167</v>
      </c>
      <c r="N136" s="19" t="s">
        <v>155</v>
      </c>
      <c r="O136" s="19" t="s">
        <v>168</v>
      </c>
      <c r="P136" s="19" t="s">
        <v>69</v>
      </c>
      <c r="Q136" s="19" t="s">
        <v>169</v>
      </c>
      <c r="R136" s="29">
        <v>8</v>
      </c>
      <c r="S136" s="19" t="s">
        <v>170</v>
      </c>
      <c r="T136" s="19" t="s">
        <v>171</v>
      </c>
      <c r="U136" s="19" t="s">
        <v>172</v>
      </c>
      <c r="V136" s="30" t="s">
        <v>49</v>
      </c>
      <c r="W136" s="61" t="s">
        <v>43</v>
      </c>
      <c r="X136" s="55">
        <v>0.97</v>
      </c>
      <c r="Y136" s="55">
        <v>0.97</v>
      </c>
      <c r="Z136" s="55">
        <f t="shared" si="2"/>
        <v>1</v>
      </c>
      <c r="AA136" s="55">
        <v>0.9</v>
      </c>
      <c r="AB136" s="55">
        <v>0.90000000000000013</v>
      </c>
      <c r="AC136" s="55">
        <f t="shared" ref="AC136:AC141" si="3">AB136/AA136</f>
        <v>1.0000000000000002</v>
      </c>
      <c r="AD136" s="55">
        <v>0.9</v>
      </c>
      <c r="AE136" s="55">
        <v>0.9</v>
      </c>
      <c r="AF136" s="55">
        <f t="shared" si="0"/>
        <v>1</v>
      </c>
      <c r="AG136" s="56">
        <v>0.9</v>
      </c>
      <c r="AH136" s="56"/>
      <c r="AI136" s="56">
        <v>0</v>
      </c>
      <c r="AJ136" s="55">
        <v>0.9</v>
      </c>
      <c r="AK136" s="55"/>
      <c r="AL136" s="55">
        <v>0</v>
      </c>
      <c r="AM136" s="55">
        <v>0.9</v>
      </c>
      <c r="AN136" s="55">
        <v>0.46400000000000008</v>
      </c>
      <c r="AO136" s="55">
        <v>0.51555555555555566</v>
      </c>
    </row>
    <row r="137" spans="2:41" ht="75" customHeight="1" x14ac:dyDescent="0.25">
      <c r="B137" s="19" t="s">
        <v>70</v>
      </c>
      <c r="C137" s="19" t="s">
        <v>44</v>
      </c>
      <c r="D137" s="19" t="s">
        <v>45</v>
      </c>
      <c r="E137" s="19" t="s">
        <v>166</v>
      </c>
      <c r="F137" s="19" t="s">
        <v>69</v>
      </c>
      <c r="G137" s="19" t="s">
        <v>69</v>
      </c>
      <c r="H137" s="19" t="s">
        <v>69</v>
      </c>
      <c r="I137" s="19" t="s">
        <v>69</v>
      </c>
      <c r="J137" s="19" t="s">
        <v>69</v>
      </c>
      <c r="K137" s="19" t="s">
        <v>74</v>
      </c>
      <c r="L137" s="28"/>
      <c r="M137" s="19" t="s">
        <v>167</v>
      </c>
      <c r="N137" s="19" t="s">
        <v>155</v>
      </c>
      <c r="O137" s="19" t="s">
        <v>168</v>
      </c>
      <c r="P137" s="19" t="s">
        <v>69</v>
      </c>
      <c r="Q137" s="19" t="s">
        <v>169</v>
      </c>
      <c r="R137" s="29">
        <v>9</v>
      </c>
      <c r="S137" s="19" t="s">
        <v>173</v>
      </c>
      <c r="T137" s="19" t="s">
        <v>174</v>
      </c>
      <c r="U137" s="19" t="s">
        <v>175</v>
      </c>
      <c r="V137" s="30" t="s">
        <v>49</v>
      </c>
      <c r="W137" s="61" t="s">
        <v>50</v>
      </c>
      <c r="X137" s="55">
        <v>0.97</v>
      </c>
      <c r="Y137" s="55">
        <v>0.97</v>
      </c>
      <c r="Z137" s="55">
        <f t="shared" si="2"/>
        <v>1</v>
      </c>
      <c r="AA137" s="55">
        <v>0.97</v>
      </c>
      <c r="AB137" s="55">
        <v>0.97</v>
      </c>
      <c r="AC137" s="55">
        <f t="shared" si="3"/>
        <v>1</v>
      </c>
      <c r="AD137" s="55">
        <v>0.97</v>
      </c>
      <c r="AE137" s="55">
        <v>0.97</v>
      </c>
      <c r="AF137" s="55">
        <f t="shared" si="0"/>
        <v>1</v>
      </c>
      <c r="AG137" s="56">
        <v>0.97</v>
      </c>
      <c r="AH137" s="56"/>
      <c r="AI137" s="56">
        <v>0</v>
      </c>
      <c r="AJ137" s="55">
        <v>0.97</v>
      </c>
      <c r="AK137" s="55"/>
      <c r="AL137" s="55">
        <v>0</v>
      </c>
      <c r="AM137" s="55">
        <v>0.97</v>
      </c>
      <c r="AN137" s="55">
        <v>0.62080000000000002</v>
      </c>
      <c r="AO137" s="55">
        <v>0.64</v>
      </c>
    </row>
    <row r="138" spans="2:41" ht="75" customHeight="1" x14ac:dyDescent="0.25">
      <c r="B138" s="19" t="s">
        <v>70</v>
      </c>
      <c r="C138" s="19" t="s">
        <v>44</v>
      </c>
      <c r="D138" s="19" t="s">
        <v>45</v>
      </c>
      <c r="E138" s="19" t="s">
        <v>166</v>
      </c>
      <c r="F138" s="19" t="s">
        <v>69</v>
      </c>
      <c r="G138" s="19" t="s">
        <v>69</v>
      </c>
      <c r="H138" s="19" t="s">
        <v>69</v>
      </c>
      <c r="I138" s="19" t="s">
        <v>69</v>
      </c>
      <c r="J138" s="19" t="s">
        <v>69</v>
      </c>
      <c r="K138" s="19" t="s">
        <v>74</v>
      </c>
      <c r="L138" s="28"/>
      <c r="M138" s="19" t="s">
        <v>167</v>
      </c>
      <c r="N138" s="19" t="s">
        <v>155</v>
      </c>
      <c r="O138" s="19" t="s">
        <v>168</v>
      </c>
      <c r="P138" s="19" t="s">
        <v>69</v>
      </c>
      <c r="Q138" s="19" t="s">
        <v>169</v>
      </c>
      <c r="R138" s="29">
        <v>10</v>
      </c>
      <c r="S138" s="19" t="s">
        <v>176</v>
      </c>
      <c r="T138" s="19" t="s">
        <v>177</v>
      </c>
      <c r="U138" s="19" t="s">
        <v>144</v>
      </c>
      <c r="V138" s="30" t="s">
        <v>49</v>
      </c>
      <c r="W138" s="61" t="s">
        <v>43</v>
      </c>
      <c r="X138" s="55">
        <v>1</v>
      </c>
      <c r="Y138" s="55">
        <v>1</v>
      </c>
      <c r="Z138" s="55">
        <f t="shared" si="2"/>
        <v>1</v>
      </c>
      <c r="AA138" s="55">
        <v>0.8</v>
      </c>
      <c r="AB138" s="55">
        <v>0.80000000000000016</v>
      </c>
      <c r="AC138" s="55">
        <f t="shared" si="3"/>
        <v>1.0000000000000002</v>
      </c>
      <c r="AD138" s="55">
        <v>0.8</v>
      </c>
      <c r="AE138" s="55">
        <v>0.8</v>
      </c>
      <c r="AF138" s="55">
        <f t="shared" si="0"/>
        <v>1</v>
      </c>
      <c r="AG138" s="56">
        <v>0.8</v>
      </c>
      <c r="AH138" s="56"/>
      <c r="AI138" s="56">
        <v>0</v>
      </c>
      <c r="AJ138" s="55">
        <v>0.8</v>
      </c>
      <c r="AK138" s="55"/>
      <c r="AL138" s="55">
        <v>0</v>
      </c>
      <c r="AM138" s="55">
        <v>0.8</v>
      </c>
      <c r="AN138" s="55">
        <v>0.44000000000000006</v>
      </c>
      <c r="AO138" s="55">
        <v>0.55000000000000004</v>
      </c>
    </row>
    <row r="139" spans="2:41" ht="75" customHeight="1" x14ac:dyDescent="0.25">
      <c r="B139" s="19" t="s">
        <v>70</v>
      </c>
      <c r="C139" s="19" t="s">
        <v>71</v>
      </c>
      <c r="D139" s="19" t="s">
        <v>72</v>
      </c>
      <c r="E139" s="19" t="s">
        <v>166</v>
      </c>
      <c r="F139" s="19" t="s">
        <v>69</v>
      </c>
      <c r="G139" s="19" t="s">
        <v>69</v>
      </c>
      <c r="H139" s="19" t="s">
        <v>69</v>
      </c>
      <c r="I139" s="19" t="s">
        <v>69</v>
      </c>
      <c r="J139" s="19" t="s">
        <v>69</v>
      </c>
      <c r="K139" s="19" t="s">
        <v>74</v>
      </c>
      <c r="L139" s="28"/>
      <c r="M139" s="19" t="s">
        <v>167</v>
      </c>
      <c r="N139" s="19" t="s">
        <v>155</v>
      </c>
      <c r="O139" s="19" t="s">
        <v>168</v>
      </c>
      <c r="P139" s="19" t="s">
        <v>69</v>
      </c>
      <c r="Q139" s="19" t="s">
        <v>169</v>
      </c>
      <c r="R139" s="29">
        <v>11</v>
      </c>
      <c r="S139" s="19" t="s">
        <v>178</v>
      </c>
      <c r="T139" s="19" t="s">
        <v>179</v>
      </c>
      <c r="U139" s="19" t="s">
        <v>144</v>
      </c>
      <c r="V139" s="30" t="s">
        <v>49</v>
      </c>
      <c r="W139" s="61" t="s">
        <v>43</v>
      </c>
      <c r="X139" s="55">
        <v>1</v>
      </c>
      <c r="Y139" s="55">
        <v>1</v>
      </c>
      <c r="Z139" s="55">
        <f t="shared" si="2"/>
        <v>1</v>
      </c>
      <c r="AA139" s="55">
        <v>1</v>
      </c>
      <c r="AB139" s="55">
        <v>1</v>
      </c>
      <c r="AC139" s="55">
        <f t="shared" si="3"/>
        <v>1</v>
      </c>
      <c r="AD139" s="55">
        <v>1</v>
      </c>
      <c r="AE139" s="55">
        <v>1</v>
      </c>
      <c r="AF139" s="55">
        <f t="shared" si="0"/>
        <v>1</v>
      </c>
      <c r="AG139" s="56">
        <v>1</v>
      </c>
      <c r="AH139" s="56"/>
      <c r="AI139" s="56">
        <v>0</v>
      </c>
      <c r="AJ139" s="55">
        <v>1</v>
      </c>
      <c r="AK139" s="55"/>
      <c r="AL139" s="55">
        <v>0</v>
      </c>
      <c r="AM139" s="55">
        <v>1</v>
      </c>
      <c r="AN139" s="55">
        <v>0.5</v>
      </c>
      <c r="AO139" s="55">
        <v>0.5</v>
      </c>
    </row>
    <row r="140" spans="2:41" ht="75" customHeight="1" x14ac:dyDescent="0.25">
      <c r="B140" s="19" t="s">
        <v>70</v>
      </c>
      <c r="C140" s="19" t="s">
        <v>44</v>
      </c>
      <c r="D140" s="19" t="s">
        <v>45</v>
      </c>
      <c r="E140" s="19" t="s">
        <v>166</v>
      </c>
      <c r="F140" s="19" t="s">
        <v>69</v>
      </c>
      <c r="G140" s="19" t="s">
        <v>69</v>
      </c>
      <c r="H140" s="19" t="s">
        <v>69</v>
      </c>
      <c r="I140" s="19" t="s">
        <v>69</v>
      </c>
      <c r="J140" s="19" t="s">
        <v>69</v>
      </c>
      <c r="K140" s="19" t="s">
        <v>74</v>
      </c>
      <c r="L140" s="76"/>
      <c r="M140" s="19" t="s">
        <v>167</v>
      </c>
      <c r="N140" s="19" t="s">
        <v>155</v>
      </c>
      <c r="O140" s="19" t="s">
        <v>168</v>
      </c>
      <c r="P140" s="19" t="s">
        <v>69</v>
      </c>
      <c r="Q140" s="19" t="s">
        <v>169</v>
      </c>
      <c r="R140" s="29">
        <v>12</v>
      </c>
      <c r="S140" s="19" t="s">
        <v>180</v>
      </c>
      <c r="T140" s="19" t="s">
        <v>181</v>
      </c>
      <c r="U140" s="19" t="s">
        <v>144</v>
      </c>
      <c r="V140" s="30" t="s">
        <v>42</v>
      </c>
      <c r="W140" s="61" t="s">
        <v>43</v>
      </c>
      <c r="X140" s="62" t="s">
        <v>137</v>
      </c>
      <c r="Y140" s="62" t="s">
        <v>137</v>
      </c>
      <c r="Z140" s="62" t="s">
        <v>137</v>
      </c>
      <c r="AA140" s="55">
        <v>0.9</v>
      </c>
      <c r="AB140" s="55">
        <v>0.9</v>
      </c>
      <c r="AC140" s="55">
        <f t="shared" si="3"/>
        <v>1</v>
      </c>
      <c r="AD140" s="55">
        <v>0.9</v>
      </c>
      <c r="AE140" s="55">
        <v>0.9</v>
      </c>
      <c r="AF140" s="55">
        <f t="shared" si="0"/>
        <v>1</v>
      </c>
      <c r="AG140" s="56">
        <v>0.9</v>
      </c>
      <c r="AH140" s="56"/>
      <c r="AI140" s="56">
        <v>0</v>
      </c>
      <c r="AJ140" s="55">
        <v>0.9</v>
      </c>
      <c r="AK140" s="55"/>
      <c r="AL140" s="55">
        <v>0</v>
      </c>
      <c r="AM140" s="55">
        <v>0.9</v>
      </c>
      <c r="AN140" s="55">
        <v>0.33300000000000002</v>
      </c>
      <c r="AO140" s="55">
        <v>0.37</v>
      </c>
    </row>
    <row r="141" spans="2:41" ht="75" customHeight="1" x14ac:dyDescent="0.25">
      <c r="B141" s="19" t="s">
        <v>70</v>
      </c>
      <c r="C141" s="19" t="s">
        <v>44</v>
      </c>
      <c r="D141" s="19" t="s">
        <v>45</v>
      </c>
      <c r="E141" s="19" t="s">
        <v>166</v>
      </c>
      <c r="F141" s="19" t="s">
        <v>69</v>
      </c>
      <c r="G141" s="19" t="s">
        <v>69</v>
      </c>
      <c r="H141" s="19" t="s">
        <v>69</v>
      </c>
      <c r="I141" s="19" t="s">
        <v>69</v>
      </c>
      <c r="J141" s="19" t="s">
        <v>69</v>
      </c>
      <c r="K141" s="19" t="s">
        <v>74</v>
      </c>
      <c r="L141" s="76"/>
      <c r="M141" s="19" t="s">
        <v>167</v>
      </c>
      <c r="N141" s="19" t="s">
        <v>155</v>
      </c>
      <c r="O141" s="19" t="s">
        <v>168</v>
      </c>
      <c r="P141" s="19" t="s">
        <v>69</v>
      </c>
      <c r="Q141" s="19" t="s">
        <v>169</v>
      </c>
      <c r="R141" s="29">
        <v>13</v>
      </c>
      <c r="S141" s="19" t="s">
        <v>182</v>
      </c>
      <c r="T141" s="19" t="s">
        <v>183</v>
      </c>
      <c r="U141" s="19" t="s">
        <v>184</v>
      </c>
      <c r="V141" s="30" t="s">
        <v>42</v>
      </c>
      <c r="W141" s="61" t="s">
        <v>43</v>
      </c>
      <c r="X141" s="62" t="s">
        <v>137</v>
      </c>
      <c r="Y141" s="62" t="s">
        <v>137</v>
      </c>
      <c r="Z141" s="62" t="s">
        <v>137</v>
      </c>
      <c r="AA141" s="55">
        <v>0.2</v>
      </c>
      <c r="AB141" s="55">
        <v>0.2</v>
      </c>
      <c r="AC141" s="55">
        <f t="shared" si="3"/>
        <v>1</v>
      </c>
      <c r="AD141" s="55">
        <v>0.1</v>
      </c>
      <c r="AE141" s="55">
        <v>0.1</v>
      </c>
      <c r="AF141" s="55">
        <f t="shared" si="0"/>
        <v>1</v>
      </c>
      <c r="AG141" s="56">
        <v>0.1</v>
      </c>
      <c r="AH141" s="56"/>
      <c r="AI141" s="56">
        <v>0</v>
      </c>
      <c r="AJ141" s="55">
        <v>0.1</v>
      </c>
      <c r="AK141" s="55"/>
      <c r="AL141" s="55">
        <v>0</v>
      </c>
      <c r="AM141" s="55">
        <v>0.1</v>
      </c>
      <c r="AN141" s="55">
        <v>6.4000000000000001E-2</v>
      </c>
      <c r="AO141" s="55">
        <v>0.64</v>
      </c>
    </row>
    <row r="142" spans="2:41" ht="75" customHeight="1" x14ac:dyDescent="0.25">
      <c r="B142" s="19" t="s">
        <v>70</v>
      </c>
      <c r="C142" s="19" t="s">
        <v>44</v>
      </c>
      <c r="D142" s="19" t="s">
        <v>45</v>
      </c>
      <c r="E142" s="19" t="s">
        <v>166</v>
      </c>
      <c r="F142" s="19" t="s">
        <v>69</v>
      </c>
      <c r="G142" s="19" t="s">
        <v>69</v>
      </c>
      <c r="H142" s="19" t="s">
        <v>69</v>
      </c>
      <c r="I142" s="19" t="s">
        <v>69</v>
      </c>
      <c r="J142" s="19" t="s">
        <v>69</v>
      </c>
      <c r="K142" s="19" t="s">
        <v>74</v>
      </c>
      <c r="L142" s="28"/>
      <c r="M142" s="19" t="s">
        <v>167</v>
      </c>
      <c r="N142" s="19" t="s">
        <v>155</v>
      </c>
      <c r="O142" s="19" t="s">
        <v>168</v>
      </c>
      <c r="P142" s="19" t="s">
        <v>69</v>
      </c>
      <c r="Q142" s="19" t="s">
        <v>169</v>
      </c>
      <c r="R142" s="29">
        <v>14</v>
      </c>
      <c r="S142" s="19" t="s">
        <v>185</v>
      </c>
      <c r="T142" s="19" t="s">
        <v>186</v>
      </c>
      <c r="U142" s="19" t="s">
        <v>187</v>
      </c>
      <c r="V142" s="30" t="s">
        <v>49</v>
      </c>
      <c r="W142" s="61" t="s">
        <v>43</v>
      </c>
      <c r="X142" s="62" t="s">
        <v>137</v>
      </c>
      <c r="Y142" s="62" t="s">
        <v>137</v>
      </c>
      <c r="Z142" s="62" t="s">
        <v>137</v>
      </c>
      <c r="AA142" s="62" t="s">
        <v>137</v>
      </c>
      <c r="AB142" s="62" t="s">
        <v>137</v>
      </c>
      <c r="AC142" s="62" t="s">
        <v>137</v>
      </c>
      <c r="AD142" s="55">
        <v>0.8</v>
      </c>
      <c r="AE142" s="55">
        <v>0.8</v>
      </c>
      <c r="AF142" s="55">
        <f t="shared" si="0"/>
        <v>1</v>
      </c>
      <c r="AG142" s="56">
        <v>0.8</v>
      </c>
      <c r="AH142" s="56"/>
      <c r="AI142" s="56">
        <v>0</v>
      </c>
      <c r="AJ142" s="55">
        <v>0.8</v>
      </c>
      <c r="AK142" s="55"/>
      <c r="AL142" s="55">
        <v>0</v>
      </c>
      <c r="AM142" s="55">
        <v>0.8</v>
      </c>
      <c r="AN142" s="55">
        <v>5.3333333333333344E-2</v>
      </c>
      <c r="AO142" s="55">
        <v>6.666666666666668E-2</v>
      </c>
    </row>
    <row r="143" spans="2:41" ht="75" customHeight="1" x14ac:dyDescent="0.25">
      <c r="B143" s="19" t="s">
        <v>70</v>
      </c>
      <c r="C143" s="19" t="s">
        <v>44</v>
      </c>
      <c r="D143" s="19" t="s">
        <v>45</v>
      </c>
      <c r="E143" s="19" t="s">
        <v>166</v>
      </c>
      <c r="F143" s="19" t="s">
        <v>69</v>
      </c>
      <c r="G143" s="19" t="s">
        <v>69</v>
      </c>
      <c r="H143" s="19" t="s">
        <v>69</v>
      </c>
      <c r="I143" s="19" t="s">
        <v>69</v>
      </c>
      <c r="J143" s="19" t="s">
        <v>69</v>
      </c>
      <c r="K143" s="19" t="s">
        <v>74</v>
      </c>
      <c r="L143" s="28"/>
      <c r="M143" s="19" t="s">
        <v>167</v>
      </c>
      <c r="N143" s="19" t="s">
        <v>155</v>
      </c>
      <c r="O143" s="19" t="s">
        <v>168</v>
      </c>
      <c r="P143" s="19" t="s">
        <v>69</v>
      </c>
      <c r="Q143" s="19" t="s">
        <v>169</v>
      </c>
      <c r="R143" s="29">
        <v>15</v>
      </c>
      <c r="S143" s="19" t="s">
        <v>188</v>
      </c>
      <c r="T143" s="19" t="s">
        <v>189</v>
      </c>
      <c r="U143" s="19" t="s">
        <v>190</v>
      </c>
      <c r="V143" s="30" t="s">
        <v>49</v>
      </c>
      <c r="W143" s="61" t="s">
        <v>43</v>
      </c>
      <c r="X143" s="62" t="s">
        <v>137</v>
      </c>
      <c r="Y143" s="62" t="s">
        <v>137</v>
      </c>
      <c r="Z143" s="62" t="s">
        <v>137</v>
      </c>
      <c r="AA143" s="62" t="s">
        <v>137</v>
      </c>
      <c r="AB143" s="62" t="s">
        <v>137</v>
      </c>
      <c r="AC143" s="62" t="s">
        <v>137</v>
      </c>
      <c r="AD143" s="55">
        <v>0.8</v>
      </c>
      <c r="AE143" s="55">
        <v>0.8</v>
      </c>
      <c r="AF143" s="55">
        <f t="shared" si="0"/>
        <v>1</v>
      </c>
      <c r="AG143" s="56">
        <v>0.8</v>
      </c>
      <c r="AH143" s="56"/>
      <c r="AI143" s="56">
        <v>0</v>
      </c>
      <c r="AJ143" s="55">
        <v>0.8</v>
      </c>
      <c r="AK143" s="55"/>
      <c r="AL143" s="55">
        <v>0</v>
      </c>
      <c r="AM143" s="55">
        <v>0.8</v>
      </c>
      <c r="AN143" s="55">
        <v>0.16</v>
      </c>
      <c r="AO143" s="55">
        <v>0.19999999999999998</v>
      </c>
    </row>
    <row r="144" spans="2:41" s="36" customFormat="1" ht="65.25" customHeight="1" x14ac:dyDescent="0.3">
      <c r="B144" s="19" t="s">
        <v>70</v>
      </c>
      <c r="C144" s="19" t="s">
        <v>71</v>
      </c>
      <c r="D144" s="19" t="s">
        <v>72</v>
      </c>
      <c r="E144" s="19" t="s">
        <v>73</v>
      </c>
      <c r="F144" s="19" t="s">
        <v>69</v>
      </c>
      <c r="G144" s="19" t="s">
        <v>69</v>
      </c>
      <c r="H144" s="19" t="s">
        <v>69</v>
      </c>
      <c r="I144" s="19" t="s">
        <v>87</v>
      </c>
      <c r="J144" s="19" t="s">
        <v>69</v>
      </c>
      <c r="K144" s="19" t="s">
        <v>74</v>
      </c>
      <c r="L144" s="28"/>
      <c r="M144" s="19" t="s">
        <v>75</v>
      </c>
      <c r="N144" s="19" t="s">
        <v>76</v>
      </c>
      <c r="O144" s="19" t="s">
        <v>76</v>
      </c>
      <c r="P144" s="19" t="s">
        <v>69</v>
      </c>
      <c r="Q144" s="19" t="s">
        <v>620</v>
      </c>
      <c r="R144" s="29">
        <v>4</v>
      </c>
      <c r="S144" s="19" t="s">
        <v>330</v>
      </c>
      <c r="T144" s="19" t="s">
        <v>331</v>
      </c>
      <c r="U144" s="19" t="s">
        <v>332</v>
      </c>
      <c r="V144" s="30" t="s">
        <v>49</v>
      </c>
      <c r="W144" s="30" t="s">
        <v>43</v>
      </c>
      <c r="X144" s="55">
        <v>1</v>
      </c>
      <c r="Y144" s="55">
        <v>1</v>
      </c>
      <c r="Z144" s="55">
        <f>Y144/X144</f>
        <v>1</v>
      </c>
      <c r="AA144" s="55">
        <v>1</v>
      </c>
      <c r="AB144" s="55">
        <v>1</v>
      </c>
      <c r="AC144" s="55">
        <f>AB144/AA144</f>
        <v>1</v>
      </c>
      <c r="AD144" s="55">
        <v>1</v>
      </c>
      <c r="AE144" s="55">
        <v>1</v>
      </c>
      <c r="AF144" s="55">
        <f>AE144/AD144</f>
        <v>1</v>
      </c>
      <c r="AG144" s="56">
        <v>1</v>
      </c>
      <c r="AH144" s="56"/>
      <c r="AI144" s="56">
        <f>AH144/AG144</f>
        <v>0</v>
      </c>
      <c r="AJ144" s="55">
        <v>1</v>
      </c>
      <c r="AK144" s="55"/>
      <c r="AL144" s="55">
        <f>AK144/AJ144</f>
        <v>0</v>
      </c>
      <c r="AM144" s="55">
        <v>1</v>
      </c>
      <c r="AN144" s="55">
        <f>(Y144+AB144+AE144+AH144+AK144)/5</f>
        <v>0.6</v>
      </c>
      <c r="AO144" s="55">
        <f>AN144/AM144</f>
        <v>0.6</v>
      </c>
    </row>
    <row r="145" spans="1:41" s="36" customFormat="1" ht="66.75" customHeight="1" x14ac:dyDescent="0.3">
      <c r="B145" s="19" t="s">
        <v>70</v>
      </c>
      <c r="C145" s="19" t="s">
        <v>71</v>
      </c>
      <c r="D145" s="19" t="s">
        <v>72</v>
      </c>
      <c r="E145" s="19" t="s">
        <v>73</v>
      </c>
      <c r="F145" s="19" t="s">
        <v>69</v>
      </c>
      <c r="G145" s="19" t="s">
        <v>69</v>
      </c>
      <c r="H145" s="19" t="s">
        <v>69</v>
      </c>
      <c r="I145" s="19" t="s">
        <v>87</v>
      </c>
      <c r="J145" s="19" t="s">
        <v>69</v>
      </c>
      <c r="K145" s="19" t="s">
        <v>74</v>
      </c>
      <c r="L145" s="28"/>
      <c r="M145" s="19" t="s">
        <v>75</v>
      </c>
      <c r="N145" s="19" t="s">
        <v>76</v>
      </c>
      <c r="O145" s="19" t="s">
        <v>335</v>
      </c>
      <c r="P145" s="19" t="s">
        <v>69</v>
      </c>
      <c r="Q145" s="19" t="s">
        <v>620</v>
      </c>
      <c r="R145" s="29">
        <v>2</v>
      </c>
      <c r="S145" s="19" t="s">
        <v>337</v>
      </c>
      <c r="T145" s="19" t="s">
        <v>331</v>
      </c>
      <c r="U145" s="19" t="s">
        <v>332</v>
      </c>
      <c r="V145" s="30" t="s">
        <v>49</v>
      </c>
      <c r="W145" s="30" t="s">
        <v>43</v>
      </c>
      <c r="X145" s="55">
        <v>1</v>
      </c>
      <c r="Y145" s="55">
        <v>1</v>
      </c>
      <c r="Z145" s="55">
        <f>Y145/X145</f>
        <v>1</v>
      </c>
      <c r="AA145" s="55">
        <v>1</v>
      </c>
      <c r="AB145" s="55">
        <v>1</v>
      </c>
      <c r="AC145" s="55">
        <f>AB145/AA145</f>
        <v>1</v>
      </c>
      <c r="AD145" s="55">
        <v>1</v>
      </c>
      <c r="AE145" s="55">
        <v>1</v>
      </c>
      <c r="AF145" s="55">
        <f>AE145/AD145</f>
        <v>1</v>
      </c>
      <c r="AG145" s="56">
        <v>1</v>
      </c>
      <c r="AH145" s="56"/>
      <c r="AI145" s="56">
        <f>AH145/AG145</f>
        <v>0</v>
      </c>
      <c r="AJ145" s="55">
        <v>1</v>
      </c>
      <c r="AK145" s="55"/>
      <c r="AL145" s="55">
        <v>1</v>
      </c>
      <c r="AM145" s="55">
        <v>1</v>
      </c>
      <c r="AN145" s="55">
        <f>(Y145+AB145+AE145+AH145+AK145)/5</f>
        <v>0.6</v>
      </c>
      <c r="AO145" s="55">
        <f>AN145/AM145</f>
        <v>0.6</v>
      </c>
    </row>
    <row r="146" spans="1:41" s="36" customFormat="1" ht="76.5" customHeight="1" x14ac:dyDescent="0.3">
      <c r="B146" s="19" t="s">
        <v>70</v>
      </c>
      <c r="C146" s="19" t="s">
        <v>71</v>
      </c>
      <c r="D146" s="19" t="s">
        <v>72</v>
      </c>
      <c r="E146" s="19" t="s">
        <v>73</v>
      </c>
      <c r="F146" s="19" t="s">
        <v>69</v>
      </c>
      <c r="G146" s="19" t="s">
        <v>69</v>
      </c>
      <c r="H146" s="19" t="s">
        <v>69</v>
      </c>
      <c r="I146" s="19" t="s">
        <v>87</v>
      </c>
      <c r="J146" s="19" t="s">
        <v>69</v>
      </c>
      <c r="K146" s="19" t="s">
        <v>74</v>
      </c>
      <c r="L146" s="28"/>
      <c r="M146" s="19" t="s">
        <v>75</v>
      </c>
      <c r="N146" s="19" t="s">
        <v>76</v>
      </c>
      <c r="O146" s="19" t="s">
        <v>80</v>
      </c>
      <c r="P146" s="19" t="s">
        <v>69</v>
      </c>
      <c r="Q146" s="19" t="s">
        <v>620</v>
      </c>
      <c r="R146" s="29">
        <v>3</v>
      </c>
      <c r="S146" s="19" t="s">
        <v>339</v>
      </c>
      <c r="T146" s="19" t="s">
        <v>331</v>
      </c>
      <c r="U146" s="19" t="s">
        <v>332</v>
      </c>
      <c r="V146" s="30" t="s">
        <v>49</v>
      </c>
      <c r="W146" s="30" t="s">
        <v>43</v>
      </c>
      <c r="X146" s="55">
        <v>1</v>
      </c>
      <c r="Y146" s="55">
        <v>1</v>
      </c>
      <c r="Z146" s="55">
        <v>1</v>
      </c>
      <c r="AA146" s="55">
        <v>1</v>
      </c>
      <c r="AB146" s="55">
        <v>1</v>
      </c>
      <c r="AC146" s="55">
        <v>1</v>
      </c>
      <c r="AD146" s="55">
        <v>1</v>
      </c>
      <c r="AE146" s="55">
        <v>1</v>
      </c>
      <c r="AF146" s="55">
        <f>AE146/AD146</f>
        <v>1</v>
      </c>
      <c r="AG146" s="56">
        <v>1</v>
      </c>
      <c r="AH146" s="56"/>
      <c r="AI146" s="56">
        <v>0</v>
      </c>
      <c r="AJ146" s="55">
        <v>1</v>
      </c>
      <c r="AK146" s="55"/>
      <c r="AL146" s="55">
        <v>0</v>
      </c>
      <c r="AM146" s="55">
        <v>1</v>
      </c>
      <c r="AN146" s="55">
        <f>(Y146+AB146+AE146+AH146+AK146)/5</f>
        <v>0.6</v>
      </c>
      <c r="AO146" s="55">
        <f>AN146/AM146</f>
        <v>0.6</v>
      </c>
    </row>
    <row r="147" spans="1:41" s="36" customFormat="1" ht="60.75" customHeight="1" x14ac:dyDescent="0.3">
      <c r="B147" s="19" t="s">
        <v>70</v>
      </c>
      <c r="C147" s="19" t="s">
        <v>71</v>
      </c>
      <c r="D147" s="19" t="s">
        <v>72</v>
      </c>
      <c r="E147" s="19" t="s">
        <v>73</v>
      </c>
      <c r="F147" s="19" t="s">
        <v>69</v>
      </c>
      <c r="G147" s="19" t="s">
        <v>69</v>
      </c>
      <c r="H147" s="19" t="s">
        <v>69</v>
      </c>
      <c r="I147" s="19" t="s">
        <v>87</v>
      </c>
      <c r="J147" s="19" t="s">
        <v>69</v>
      </c>
      <c r="K147" s="19" t="s">
        <v>74</v>
      </c>
      <c r="L147" s="28"/>
      <c r="M147" s="19" t="s">
        <v>75</v>
      </c>
      <c r="N147" s="19" t="s">
        <v>76</v>
      </c>
      <c r="O147" s="19" t="s">
        <v>340</v>
      </c>
      <c r="P147" s="19" t="s">
        <v>69</v>
      </c>
      <c r="Q147" s="19" t="s">
        <v>620</v>
      </c>
      <c r="R147" s="29">
        <v>2</v>
      </c>
      <c r="S147" s="19" t="s">
        <v>342</v>
      </c>
      <c r="T147" s="19" t="s">
        <v>331</v>
      </c>
      <c r="U147" s="19" t="s">
        <v>332</v>
      </c>
      <c r="V147" s="74" t="s">
        <v>49</v>
      </c>
      <c r="W147" s="74" t="s">
        <v>43</v>
      </c>
      <c r="X147" s="88">
        <v>1</v>
      </c>
      <c r="Y147" s="88">
        <v>1</v>
      </c>
      <c r="Z147" s="88">
        <f>Y147/X147</f>
        <v>1</v>
      </c>
      <c r="AA147" s="88">
        <v>1</v>
      </c>
      <c r="AB147" s="88">
        <v>1</v>
      </c>
      <c r="AC147" s="88">
        <f>AB147/AA147</f>
        <v>1</v>
      </c>
      <c r="AD147" s="88">
        <v>1</v>
      </c>
      <c r="AE147" s="88">
        <v>1</v>
      </c>
      <c r="AF147" s="88">
        <f>AE147/AD147</f>
        <v>1</v>
      </c>
      <c r="AG147" s="89">
        <v>1</v>
      </c>
      <c r="AH147" s="89"/>
      <c r="AI147" s="89">
        <f>AH147/AG147</f>
        <v>0</v>
      </c>
      <c r="AJ147" s="88">
        <v>1</v>
      </c>
      <c r="AK147" s="88"/>
      <c r="AL147" s="88">
        <f>AK147/AJ147</f>
        <v>0</v>
      </c>
      <c r="AM147" s="88">
        <f>X147</f>
        <v>1</v>
      </c>
      <c r="AN147" s="88">
        <f>(Y147+AB147+AE147+AH147+AK147)/5</f>
        <v>0.6</v>
      </c>
      <c r="AO147" s="88">
        <f>AN147/AM147</f>
        <v>0.6</v>
      </c>
    </row>
    <row r="148" spans="1:41" ht="67.150000000000006" customHeight="1" x14ac:dyDescent="0.25">
      <c r="B148" s="19" t="s">
        <v>70</v>
      </c>
      <c r="C148" s="19" t="s">
        <v>44</v>
      </c>
      <c r="D148" s="19" t="s">
        <v>45</v>
      </c>
      <c r="E148" s="19" t="s">
        <v>613</v>
      </c>
      <c r="F148" s="19" t="s">
        <v>69</v>
      </c>
      <c r="G148" s="19" t="s">
        <v>69</v>
      </c>
      <c r="H148" s="19" t="s">
        <v>69</v>
      </c>
      <c r="I148" s="19" t="s">
        <v>87</v>
      </c>
      <c r="J148" s="19" t="s">
        <v>69</v>
      </c>
      <c r="K148" s="19" t="s">
        <v>74</v>
      </c>
      <c r="L148" s="28"/>
      <c r="M148" s="19" t="s">
        <v>202</v>
      </c>
      <c r="N148" s="19" t="s">
        <v>155</v>
      </c>
      <c r="O148" s="19" t="s">
        <v>617</v>
      </c>
      <c r="P148" s="19" t="s">
        <v>69</v>
      </c>
      <c r="Q148" s="19" t="s">
        <v>611</v>
      </c>
      <c r="R148" s="29">
        <v>11</v>
      </c>
      <c r="S148" s="87" t="s">
        <v>612</v>
      </c>
      <c r="T148" s="19" t="s">
        <v>614</v>
      </c>
      <c r="U148" s="19" t="s">
        <v>615</v>
      </c>
      <c r="V148" s="29" t="s">
        <v>49</v>
      </c>
      <c r="W148" s="29" t="s">
        <v>126</v>
      </c>
      <c r="X148" s="29" t="s">
        <v>137</v>
      </c>
      <c r="Y148" s="29" t="s">
        <v>137</v>
      </c>
      <c r="Z148" s="29" t="s">
        <v>137</v>
      </c>
      <c r="AA148" s="29" t="s">
        <v>137</v>
      </c>
      <c r="AB148" s="29" t="s">
        <v>137</v>
      </c>
      <c r="AC148" s="29" t="s">
        <v>137</v>
      </c>
      <c r="AD148" s="29" t="s">
        <v>137</v>
      </c>
      <c r="AE148" s="29" t="s">
        <v>137</v>
      </c>
      <c r="AF148" s="29" t="s">
        <v>137</v>
      </c>
      <c r="AG148" s="29">
        <v>5.0000000000000001E-3</v>
      </c>
      <c r="AH148" s="29">
        <v>-0.19916630137018493</v>
      </c>
      <c r="AI148" s="29">
        <v>-39.833260274036988</v>
      </c>
      <c r="AJ148" s="29">
        <v>5.0000000000000001E-3</v>
      </c>
      <c r="AK148" s="29"/>
      <c r="AL148" s="29">
        <v>0</v>
      </c>
      <c r="AM148" s="29">
        <v>5.0000000000000001E-3</v>
      </c>
      <c r="AN148" s="29">
        <v>-9.9583150685092464E-2</v>
      </c>
      <c r="AO148" s="29">
        <v>-19.916630137018494</v>
      </c>
    </row>
    <row r="149" spans="1:41" s="49" customFormat="1" ht="51" customHeight="1" x14ac:dyDescent="0.25">
      <c r="A149" s="53"/>
      <c r="B149" s="19" t="s">
        <v>70</v>
      </c>
      <c r="C149" s="19" t="s">
        <v>71</v>
      </c>
      <c r="D149" s="19" t="s">
        <v>72</v>
      </c>
      <c r="E149" s="19" t="s">
        <v>1037</v>
      </c>
      <c r="F149" s="19" t="s">
        <v>69</v>
      </c>
      <c r="G149" s="19" t="s">
        <v>69</v>
      </c>
      <c r="H149" s="19" t="s">
        <v>69</v>
      </c>
      <c r="I149" s="19" t="s">
        <v>69</v>
      </c>
      <c r="J149" s="19" t="s">
        <v>69</v>
      </c>
      <c r="K149" s="19" t="s">
        <v>74</v>
      </c>
      <c r="L149" s="28"/>
      <c r="M149" s="19" t="s">
        <v>83</v>
      </c>
      <c r="N149" s="19" t="s">
        <v>67</v>
      </c>
      <c r="O149" s="19" t="s">
        <v>1039</v>
      </c>
      <c r="P149" s="19" t="s">
        <v>69</v>
      </c>
      <c r="Q149" s="19" t="s">
        <v>83</v>
      </c>
      <c r="R149" s="29">
        <v>6</v>
      </c>
      <c r="S149" s="87" t="s">
        <v>1044</v>
      </c>
      <c r="T149" s="19" t="s">
        <v>1055</v>
      </c>
      <c r="U149" s="19" t="s">
        <v>121</v>
      </c>
      <c r="V149" s="29" t="s">
        <v>49</v>
      </c>
      <c r="W149" s="29" t="s">
        <v>43</v>
      </c>
      <c r="X149" s="29">
        <v>1</v>
      </c>
      <c r="Y149" s="29">
        <v>0.4</v>
      </c>
      <c r="Z149" s="29">
        <v>0.4</v>
      </c>
      <c r="AA149" s="29">
        <v>0.4</v>
      </c>
      <c r="AB149" s="29"/>
      <c r="AC149" s="29"/>
      <c r="AD149" s="29"/>
      <c r="AE149" s="29"/>
      <c r="AF149" s="29"/>
      <c r="AG149" s="29"/>
      <c r="AH149" s="29"/>
      <c r="AI149" s="29"/>
      <c r="AJ149" s="29"/>
      <c r="AK149" s="29"/>
      <c r="AL149" s="29"/>
      <c r="AM149" s="29"/>
      <c r="AN149" s="29"/>
    </row>
  </sheetData>
  <autoFilter ref="A3:AP81" xr:uid="{00000000-0009-0000-0000-000002000000}"/>
  <mergeCells count="4">
    <mergeCell ref="B2:K2"/>
    <mergeCell ref="M2:P2"/>
    <mergeCell ref="Q2:U2"/>
    <mergeCell ref="W2:X2"/>
  </mergeCells>
  <dataValidations disablePrompts="1" count="1">
    <dataValidation allowBlank="1" showErrorMessage="1" sqref="E67:E71 E124:E147" xr:uid="{00000000-0002-0000-0200-000000000000}"/>
  </dataValidations>
  <pageMargins left="0.7" right="0.7" top="0.75" bottom="0.75" header="0" footer="0"/>
  <pageSetup orientation="landscape" r:id="rId1"/>
  <legacyDrawing r:id="rId2"/>
  <extLst>
    <ext xmlns:x14="http://schemas.microsoft.com/office/spreadsheetml/2009/9/main" uri="{CCE6A557-97BC-4b89-ADB6-D9C93CAAB3DF}">
      <x14:dataValidations xmlns:xm="http://schemas.microsoft.com/office/excel/2006/main" disablePrompts="1" count="19">
        <x14:dataValidation type="list" allowBlank="1" showErrorMessage="1" xr:uid="{00000000-0002-0000-0200-000002000000}">
          <x14:formula1>
            <xm:f>Listas!$L$2:$L$4</xm:f>
          </x14:formula1>
          <xm:sqref>B4:B5 B7:B18 B20:B30 B34 B46:B65 B73:B75 B77:B79 B81:B95 B97:B105 B67:B71 B131:B132</xm:sqref>
        </x14:dataValidation>
        <x14:dataValidation type="list" allowBlank="1" showErrorMessage="1" xr:uid="{00000000-0002-0000-0200-000003000000}">
          <x14:formula1>
            <xm:f>Listas!$A$2:$A$38</xm:f>
          </x14:formula1>
          <xm:sqref>O3:P79 O97:P105 O81:P87 O91:P95 O124:P147</xm:sqref>
        </x14:dataValidation>
        <x14:dataValidation type="list" allowBlank="1" showErrorMessage="1" xr:uid="{00000000-0002-0000-0200-000005000000}">
          <x14:formula1>
            <xm:f>Listas!$O$2:$O$18</xm:f>
          </x14:formula1>
          <xm:sqref>M4:M79 M97:M105 M81:M87 M91:M95 M124:M147</xm:sqref>
        </x14:dataValidation>
        <x14:dataValidation type="list" allowBlank="1" showErrorMessage="1" xr:uid="{00000000-0002-0000-0200-000006000000}">
          <x14:formula1>
            <xm:f>Listas!$M$2:$M$8</xm:f>
          </x14:formula1>
          <xm:sqref>C31:C33 C72</xm:sqref>
        </x14:dataValidation>
        <x14:dataValidation type="list" allowBlank="1" showErrorMessage="1" xr:uid="{00000000-0002-0000-0200-000007000000}">
          <x14:formula1>
            <xm:f>Listas!$E$2:$E$24</xm:f>
          </x14:formula1>
          <xm:sqref>J97:J105 J124:J148 J67:J79 F66 J81:J95 J3:J65 J66:K66</xm:sqref>
        </x14:dataValidation>
        <x14:dataValidation type="list" allowBlank="1" showErrorMessage="1" xr:uid="{00000000-0002-0000-0200-000008000000}">
          <x14:formula1>
            <xm:f>Listas!$A$2:$A$6</xm:f>
          </x14:formula1>
          <xm:sqref>N3:N79 N97:N105 N81:N87 N91:N95 N124:N147</xm:sqref>
        </x14:dataValidation>
        <x14:dataValidation type="list" allowBlank="1" showErrorMessage="1" xr:uid="{00000000-0002-0000-0200-000009000000}">
          <x14:formula1>
            <xm:f>Listas!$B$2:$B$7</xm:f>
          </x14:formula1>
          <xm:sqref>B6:D6 F3:F7 B19 B35:B45 F101:F105 F10:F65 B76 F81:F95 F97:F98 F99:I99 B66 F67:F79 F124:F148</xm:sqref>
        </x14:dataValidation>
        <x14:dataValidation type="list" allowBlank="1" showErrorMessage="1" xr:uid="{00000000-0002-0000-0200-00000A000000}">
          <x14:formula1>
            <xm:f>Listas!$L$2:$L$5</xm:f>
          </x14:formula1>
          <xm:sqref>B31:B33 B72</xm:sqref>
        </x14:dataValidation>
        <x14:dataValidation type="list" allowBlank="1" showErrorMessage="1" xr:uid="{00000000-0002-0000-0200-00000B000000}">
          <x14:formula1>
            <xm:f>Listas!$I$2:$I$4</xm:f>
          </x14:formula1>
          <xm:sqref>X3:X79 X81:X105 W131:W135 W145:W147</xm:sqref>
        </x14:dataValidation>
        <x14:dataValidation type="list" allowBlank="1" showErrorMessage="1" xr:uid="{00000000-0002-0000-0200-00000C000000}">
          <x14:formula1>
            <xm:f>Listas!$M$2:$M$7</xm:f>
          </x14:formula1>
          <xm:sqref>C4:C5 C7:C18 C20:C30 C34 C46:C65 C73:C75 C77:C79 C81:C95 C97:C105 C67:C71 C131:C132</xm:sqref>
        </x14:dataValidation>
        <x14:dataValidation type="list" allowBlank="1" showErrorMessage="1" xr:uid="{00000000-0002-0000-0200-00000E000000}">
          <x14:formula1>
            <xm:f>Listas!$K$2:$K$9</xm:f>
          </x14:formula1>
          <xm:sqref>D3 D31:D33 D72</xm:sqref>
        </x14:dataValidation>
        <x14:dataValidation type="list" allowBlank="1" showErrorMessage="1" xr:uid="{00000000-0002-0000-0200-00000F000000}">
          <x14:formula1>
            <xm:f>Listas!$J$2:$J$12</xm:f>
          </x14:formula1>
          <xm:sqref>K94 K31:K33 K67:K72</xm:sqref>
        </x14:dataValidation>
        <x14:dataValidation type="list" allowBlank="1" showErrorMessage="1" xr:uid="{00000000-0002-0000-0200-000010000000}">
          <x14:formula1>
            <xm:f>Listas!$J$2:$J$11</xm:f>
          </x14:formula1>
          <xm:sqref>K4:K30 K34:K65 K73:K74 K76:K79 K81:K93 K95 K97:K105 K124:K148</xm:sqref>
        </x14:dataValidation>
        <x14:dataValidation type="list" allowBlank="1" showErrorMessage="1" xr:uid="{00000000-0002-0000-0200-000011000000}">
          <x14:formula1>
            <xm:f>Listas!$K$2:$K$8</xm:f>
          </x14:formula1>
          <xm:sqref>D4:D5 D7:D18 D20:D30 D34 D46:D65 D73:D75 D77:D79 D81:D95 D97:D105 D67:D71 D131:D132</xm:sqref>
        </x14:dataValidation>
        <x14:dataValidation type="list" allowBlank="1" showErrorMessage="1" xr:uid="{00000000-0002-0000-0200-000012000000}">
          <x14:formula1>
            <xm:f>Listas!$H$2:$H$5</xm:f>
          </x14:formula1>
          <xm:sqref>W4:W79 V98:V105 W81:W105 V131:V135 V145:V147</xm:sqref>
        </x14:dataValidation>
        <x14:dataValidation type="list" allowBlank="1" showErrorMessage="1" xr:uid="{00000000-0002-0000-0200-000013000000}">
          <x14:formula1>
            <xm:f>Listas!$N$2:$N$19</xm:f>
          </x14:formula1>
          <xm:sqref>E4:E66 E72:E105</xm:sqref>
        </x14:dataValidation>
        <x14:dataValidation type="list" allowBlank="1" showErrorMessage="1" xr:uid="{00000000-0002-0000-0200-000004000000}">
          <x14:formula1>
            <xm:f>Listas!$C$2:$C$31</xm:f>
          </x14:formula1>
          <xm:sqref>I5 G124:G148 C66 G10:G79 G101:G105 I104:I105 G97:G98 G81:G95 C76 C35:C45 C19 I9:I11 F9:G9 G3:G8</xm:sqref>
        </x14:dataValidation>
        <x14:dataValidation type="list" allowBlank="1" showErrorMessage="1" xr:uid="{00000000-0002-0000-0200-00000D000000}">
          <x14:formula1>
            <xm:f>Listas!#REF!</xm:f>
          </x14:formula1>
          <xm:sqref>F8 H124:H148 H67:H75 D66 F100:H100 H97:H98 H94:H95 H81:I93 H77:H79 H76:I76 D76 K75 H3:H65 H66:I66 H101:H105 D35:D45 D19</xm:sqref>
        </x14:dataValidation>
        <x14:dataValidation type="list" allowBlank="1" showErrorMessage="1" xr:uid="{00000000-0002-0000-0200-000001000000}">
          <x14:formula1>
            <xm:f>Listas!$D$2:$D$6</xm:f>
          </x14:formula1>
          <xm:sqref>I3:I4 I124:I148 I67:I75 I12:I65 I97:I98 I94:I95 I77:I79 I100:I103 I6:I8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70"/>
  <sheetViews>
    <sheetView workbookViewId="0">
      <selection activeCell="E17" sqref="E17"/>
    </sheetView>
  </sheetViews>
  <sheetFormatPr baseColWidth="10" defaultColWidth="12.625" defaultRowHeight="15" customHeight="1" x14ac:dyDescent="0.25"/>
  <cols>
    <col min="1" max="1" width="37" customWidth="1"/>
    <col min="2" max="2" width="16.625" customWidth="1"/>
    <col min="3" max="3" width="22.25" customWidth="1"/>
    <col min="4" max="4" width="21.5" customWidth="1"/>
    <col min="5" max="5" width="18.375" customWidth="1"/>
    <col min="6" max="6" width="16.625" customWidth="1"/>
    <col min="7" max="7" width="16.625" hidden="1" customWidth="1"/>
    <col min="8" max="9" width="16.625" customWidth="1"/>
    <col min="10" max="10" width="47.5" customWidth="1"/>
    <col min="11" max="11" width="59.75" customWidth="1"/>
    <col min="12" max="12" width="26.75" customWidth="1"/>
    <col min="13" max="13" width="74.625" customWidth="1"/>
    <col min="14" max="14" width="94.625" customWidth="1"/>
    <col min="15" max="15" width="70.25" customWidth="1"/>
    <col min="17" max="17" width="134.25" style="5" bestFit="1" customWidth="1"/>
    <col min="18" max="23" width="16.625" customWidth="1"/>
  </cols>
  <sheetData>
    <row r="1" spans="1:17" ht="12.75" customHeight="1" x14ac:dyDescent="0.2">
      <c r="A1" s="1" t="s">
        <v>495</v>
      </c>
      <c r="B1" s="1" t="s">
        <v>496</v>
      </c>
      <c r="C1" s="1" t="s">
        <v>629</v>
      </c>
      <c r="D1" s="1" t="s">
        <v>497</v>
      </c>
      <c r="E1" s="1" t="s">
        <v>498</v>
      </c>
      <c r="F1" s="1" t="s">
        <v>499</v>
      </c>
      <c r="G1" s="1" t="s">
        <v>500</v>
      </c>
      <c r="H1" s="1" t="s">
        <v>501</v>
      </c>
      <c r="I1" s="1" t="s">
        <v>502</v>
      </c>
      <c r="J1" s="1" t="s">
        <v>503</v>
      </c>
      <c r="K1" s="2" t="s">
        <v>504</v>
      </c>
      <c r="L1" s="2" t="s">
        <v>505</v>
      </c>
      <c r="M1" s="2" t="s">
        <v>506</v>
      </c>
      <c r="N1" s="2" t="s">
        <v>9</v>
      </c>
      <c r="O1" s="3" t="s">
        <v>16</v>
      </c>
      <c r="P1" s="93" t="s">
        <v>20</v>
      </c>
      <c r="Q1" s="4" t="s">
        <v>735</v>
      </c>
    </row>
    <row r="2" spans="1:17" ht="12.75" customHeight="1" thickBot="1" x14ac:dyDescent="0.3">
      <c r="A2" s="5" t="s">
        <v>197</v>
      </c>
      <c r="B2" s="5" t="s">
        <v>244</v>
      </c>
      <c r="C2" s="92" t="s">
        <v>630</v>
      </c>
      <c r="D2" s="5" t="s">
        <v>87</v>
      </c>
      <c r="E2" s="6" t="s">
        <v>651</v>
      </c>
      <c r="F2" s="6"/>
      <c r="G2" s="6" t="s">
        <v>507</v>
      </c>
      <c r="H2" s="6" t="s">
        <v>42</v>
      </c>
      <c r="I2" s="7" t="s">
        <v>43</v>
      </c>
      <c r="J2" s="8" t="s">
        <v>46</v>
      </c>
      <c r="K2" s="5" t="s">
        <v>60</v>
      </c>
      <c r="L2" s="5" t="s">
        <v>32</v>
      </c>
      <c r="M2" s="9" t="s">
        <v>58</v>
      </c>
      <c r="N2" s="10" t="s">
        <v>56</v>
      </c>
      <c r="O2" s="5" t="s">
        <v>122</v>
      </c>
      <c r="P2" s="5" t="s">
        <v>635</v>
      </c>
      <c r="Q2" s="97" t="s">
        <v>666</v>
      </c>
    </row>
    <row r="3" spans="1:17" ht="12.75" customHeight="1" thickBot="1" x14ac:dyDescent="0.35">
      <c r="A3" s="11" t="s">
        <v>508</v>
      </c>
      <c r="B3" s="5" t="s">
        <v>248</v>
      </c>
      <c r="C3" s="92" t="s">
        <v>631</v>
      </c>
      <c r="D3" s="5" t="s">
        <v>622</v>
      </c>
      <c r="E3" s="6" t="s">
        <v>652</v>
      </c>
      <c r="F3" s="6"/>
      <c r="G3" s="6" t="s">
        <v>509</v>
      </c>
      <c r="H3" s="6" t="s">
        <v>49</v>
      </c>
      <c r="I3" s="7" t="s">
        <v>126</v>
      </c>
      <c r="J3" s="8" t="s">
        <v>253</v>
      </c>
      <c r="K3" s="9" t="s">
        <v>34</v>
      </c>
      <c r="L3" s="5" t="s">
        <v>52</v>
      </c>
      <c r="M3" s="9" t="s">
        <v>158</v>
      </c>
      <c r="N3" s="12" t="s">
        <v>35</v>
      </c>
      <c r="O3" s="5" t="s">
        <v>159</v>
      </c>
      <c r="P3" s="91" t="s">
        <v>159</v>
      </c>
      <c r="Q3" s="98" t="s">
        <v>667</v>
      </c>
    </row>
    <row r="4" spans="1:17" ht="12.75" customHeight="1" thickBot="1" x14ac:dyDescent="0.35">
      <c r="A4" s="11" t="s">
        <v>67</v>
      </c>
      <c r="B4" s="5" t="s">
        <v>510</v>
      </c>
      <c r="C4" s="92" t="s">
        <v>632</v>
      </c>
      <c r="D4" s="5" t="s">
        <v>623</v>
      </c>
      <c r="E4" s="6" t="s">
        <v>653</v>
      </c>
      <c r="F4" s="6"/>
      <c r="G4" s="6" t="s">
        <v>511</v>
      </c>
      <c r="H4" s="6" t="s">
        <v>229</v>
      </c>
      <c r="I4" s="7" t="s">
        <v>50</v>
      </c>
      <c r="J4" s="8" t="s">
        <v>512</v>
      </c>
      <c r="K4" s="5" t="s">
        <v>55</v>
      </c>
      <c r="L4" s="5" t="s">
        <v>70</v>
      </c>
      <c r="M4" s="9" t="s">
        <v>54</v>
      </c>
      <c r="N4" s="12" t="s">
        <v>220</v>
      </c>
      <c r="O4" s="5" t="s">
        <v>196</v>
      </c>
      <c r="P4" s="91" t="s">
        <v>196</v>
      </c>
      <c r="Q4" s="98" t="s">
        <v>668</v>
      </c>
    </row>
    <row r="5" spans="1:17" ht="12.75" customHeight="1" thickBot="1" x14ac:dyDescent="0.35">
      <c r="A5" s="11" t="s">
        <v>76</v>
      </c>
      <c r="B5" s="5" t="s">
        <v>36</v>
      </c>
      <c r="C5" s="92" t="s">
        <v>633</v>
      </c>
      <c r="D5" s="5" t="s">
        <v>624</v>
      </c>
      <c r="E5" s="6" t="s">
        <v>654</v>
      </c>
      <c r="F5" s="6"/>
      <c r="G5" s="6" t="s">
        <v>513</v>
      </c>
      <c r="H5" s="6" t="s">
        <v>449</v>
      </c>
      <c r="I5" s="9" t="s">
        <v>69</v>
      </c>
      <c r="J5" s="8" t="s">
        <v>258</v>
      </c>
      <c r="K5" s="9" t="s">
        <v>59</v>
      </c>
      <c r="L5" s="9" t="s">
        <v>69</v>
      </c>
      <c r="M5" s="9" t="s">
        <v>33</v>
      </c>
      <c r="N5" s="12" t="s">
        <v>216</v>
      </c>
      <c r="O5" s="5" t="s">
        <v>246</v>
      </c>
      <c r="P5" s="91" t="s">
        <v>246</v>
      </c>
      <c r="Q5" s="98" t="s">
        <v>669</v>
      </c>
    </row>
    <row r="6" spans="1:17" ht="12.75" customHeight="1" thickBot="1" x14ac:dyDescent="0.35">
      <c r="A6" s="11" t="s">
        <v>155</v>
      </c>
      <c r="B6" s="5" t="s">
        <v>65</v>
      </c>
      <c r="C6" s="92" t="s">
        <v>634</v>
      </c>
      <c r="D6" s="5" t="s">
        <v>625</v>
      </c>
      <c r="E6" s="6" t="s">
        <v>655</v>
      </c>
      <c r="F6" s="6"/>
      <c r="G6" s="6" t="s">
        <v>514</v>
      </c>
      <c r="H6" s="6" t="s">
        <v>515</v>
      </c>
      <c r="I6" s="6" t="s">
        <v>515</v>
      </c>
      <c r="J6" s="8" t="s">
        <v>37</v>
      </c>
      <c r="K6" s="9" t="s">
        <v>45</v>
      </c>
      <c r="L6" s="5"/>
      <c r="M6" s="9" t="s">
        <v>44</v>
      </c>
      <c r="N6" s="12" t="s">
        <v>223</v>
      </c>
      <c r="O6" s="5" t="s">
        <v>250</v>
      </c>
      <c r="P6" s="91" t="s">
        <v>250</v>
      </c>
      <c r="Q6" s="98" t="s">
        <v>670</v>
      </c>
    </row>
    <row r="7" spans="1:17" ht="12.75" customHeight="1" thickBot="1" x14ac:dyDescent="0.35">
      <c r="A7" s="5" t="s">
        <v>247</v>
      </c>
      <c r="B7" s="5" t="s">
        <v>87</v>
      </c>
      <c r="C7" s="6" t="s">
        <v>87</v>
      </c>
      <c r="D7" s="5" t="s">
        <v>626</v>
      </c>
      <c r="E7" s="6" t="s">
        <v>656</v>
      </c>
      <c r="F7" s="6"/>
      <c r="G7" s="6" t="s">
        <v>516</v>
      </c>
      <c r="H7" s="6" t="s">
        <v>515</v>
      </c>
      <c r="I7" s="6" t="s">
        <v>515</v>
      </c>
      <c r="J7" s="8" t="s">
        <v>82</v>
      </c>
      <c r="K7" s="9" t="s">
        <v>203</v>
      </c>
      <c r="L7" s="6"/>
      <c r="M7" s="9" t="s">
        <v>71</v>
      </c>
      <c r="N7" s="12" t="s">
        <v>227</v>
      </c>
      <c r="O7" s="5" t="s">
        <v>61</v>
      </c>
      <c r="P7" s="91" t="s">
        <v>61</v>
      </c>
      <c r="Q7" s="98" t="s">
        <v>671</v>
      </c>
    </row>
    <row r="8" spans="1:17" ht="12.75" customHeight="1" thickBot="1" x14ac:dyDescent="0.35">
      <c r="A8" s="5" t="s">
        <v>251</v>
      </c>
      <c r="B8" s="5" t="s">
        <v>515</v>
      </c>
      <c r="C8" s="6"/>
      <c r="D8" s="5" t="s">
        <v>627</v>
      </c>
      <c r="E8" s="6" t="s">
        <v>657</v>
      </c>
      <c r="F8" s="6"/>
      <c r="G8" s="6" t="s">
        <v>517</v>
      </c>
      <c r="H8" s="6" t="s">
        <v>515</v>
      </c>
      <c r="I8" s="6" t="s">
        <v>515</v>
      </c>
      <c r="J8" s="8" t="s">
        <v>249</v>
      </c>
      <c r="K8" s="9" t="s">
        <v>72</v>
      </c>
      <c r="L8" s="6"/>
      <c r="M8" s="9" t="s">
        <v>69</v>
      </c>
      <c r="N8" s="12" t="s">
        <v>228</v>
      </c>
      <c r="O8" s="5" t="s">
        <v>85</v>
      </c>
      <c r="P8" s="91" t="s">
        <v>85</v>
      </c>
      <c r="Q8" s="98" t="s">
        <v>672</v>
      </c>
    </row>
    <row r="9" spans="1:17" ht="12.75" customHeight="1" thickBot="1" x14ac:dyDescent="0.35">
      <c r="A9" s="5" t="s">
        <v>40</v>
      </c>
      <c r="B9" s="5" t="s">
        <v>515</v>
      </c>
      <c r="C9" s="6"/>
      <c r="E9" s="6" t="s">
        <v>658</v>
      </c>
      <c r="F9" s="6"/>
      <c r="G9" s="6" t="s">
        <v>518</v>
      </c>
      <c r="H9" s="6" t="s">
        <v>515</v>
      </c>
      <c r="I9" s="6" t="s">
        <v>515</v>
      </c>
      <c r="J9" s="9" t="s">
        <v>245</v>
      </c>
      <c r="K9" s="9" t="s">
        <v>69</v>
      </c>
      <c r="L9" s="6"/>
      <c r="M9" s="6"/>
      <c r="N9" s="12" t="s">
        <v>73</v>
      </c>
      <c r="O9" s="5" t="s">
        <v>38</v>
      </c>
      <c r="P9" s="91" t="s">
        <v>38</v>
      </c>
      <c r="Q9" s="98" t="s">
        <v>673</v>
      </c>
    </row>
    <row r="10" spans="1:17" ht="12.75" customHeight="1" thickBot="1" x14ac:dyDescent="0.35">
      <c r="A10" s="5" t="s">
        <v>47</v>
      </c>
      <c r="B10" s="5" t="s">
        <v>515</v>
      </c>
      <c r="C10" s="6"/>
      <c r="E10" s="6" t="s">
        <v>659</v>
      </c>
      <c r="F10" s="6"/>
      <c r="G10" s="6" t="s">
        <v>519</v>
      </c>
      <c r="H10" s="6" t="s">
        <v>515</v>
      </c>
      <c r="I10" s="6" t="s">
        <v>515</v>
      </c>
      <c r="J10" s="9" t="s">
        <v>63</v>
      </c>
      <c r="K10" s="6"/>
      <c r="L10" s="6"/>
      <c r="M10" s="6"/>
      <c r="N10" s="12" t="s">
        <v>166</v>
      </c>
      <c r="O10" s="5" t="s">
        <v>66</v>
      </c>
      <c r="P10" s="91" t="s">
        <v>66</v>
      </c>
      <c r="Q10" s="98" t="s">
        <v>674</v>
      </c>
    </row>
    <row r="11" spans="1:17" ht="12.75" customHeight="1" thickBot="1" x14ac:dyDescent="0.35">
      <c r="A11" s="5" t="s">
        <v>520</v>
      </c>
      <c r="B11" s="5" t="s">
        <v>515</v>
      </c>
      <c r="C11" s="6"/>
      <c r="E11" s="6" t="s">
        <v>660</v>
      </c>
      <c r="F11" s="6"/>
      <c r="G11" s="6" t="s">
        <v>521</v>
      </c>
      <c r="H11" s="6" t="s">
        <v>515</v>
      </c>
      <c r="I11" s="6" t="s">
        <v>515</v>
      </c>
      <c r="J11" s="9" t="s">
        <v>74</v>
      </c>
      <c r="K11" s="6"/>
      <c r="L11" s="6"/>
      <c r="M11" s="6"/>
      <c r="N11" s="12" t="s">
        <v>290</v>
      </c>
      <c r="O11" s="5" t="s">
        <v>83</v>
      </c>
      <c r="P11" s="91" t="s">
        <v>83</v>
      </c>
      <c r="Q11" s="98" t="s">
        <v>675</v>
      </c>
    </row>
    <row r="12" spans="1:17" ht="12.75" customHeight="1" thickBot="1" x14ac:dyDescent="0.35">
      <c r="A12" s="5" t="s">
        <v>522</v>
      </c>
      <c r="B12" s="5" t="s">
        <v>515</v>
      </c>
      <c r="C12" s="6"/>
      <c r="E12" s="6" t="s">
        <v>661</v>
      </c>
      <c r="F12" s="6"/>
      <c r="G12" s="6" t="s">
        <v>523</v>
      </c>
      <c r="H12" s="6" t="s">
        <v>515</v>
      </c>
      <c r="I12" s="6" t="s">
        <v>515</v>
      </c>
      <c r="J12" s="9" t="s">
        <v>69</v>
      </c>
      <c r="K12" s="6"/>
      <c r="L12" s="6"/>
      <c r="M12" s="6"/>
      <c r="N12" s="12" t="s">
        <v>524</v>
      </c>
      <c r="O12" s="5" t="s">
        <v>202</v>
      </c>
      <c r="P12" s="91" t="s">
        <v>202</v>
      </c>
      <c r="Q12" s="98" t="s">
        <v>676</v>
      </c>
    </row>
    <row r="13" spans="1:17" ht="12.75" customHeight="1" thickBot="1" x14ac:dyDescent="0.35">
      <c r="A13" s="5" t="s">
        <v>77</v>
      </c>
      <c r="B13" s="5" t="s">
        <v>515</v>
      </c>
      <c r="C13" s="6"/>
      <c r="E13" s="6" t="s">
        <v>662</v>
      </c>
      <c r="F13" s="6"/>
      <c r="G13" s="6" t="s">
        <v>525</v>
      </c>
      <c r="H13" s="6" t="s">
        <v>515</v>
      </c>
      <c r="I13" s="6" t="s">
        <v>515</v>
      </c>
      <c r="J13" s="13"/>
      <c r="K13" s="13"/>
      <c r="L13" s="6"/>
      <c r="M13" s="6"/>
      <c r="N13" s="14" t="s">
        <v>526</v>
      </c>
      <c r="O13" s="5" t="s">
        <v>326</v>
      </c>
      <c r="P13" s="91" t="s">
        <v>326</v>
      </c>
      <c r="Q13" s="98" t="s">
        <v>677</v>
      </c>
    </row>
    <row r="14" spans="1:17" ht="12.75" customHeight="1" thickBot="1" x14ac:dyDescent="0.35">
      <c r="A14" s="5" t="s">
        <v>78</v>
      </c>
      <c r="B14" s="5" t="s">
        <v>515</v>
      </c>
      <c r="C14" s="6"/>
      <c r="D14" s="5"/>
      <c r="E14" s="6" t="s">
        <v>663</v>
      </c>
      <c r="F14" s="6"/>
      <c r="G14" s="6" t="s">
        <v>527</v>
      </c>
      <c r="H14" s="6" t="s">
        <v>515</v>
      </c>
      <c r="I14" s="6" t="s">
        <v>515</v>
      </c>
      <c r="J14" s="13"/>
      <c r="K14" s="5"/>
      <c r="L14" s="5"/>
      <c r="M14" s="5"/>
      <c r="N14" s="14" t="s">
        <v>240</v>
      </c>
      <c r="O14" s="5" t="s">
        <v>75</v>
      </c>
      <c r="P14" s="91" t="s">
        <v>75</v>
      </c>
      <c r="Q14" s="98" t="s">
        <v>678</v>
      </c>
    </row>
    <row r="15" spans="1:17" ht="12.75" customHeight="1" thickBot="1" x14ac:dyDescent="0.35">
      <c r="A15" s="5" t="s">
        <v>79</v>
      </c>
      <c r="B15" s="5" t="s">
        <v>515</v>
      </c>
      <c r="C15" s="6"/>
      <c r="D15" s="5"/>
      <c r="E15" s="6" t="s">
        <v>664</v>
      </c>
      <c r="F15" s="6"/>
      <c r="G15" s="6" t="s">
        <v>528</v>
      </c>
      <c r="H15" s="6" t="s">
        <v>515</v>
      </c>
      <c r="I15" s="6" t="s">
        <v>515</v>
      </c>
      <c r="J15" s="13"/>
      <c r="K15" s="5"/>
      <c r="L15" s="5"/>
      <c r="M15" s="5"/>
      <c r="N15" s="14" t="s">
        <v>233</v>
      </c>
      <c r="O15" s="5" t="s">
        <v>230</v>
      </c>
      <c r="P15" s="91" t="s">
        <v>230</v>
      </c>
      <c r="Q15" s="98" t="s">
        <v>679</v>
      </c>
    </row>
    <row r="16" spans="1:17" ht="12.75" customHeight="1" thickBot="1" x14ac:dyDescent="0.35">
      <c r="A16" s="15" t="s">
        <v>81</v>
      </c>
      <c r="B16" s="15" t="s">
        <v>515</v>
      </c>
      <c r="C16" s="6"/>
      <c r="D16" s="15"/>
      <c r="E16" s="6" t="s">
        <v>665</v>
      </c>
      <c r="F16" s="6"/>
      <c r="G16" s="6" t="s">
        <v>515</v>
      </c>
      <c r="H16" s="6" t="s">
        <v>515</v>
      </c>
      <c r="I16" s="6" t="s">
        <v>515</v>
      </c>
      <c r="J16" s="13"/>
      <c r="K16" s="5"/>
      <c r="L16" s="5"/>
      <c r="M16" s="5"/>
      <c r="N16" s="14" t="s">
        <v>242</v>
      </c>
      <c r="O16" s="5" t="s">
        <v>167</v>
      </c>
      <c r="P16" s="91" t="s">
        <v>167</v>
      </c>
      <c r="Q16" s="98" t="s">
        <v>680</v>
      </c>
    </row>
    <row r="17" spans="1:17" ht="12.75" customHeight="1" thickBot="1" x14ac:dyDescent="0.35">
      <c r="A17" s="5" t="s">
        <v>529</v>
      </c>
      <c r="B17" s="5" t="s">
        <v>515</v>
      </c>
      <c r="C17" s="6"/>
      <c r="D17" s="5"/>
      <c r="E17" s="6"/>
      <c r="F17" s="6"/>
      <c r="G17" s="6" t="s">
        <v>515</v>
      </c>
      <c r="H17" s="6" t="s">
        <v>515</v>
      </c>
      <c r="I17" s="6" t="s">
        <v>515</v>
      </c>
      <c r="J17" s="13"/>
      <c r="K17" s="5"/>
      <c r="L17" s="5"/>
      <c r="M17" s="5"/>
      <c r="N17" s="14" t="s">
        <v>243</v>
      </c>
      <c r="O17" s="5" t="s">
        <v>191</v>
      </c>
      <c r="P17" s="91" t="s">
        <v>191</v>
      </c>
      <c r="Q17" s="98" t="s">
        <v>681</v>
      </c>
    </row>
    <row r="18" spans="1:17" ht="12.75" customHeight="1" thickBot="1" x14ac:dyDescent="0.35">
      <c r="A18" s="5" t="s">
        <v>241</v>
      </c>
      <c r="B18" s="5" t="s">
        <v>515</v>
      </c>
      <c r="C18" s="6"/>
      <c r="D18" s="5"/>
      <c r="E18" s="6"/>
      <c r="F18" s="6"/>
      <c r="G18" s="6" t="s">
        <v>515</v>
      </c>
      <c r="H18" s="6" t="s">
        <v>515</v>
      </c>
      <c r="I18" s="6" t="s">
        <v>515</v>
      </c>
      <c r="J18" s="13"/>
      <c r="K18" s="5"/>
      <c r="L18" s="5"/>
      <c r="M18" s="5"/>
      <c r="N18" s="14" t="s">
        <v>530</v>
      </c>
      <c r="O18" s="5" t="s">
        <v>192</v>
      </c>
      <c r="P18" s="91" t="s">
        <v>192</v>
      </c>
      <c r="Q18" s="98" t="s">
        <v>682</v>
      </c>
    </row>
    <row r="19" spans="1:17" ht="12.75" customHeight="1" thickBot="1" x14ac:dyDescent="0.3">
      <c r="A19" s="5" t="s">
        <v>531</v>
      </c>
      <c r="B19" s="5" t="s">
        <v>515</v>
      </c>
      <c r="C19" s="6"/>
      <c r="D19" s="5"/>
      <c r="E19" s="6"/>
      <c r="F19" s="6"/>
      <c r="G19" s="6" t="s">
        <v>515</v>
      </c>
      <c r="H19" s="6" t="s">
        <v>515</v>
      </c>
      <c r="I19" s="6" t="s">
        <v>515</v>
      </c>
      <c r="J19" s="13"/>
      <c r="K19" s="5"/>
      <c r="L19" s="5"/>
      <c r="M19" s="5"/>
      <c r="N19" s="9"/>
      <c r="O19" s="9" t="s">
        <v>69</v>
      </c>
      <c r="P19" s="5" t="s">
        <v>636</v>
      </c>
      <c r="Q19" s="98" t="s">
        <v>683</v>
      </c>
    </row>
    <row r="20" spans="1:17" ht="12.75" customHeight="1" thickBot="1" x14ac:dyDescent="0.3">
      <c r="A20" s="5" t="s">
        <v>532</v>
      </c>
      <c r="B20" s="5" t="s">
        <v>515</v>
      </c>
      <c r="C20" s="6"/>
      <c r="D20" s="5"/>
      <c r="E20" s="6"/>
      <c r="F20" s="6"/>
      <c r="G20" s="6" t="s">
        <v>515</v>
      </c>
      <c r="H20" s="6" t="s">
        <v>515</v>
      </c>
      <c r="I20" s="6" t="s">
        <v>515</v>
      </c>
      <c r="J20" s="13"/>
      <c r="K20" s="5"/>
      <c r="L20" s="5"/>
      <c r="M20" s="5"/>
      <c r="N20" s="5"/>
      <c r="O20" s="5"/>
      <c r="P20" s="5" t="s">
        <v>637</v>
      </c>
      <c r="Q20" s="98" t="s">
        <v>684</v>
      </c>
    </row>
    <row r="21" spans="1:17" ht="12.75" customHeight="1" thickBot="1" x14ac:dyDescent="0.3">
      <c r="A21" s="5" t="s">
        <v>533</v>
      </c>
      <c r="B21" s="5" t="s">
        <v>515</v>
      </c>
      <c r="C21" s="6"/>
      <c r="D21" s="5"/>
      <c r="E21" s="6"/>
      <c r="F21" s="6"/>
      <c r="G21" s="6" t="s">
        <v>515</v>
      </c>
      <c r="H21" s="6" t="s">
        <v>515</v>
      </c>
      <c r="I21" s="6" t="s">
        <v>515</v>
      </c>
      <c r="J21" s="13"/>
      <c r="K21" s="5"/>
      <c r="L21" s="5"/>
      <c r="M21" s="5"/>
      <c r="N21" s="5"/>
      <c r="O21" s="5"/>
      <c r="P21" s="5" t="s">
        <v>638</v>
      </c>
      <c r="Q21" s="98" t="s">
        <v>685</v>
      </c>
    </row>
    <row r="22" spans="1:17" ht="12.75" customHeight="1" thickBot="1" x14ac:dyDescent="0.3">
      <c r="A22" s="5" t="s">
        <v>86</v>
      </c>
      <c r="B22" s="5" t="s">
        <v>515</v>
      </c>
      <c r="C22" s="6"/>
      <c r="D22" s="5"/>
      <c r="E22" s="6"/>
      <c r="F22" s="6"/>
      <c r="G22" s="6" t="s">
        <v>515</v>
      </c>
      <c r="H22" s="6" t="s">
        <v>515</v>
      </c>
      <c r="I22" s="6" t="s">
        <v>515</v>
      </c>
      <c r="J22" s="13"/>
      <c r="K22" s="5"/>
      <c r="L22" s="5"/>
      <c r="M22" s="5"/>
      <c r="N22" s="5"/>
      <c r="O22" s="5"/>
      <c r="P22" s="5" t="s">
        <v>639</v>
      </c>
      <c r="Q22" s="98" t="s">
        <v>686</v>
      </c>
    </row>
    <row r="23" spans="1:17" ht="12.75" customHeight="1" thickBot="1" x14ac:dyDescent="0.3">
      <c r="A23" s="5" t="s">
        <v>259</v>
      </c>
      <c r="B23" s="5" t="s">
        <v>515</v>
      </c>
      <c r="C23" s="6"/>
      <c r="D23" s="5"/>
      <c r="E23" s="6"/>
      <c r="F23" s="6"/>
      <c r="G23" s="6" t="s">
        <v>515</v>
      </c>
      <c r="H23" s="6" t="s">
        <v>515</v>
      </c>
      <c r="I23" s="6" t="s">
        <v>515</v>
      </c>
      <c r="J23" s="6"/>
      <c r="K23" s="5"/>
      <c r="L23" s="5"/>
      <c r="M23" s="5"/>
      <c r="N23" s="5"/>
      <c r="O23" s="5"/>
      <c r="P23" s="5" t="s">
        <v>640</v>
      </c>
      <c r="Q23" s="98" t="s">
        <v>687</v>
      </c>
    </row>
    <row r="24" spans="1:17" ht="12.75" customHeight="1" thickBot="1" x14ac:dyDescent="0.3">
      <c r="A24" s="5" t="s">
        <v>534</v>
      </c>
      <c r="B24" s="5" t="s">
        <v>515</v>
      </c>
      <c r="C24" s="6"/>
      <c r="D24" s="5"/>
      <c r="E24" s="6" t="s">
        <v>87</v>
      </c>
      <c r="F24" s="6"/>
      <c r="G24" s="6" t="s">
        <v>515</v>
      </c>
      <c r="H24" s="6" t="s">
        <v>515</v>
      </c>
      <c r="I24" s="6" t="s">
        <v>515</v>
      </c>
      <c r="J24" s="6"/>
      <c r="K24" s="5"/>
      <c r="L24" s="5"/>
      <c r="M24" s="5"/>
      <c r="N24" s="5"/>
      <c r="O24" s="94"/>
      <c r="P24" s="5" t="s">
        <v>641</v>
      </c>
      <c r="Q24" s="98" t="s">
        <v>688</v>
      </c>
    </row>
    <row r="25" spans="1:17" ht="12.75" customHeight="1" thickBot="1" x14ac:dyDescent="0.3">
      <c r="A25" s="9" t="s">
        <v>535</v>
      </c>
      <c r="B25" s="5" t="s">
        <v>515</v>
      </c>
      <c r="C25" s="6"/>
      <c r="D25" s="5"/>
      <c r="E25" s="6" t="s">
        <v>515</v>
      </c>
      <c r="F25" s="6"/>
      <c r="G25" s="6" t="s">
        <v>515</v>
      </c>
      <c r="H25" s="6" t="s">
        <v>515</v>
      </c>
      <c r="I25" s="6" t="s">
        <v>515</v>
      </c>
      <c r="J25" s="6"/>
      <c r="K25" s="5"/>
      <c r="L25" s="5"/>
      <c r="M25" s="5"/>
      <c r="N25" s="5"/>
      <c r="O25" s="94"/>
      <c r="P25" s="5" t="s">
        <v>642</v>
      </c>
      <c r="Q25" s="98" t="s">
        <v>689</v>
      </c>
    </row>
    <row r="26" spans="1:17" ht="12.75" customHeight="1" thickBot="1" x14ac:dyDescent="0.3">
      <c r="A26" s="9" t="s">
        <v>256</v>
      </c>
      <c r="B26" s="5" t="s">
        <v>515</v>
      </c>
      <c r="C26" s="6"/>
      <c r="D26" s="5"/>
      <c r="E26" s="6" t="s">
        <v>515</v>
      </c>
      <c r="F26" s="6"/>
      <c r="G26" s="6" t="s">
        <v>515</v>
      </c>
      <c r="H26" s="6" t="s">
        <v>515</v>
      </c>
      <c r="I26" s="6" t="s">
        <v>515</v>
      </c>
      <c r="J26" s="6"/>
      <c r="K26" s="5"/>
      <c r="L26" s="5"/>
      <c r="M26" s="5"/>
      <c r="N26" s="5"/>
      <c r="O26" s="94"/>
      <c r="P26" s="5" t="s">
        <v>643</v>
      </c>
      <c r="Q26" s="98" t="s">
        <v>690</v>
      </c>
    </row>
    <row r="27" spans="1:17" ht="12.75" customHeight="1" thickBot="1" x14ac:dyDescent="0.3">
      <c r="A27" s="9" t="s">
        <v>254</v>
      </c>
      <c r="B27" s="5" t="s">
        <v>515</v>
      </c>
      <c r="C27" s="6"/>
      <c r="D27" s="5"/>
      <c r="E27" s="6" t="s">
        <v>515</v>
      </c>
      <c r="F27" s="6"/>
      <c r="G27" s="6" t="s">
        <v>515</v>
      </c>
      <c r="H27" s="6" t="s">
        <v>515</v>
      </c>
      <c r="I27" s="6" t="s">
        <v>515</v>
      </c>
      <c r="J27" s="6"/>
      <c r="K27" s="5"/>
      <c r="L27" s="5"/>
      <c r="M27" s="5"/>
      <c r="N27" s="5"/>
      <c r="O27" s="94"/>
      <c r="P27" s="5" t="s">
        <v>644</v>
      </c>
      <c r="Q27" s="98" t="s">
        <v>691</v>
      </c>
    </row>
    <row r="28" spans="1:17" ht="12.75" customHeight="1" thickBot="1" x14ac:dyDescent="0.3">
      <c r="A28" s="9" t="s">
        <v>252</v>
      </c>
      <c r="B28" s="5" t="s">
        <v>515</v>
      </c>
      <c r="C28" s="6"/>
      <c r="D28" s="5"/>
      <c r="E28" s="6" t="s">
        <v>515</v>
      </c>
      <c r="F28" s="6"/>
      <c r="G28" s="6" t="s">
        <v>515</v>
      </c>
      <c r="H28" s="6" t="s">
        <v>515</v>
      </c>
      <c r="I28" s="6" t="s">
        <v>515</v>
      </c>
      <c r="J28" s="6"/>
      <c r="K28" s="5"/>
      <c r="L28" s="5"/>
      <c r="M28" s="5"/>
      <c r="N28" s="5"/>
      <c r="O28" s="94"/>
      <c r="P28" s="5" t="s">
        <v>645</v>
      </c>
      <c r="Q28" s="98" t="s">
        <v>692</v>
      </c>
    </row>
    <row r="29" spans="1:17" ht="12.75" customHeight="1" thickBot="1" x14ac:dyDescent="0.3">
      <c r="A29" s="9" t="s">
        <v>257</v>
      </c>
      <c r="B29" s="5" t="s">
        <v>515</v>
      </c>
      <c r="C29" s="6"/>
      <c r="D29" s="5"/>
      <c r="E29" s="6" t="s">
        <v>515</v>
      </c>
      <c r="F29" s="6"/>
      <c r="G29" s="6" t="s">
        <v>515</v>
      </c>
      <c r="H29" s="6" t="s">
        <v>515</v>
      </c>
      <c r="I29" s="6" t="s">
        <v>515</v>
      </c>
      <c r="J29" s="6"/>
      <c r="K29" s="5"/>
      <c r="L29" s="5"/>
      <c r="M29" s="5"/>
      <c r="N29" s="5"/>
      <c r="O29" s="94"/>
      <c r="P29" s="5" t="s">
        <v>646</v>
      </c>
      <c r="Q29" s="98" t="s">
        <v>693</v>
      </c>
    </row>
    <row r="30" spans="1:17" ht="12.75" customHeight="1" thickBot="1" x14ac:dyDescent="0.3">
      <c r="A30" s="5" t="s">
        <v>62</v>
      </c>
      <c r="B30" s="5" t="s">
        <v>515</v>
      </c>
      <c r="C30" s="6"/>
      <c r="D30" s="5"/>
      <c r="E30" s="6" t="s">
        <v>515</v>
      </c>
      <c r="F30" s="6" t="s">
        <v>515</v>
      </c>
      <c r="G30" s="6" t="s">
        <v>515</v>
      </c>
      <c r="H30" s="6" t="s">
        <v>515</v>
      </c>
      <c r="I30" s="6" t="s">
        <v>515</v>
      </c>
      <c r="J30" s="6"/>
      <c r="K30" s="5"/>
      <c r="L30" s="5"/>
      <c r="M30" s="5"/>
      <c r="N30" s="5"/>
      <c r="O30" s="94"/>
      <c r="P30" s="5" t="s">
        <v>647</v>
      </c>
      <c r="Q30" s="98" t="s">
        <v>694</v>
      </c>
    </row>
    <row r="31" spans="1:17" ht="12.75" customHeight="1" thickBot="1" x14ac:dyDescent="0.3">
      <c r="A31" s="5" t="s">
        <v>53</v>
      </c>
      <c r="B31" s="5" t="s">
        <v>515</v>
      </c>
      <c r="C31" s="6"/>
      <c r="D31" s="5"/>
      <c r="E31" s="6" t="s">
        <v>515</v>
      </c>
      <c r="F31" s="6" t="s">
        <v>515</v>
      </c>
      <c r="G31" s="6" t="s">
        <v>515</v>
      </c>
      <c r="H31" s="6" t="s">
        <v>515</v>
      </c>
      <c r="I31" s="6" t="s">
        <v>515</v>
      </c>
      <c r="J31" s="6"/>
      <c r="K31" s="5"/>
      <c r="L31" s="5"/>
      <c r="M31" s="5"/>
      <c r="N31" s="5"/>
      <c r="O31" s="94"/>
      <c r="P31" s="5" t="s">
        <v>648</v>
      </c>
      <c r="Q31" s="98" t="s">
        <v>695</v>
      </c>
    </row>
    <row r="32" spans="1:17" ht="12.75" customHeight="1" thickBot="1" x14ac:dyDescent="0.3">
      <c r="A32" s="5" t="s">
        <v>41</v>
      </c>
      <c r="B32" s="5" t="s">
        <v>515</v>
      </c>
      <c r="D32" s="5"/>
      <c r="E32" s="6" t="s">
        <v>515</v>
      </c>
      <c r="F32" s="6" t="s">
        <v>515</v>
      </c>
      <c r="G32" s="6" t="s">
        <v>515</v>
      </c>
      <c r="H32" s="6" t="s">
        <v>515</v>
      </c>
      <c r="I32" s="6" t="s">
        <v>515</v>
      </c>
      <c r="J32" s="6"/>
      <c r="K32" s="5"/>
      <c r="L32" s="5"/>
      <c r="M32" s="5"/>
      <c r="N32" s="5"/>
      <c r="O32" s="94"/>
      <c r="P32" s="5" t="s">
        <v>649</v>
      </c>
      <c r="Q32" s="98" t="s">
        <v>696</v>
      </c>
    </row>
    <row r="33" spans="1:17" ht="12.75" customHeight="1" thickBot="1" x14ac:dyDescent="0.3">
      <c r="A33" s="5" t="s">
        <v>48</v>
      </c>
      <c r="B33" s="5"/>
      <c r="C33" s="5"/>
      <c r="D33" s="5"/>
      <c r="E33" s="6"/>
      <c r="F33" s="6"/>
      <c r="G33" s="6"/>
      <c r="H33" s="6"/>
      <c r="I33" s="6"/>
      <c r="J33" s="6"/>
      <c r="K33" s="5"/>
      <c r="L33" s="5"/>
      <c r="M33" s="5"/>
      <c r="N33" s="5"/>
      <c r="O33" s="94"/>
      <c r="P33" s="5" t="s">
        <v>650</v>
      </c>
      <c r="Q33" s="98" t="s">
        <v>697</v>
      </c>
    </row>
    <row r="34" spans="1:17" ht="12.75" customHeight="1" thickBot="1" x14ac:dyDescent="0.3">
      <c r="A34" s="5" t="s">
        <v>51</v>
      </c>
      <c r="B34" s="5"/>
      <c r="C34" s="5"/>
      <c r="D34" s="5"/>
      <c r="E34" s="6"/>
      <c r="F34" s="6"/>
      <c r="G34" s="6"/>
      <c r="H34" s="6"/>
      <c r="I34" s="6"/>
      <c r="J34" s="6"/>
      <c r="K34" s="5"/>
      <c r="L34" s="5"/>
      <c r="M34" s="5"/>
      <c r="N34" s="5"/>
      <c r="O34" s="94"/>
      <c r="P34" s="10"/>
      <c r="Q34" s="98" t="s">
        <v>698</v>
      </c>
    </row>
    <row r="35" spans="1:17" ht="12.75" customHeight="1" thickBot="1" x14ac:dyDescent="0.3">
      <c r="A35" s="5" t="s">
        <v>536</v>
      </c>
      <c r="B35" s="5"/>
      <c r="C35" s="5"/>
      <c r="D35" s="5"/>
      <c r="E35" s="6"/>
      <c r="F35" s="6"/>
      <c r="G35" s="6"/>
      <c r="H35" s="6"/>
      <c r="I35" s="6"/>
      <c r="J35" s="6"/>
      <c r="K35" s="5"/>
      <c r="L35" s="5"/>
      <c r="M35" s="5"/>
      <c r="N35" s="5"/>
      <c r="O35" s="94"/>
      <c r="P35" s="10"/>
      <c r="Q35" s="98" t="s">
        <v>699</v>
      </c>
    </row>
    <row r="36" spans="1:17" ht="12.75" customHeight="1" thickBot="1" x14ac:dyDescent="0.3">
      <c r="A36" s="5" t="s">
        <v>537</v>
      </c>
      <c r="B36" s="5"/>
      <c r="C36" s="5"/>
      <c r="D36" s="5"/>
      <c r="E36" s="6"/>
      <c r="F36" s="95"/>
      <c r="G36" s="95"/>
      <c r="H36" s="96"/>
      <c r="I36" s="6"/>
      <c r="J36" s="6"/>
      <c r="K36" s="5"/>
      <c r="L36" s="5"/>
      <c r="M36" s="5"/>
      <c r="N36" s="5"/>
      <c r="O36" s="94"/>
      <c r="P36" s="10"/>
      <c r="Q36" s="98" t="s">
        <v>700</v>
      </c>
    </row>
    <row r="37" spans="1:17" ht="12.75" customHeight="1" thickBot="1" x14ac:dyDescent="0.3">
      <c r="A37" s="5" t="s">
        <v>618</v>
      </c>
      <c r="B37" s="5"/>
      <c r="C37" s="5"/>
      <c r="D37" s="5"/>
      <c r="E37" s="16" t="s">
        <v>538</v>
      </c>
      <c r="F37" s="95"/>
      <c r="G37" s="95"/>
      <c r="H37" s="96"/>
      <c r="I37" s="6"/>
      <c r="J37" s="6"/>
      <c r="K37" s="5"/>
      <c r="L37" s="5"/>
      <c r="M37" s="5"/>
      <c r="N37" s="5"/>
      <c r="O37" s="94"/>
      <c r="P37" s="10"/>
      <c r="Q37" s="98" t="s">
        <v>701</v>
      </c>
    </row>
    <row r="38" spans="1:17" ht="12.75" customHeight="1" thickBot="1" x14ac:dyDescent="0.3">
      <c r="A38" s="5" t="s">
        <v>617</v>
      </c>
      <c r="B38" s="5"/>
      <c r="C38" s="5"/>
      <c r="D38" s="5"/>
      <c r="E38" s="16" t="s">
        <v>539</v>
      </c>
      <c r="F38" s="95"/>
      <c r="G38" s="95"/>
      <c r="H38" s="96"/>
      <c r="I38" s="6"/>
      <c r="J38" s="6"/>
      <c r="K38" s="5"/>
      <c r="L38" s="5"/>
      <c r="M38" s="5"/>
      <c r="N38" s="5"/>
      <c r="O38" s="94"/>
      <c r="P38" s="10"/>
      <c r="Q38" s="98" t="s">
        <v>702</v>
      </c>
    </row>
    <row r="39" spans="1:17" ht="15" customHeight="1" thickBot="1" x14ac:dyDescent="0.25">
      <c r="F39" s="95"/>
      <c r="G39" s="95"/>
      <c r="H39" s="96"/>
      <c r="I39" s="6"/>
      <c r="Q39" s="98" t="s">
        <v>703</v>
      </c>
    </row>
    <row r="40" spans="1:17" ht="15" customHeight="1" thickBot="1" x14ac:dyDescent="0.25">
      <c r="F40" s="95"/>
      <c r="G40" s="95"/>
      <c r="H40" s="96"/>
      <c r="I40" s="6"/>
      <c r="Q40" s="98" t="s">
        <v>704</v>
      </c>
    </row>
    <row r="41" spans="1:17" ht="15" customHeight="1" thickBot="1" x14ac:dyDescent="0.25">
      <c r="F41" s="96"/>
      <c r="G41" s="96"/>
      <c r="H41" s="96"/>
      <c r="I41" s="6"/>
      <c r="Q41" s="98" t="s">
        <v>705</v>
      </c>
    </row>
    <row r="42" spans="1:17" ht="15" customHeight="1" thickBot="1" x14ac:dyDescent="0.25">
      <c r="F42" s="96"/>
      <c r="G42" s="96"/>
      <c r="H42" s="96"/>
      <c r="I42" s="6"/>
      <c r="Q42" s="98" t="s">
        <v>706</v>
      </c>
    </row>
    <row r="43" spans="1:17" ht="15" customHeight="1" thickBot="1" x14ac:dyDescent="0.25">
      <c r="F43" s="96"/>
      <c r="G43" s="96"/>
      <c r="H43" s="96"/>
      <c r="I43" s="6"/>
      <c r="Q43" s="98" t="s">
        <v>707</v>
      </c>
    </row>
    <row r="44" spans="1:17" ht="15" customHeight="1" thickBot="1" x14ac:dyDescent="0.25">
      <c r="F44" s="96"/>
      <c r="G44" s="96"/>
      <c r="H44" s="96"/>
      <c r="I44" s="6"/>
      <c r="Q44" s="98" t="s">
        <v>708</v>
      </c>
    </row>
    <row r="45" spans="1:17" ht="15" customHeight="1" thickBot="1" x14ac:dyDescent="0.25">
      <c r="F45" s="96"/>
      <c r="G45" s="96"/>
      <c r="H45" s="96"/>
      <c r="I45" s="6"/>
      <c r="Q45" s="98" t="s">
        <v>709</v>
      </c>
    </row>
    <row r="46" spans="1:17" ht="15" customHeight="1" thickBot="1" x14ac:dyDescent="0.25">
      <c r="F46" s="96"/>
      <c r="G46" s="96"/>
      <c r="H46" s="96"/>
      <c r="I46" s="6"/>
      <c r="Q46" s="98" t="s">
        <v>710</v>
      </c>
    </row>
    <row r="47" spans="1:17" ht="15" customHeight="1" thickBot="1" x14ac:dyDescent="0.25">
      <c r="F47" s="96"/>
      <c r="G47" s="96"/>
      <c r="H47" s="96"/>
      <c r="I47" s="6"/>
      <c r="Q47" s="98" t="s">
        <v>711</v>
      </c>
    </row>
    <row r="48" spans="1:17" ht="15" customHeight="1" thickBot="1" x14ac:dyDescent="0.25">
      <c r="F48" s="96"/>
      <c r="G48" s="96"/>
      <c r="H48" s="96"/>
      <c r="I48" s="6"/>
      <c r="Q48" s="99" t="s">
        <v>712</v>
      </c>
    </row>
    <row r="49" spans="6:17" ht="15" customHeight="1" thickBot="1" x14ac:dyDescent="0.25">
      <c r="F49" s="96"/>
      <c r="G49" s="96"/>
      <c r="H49" s="96"/>
      <c r="I49" s="6"/>
      <c r="Q49" s="99" t="s">
        <v>713</v>
      </c>
    </row>
    <row r="50" spans="6:17" ht="15" customHeight="1" thickBot="1" x14ac:dyDescent="0.25">
      <c r="F50" s="96"/>
      <c r="G50" s="96"/>
      <c r="H50" s="96"/>
      <c r="I50" s="6"/>
      <c r="Q50" s="99" t="s">
        <v>714</v>
      </c>
    </row>
    <row r="51" spans="6:17" ht="15" customHeight="1" thickBot="1" x14ac:dyDescent="0.25">
      <c r="Q51" s="99" t="s">
        <v>715</v>
      </c>
    </row>
    <row r="52" spans="6:17" ht="15" customHeight="1" thickBot="1" x14ac:dyDescent="0.25">
      <c r="Q52" s="98" t="s">
        <v>716</v>
      </c>
    </row>
    <row r="53" spans="6:17" ht="15" customHeight="1" thickBot="1" x14ac:dyDescent="0.25">
      <c r="Q53" s="98" t="s">
        <v>717</v>
      </c>
    </row>
    <row r="54" spans="6:17" ht="15" customHeight="1" thickBot="1" x14ac:dyDescent="0.25">
      <c r="Q54" s="99" t="s">
        <v>718</v>
      </c>
    </row>
    <row r="55" spans="6:17" ht="15" customHeight="1" thickBot="1" x14ac:dyDescent="0.25">
      <c r="Q55" s="99" t="s">
        <v>719</v>
      </c>
    </row>
    <row r="56" spans="6:17" ht="15" customHeight="1" thickBot="1" x14ac:dyDescent="0.25">
      <c r="Q56" s="99" t="s">
        <v>720</v>
      </c>
    </row>
    <row r="57" spans="6:17" ht="15" customHeight="1" thickBot="1" x14ac:dyDescent="0.25">
      <c r="Q57" s="99" t="s">
        <v>721</v>
      </c>
    </row>
    <row r="58" spans="6:17" ht="15" customHeight="1" thickBot="1" x14ac:dyDescent="0.25">
      <c r="Q58" s="99" t="s">
        <v>722</v>
      </c>
    </row>
    <row r="59" spans="6:17" ht="15" customHeight="1" thickBot="1" x14ac:dyDescent="0.25">
      <c r="Q59" s="99" t="s">
        <v>723</v>
      </c>
    </row>
    <row r="60" spans="6:17" ht="15" customHeight="1" thickBot="1" x14ac:dyDescent="0.25">
      <c r="Q60" s="99" t="s">
        <v>724</v>
      </c>
    </row>
    <row r="61" spans="6:17" ht="15" customHeight="1" thickBot="1" x14ac:dyDescent="0.25">
      <c r="Q61" s="99" t="s">
        <v>725</v>
      </c>
    </row>
    <row r="62" spans="6:17" ht="15" customHeight="1" thickBot="1" x14ac:dyDescent="0.25">
      <c r="Q62" s="99" t="s">
        <v>726</v>
      </c>
    </row>
    <row r="63" spans="6:17" ht="15" customHeight="1" thickBot="1" x14ac:dyDescent="0.25">
      <c r="Q63" s="99" t="s">
        <v>727</v>
      </c>
    </row>
    <row r="64" spans="6:17" ht="15" customHeight="1" thickBot="1" x14ac:dyDescent="0.25">
      <c r="Q64" s="99" t="s">
        <v>728</v>
      </c>
    </row>
    <row r="65" spans="17:17" ht="15" customHeight="1" thickBot="1" x14ac:dyDescent="0.25">
      <c r="Q65" s="99" t="s">
        <v>729</v>
      </c>
    </row>
    <row r="66" spans="17:17" ht="15" customHeight="1" thickBot="1" x14ac:dyDescent="0.25">
      <c r="Q66" s="99" t="s">
        <v>730</v>
      </c>
    </row>
    <row r="67" spans="17:17" ht="15" customHeight="1" thickBot="1" x14ac:dyDescent="0.25">
      <c r="Q67" s="99" t="s">
        <v>731</v>
      </c>
    </row>
    <row r="68" spans="17:17" ht="15" customHeight="1" thickBot="1" x14ac:dyDescent="0.25">
      <c r="Q68" s="99" t="s">
        <v>732</v>
      </c>
    </row>
    <row r="69" spans="17:17" ht="15" customHeight="1" thickBot="1" x14ac:dyDescent="0.25">
      <c r="Q69" s="99" t="s">
        <v>733</v>
      </c>
    </row>
    <row r="70" spans="17:17" ht="15" customHeight="1" x14ac:dyDescent="0.2">
      <c r="Q70" s="99" t="s">
        <v>734</v>
      </c>
    </row>
  </sheetData>
  <dataValidations disablePrompts="1" count="1">
    <dataValidation type="custom" allowBlank="1" showInputMessage="1" showErrorMessage="1" prompt="Texto Excedido - El texto de este campo no debe exceder los 1.000 caracteres. En caso de requerir insertar un texto mayor, contacte al Equipo de Costos y Presupuesto de la SDES." sqref="G2:G7" xr:uid="{00000000-0002-0000-0300-000000000000}">
      <formula1>LTE(LEN(G2),(1000))</formula1>
    </dataValidation>
  </dataValidation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12.625" defaultRowHeight="15" customHeight="1" x14ac:dyDescent="0.2"/>
  <cols>
    <col min="1" max="26" width="11" customWidth="1"/>
  </cols>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
  <sheetViews>
    <sheetView workbookViewId="0"/>
  </sheetViews>
  <sheetFormatPr baseColWidth="10" defaultColWidth="12.625" defaultRowHeight="15" customHeight="1" x14ac:dyDescent="0.2"/>
  <cols>
    <col min="1" max="26" width="10.625" customWidth="1"/>
  </cols>
  <sheetData>
    <row r="1" spans="1:13" ht="14.25" customHeight="1" x14ac:dyDescent="0.25">
      <c r="A1" s="17">
        <v>114</v>
      </c>
      <c r="B1" s="17" t="s">
        <v>540</v>
      </c>
      <c r="I1" s="17">
        <v>114</v>
      </c>
      <c r="J1" s="17" t="s">
        <v>541</v>
      </c>
      <c r="K1" s="17" t="s">
        <v>542</v>
      </c>
      <c r="L1" s="17" t="s">
        <v>543</v>
      </c>
      <c r="M1" s="17" t="s">
        <v>544</v>
      </c>
    </row>
    <row r="2" spans="1:13" ht="14.25" customHeight="1" x14ac:dyDescent="0.25">
      <c r="A2" s="17">
        <v>115</v>
      </c>
      <c r="B2" s="17" t="s">
        <v>545</v>
      </c>
      <c r="I2" s="17">
        <v>115</v>
      </c>
      <c r="J2" s="17" t="s">
        <v>541</v>
      </c>
      <c r="K2" s="17" t="s">
        <v>542</v>
      </c>
      <c r="L2" s="17" t="s">
        <v>543</v>
      </c>
      <c r="M2" s="17" t="s">
        <v>544</v>
      </c>
    </row>
    <row r="3" spans="1:13" ht="14.25" customHeight="1" x14ac:dyDescent="0.25">
      <c r="A3" s="17">
        <v>116</v>
      </c>
      <c r="B3" s="17" t="s">
        <v>546</v>
      </c>
      <c r="I3" s="17">
        <v>116</v>
      </c>
      <c r="J3" s="17" t="s">
        <v>541</v>
      </c>
      <c r="K3" s="17" t="s">
        <v>542</v>
      </c>
      <c r="L3" s="17" t="s">
        <v>543</v>
      </c>
      <c r="M3" s="17" t="s">
        <v>544</v>
      </c>
    </row>
    <row r="4" spans="1:13" ht="14.25" customHeight="1" x14ac:dyDescent="0.25">
      <c r="A4" s="17">
        <v>117</v>
      </c>
      <c r="B4" s="17" t="s">
        <v>547</v>
      </c>
      <c r="I4" s="17">
        <v>117</v>
      </c>
      <c r="J4" s="17" t="s">
        <v>541</v>
      </c>
      <c r="K4" s="17" t="s">
        <v>542</v>
      </c>
      <c r="L4" s="17" t="s">
        <v>543</v>
      </c>
      <c r="M4" s="17" t="s">
        <v>544</v>
      </c>
    </row>
    <row r="5" spans="1:13" ht="14.25" customHeight="1" x14ac:dyDescent="0.25">
      <c r="A5" s="17">
        <v>118</v>
      </c>
      <c r="B5" s="17" t="s">
        <v>548</v>
      </c>
      <c r="I5" s="17">
        <v>118</v>
      </c>
      <c r="J5" s="17" t="s">
        <v>541</v>
      </c>
      <c r="K5" s="17" t="s">
        <v>542</v>
      </c>
      <c r="L5" s="17" t="s">
        <v>549</v>
      </c>
      <c r="M5" s="17" t="s">
        <v>550</v>
      </c>
    </row>
    <row r="6" spans="1:13" ht="14.25" customHeight="1" x14ac:dyDescent="0.25">
      <c r="A6" s="17">
        <v>119</v>
      </c>
      <c r="B6" s="17" t="s">
        <v>551</v>
      </c>
      <c r="I6" s="17">
        <v>119</v>
      </c>
      <c r="J6" s="17" t="s">
        <v>541</v>
      </c>
      <c r="K6" s="17" t="s">
        <v>542</v>
      </c>
      <c r="L6" s="17" t="s">
        <v>549</v>
      </c>
      <c r="M6" s="17" t="s">
        <v>552</v>
      </c>
    </row>
    <row r="7" spans="1:13" ht="14.25" customHeight="1" x14ac:dyDescent="0.25">
      <c r="A7" s="17">
        <v>120</v>
      </c>
      <c r="B7" s="17" t="s">
        <v>553</v>
      </c>
    </row>
    <row r="8" spans="1:13" ht="14.25" customHeight="1" x14ac:dyDescent="0.25">
      <c r="A8" s="17">
        <v>121</v>
      </c>
      <c r="B8" s="17" t="s">
        <v>554</v>
      </c>
      <c r="I8" s="17">
        <v>121</v>
      </c>
      <c r="J8" s="17" t="s">
        <v>541</v>
      </c>
      <c r="K8" s="17" t="s">
        <v>542</v>
      </c>
      <c r="L8" s="17" t="s">
        <v>555</v>
      </c>
      <c r="M8" s="17" t="s">
        <v>556</v>
      </c>
    </row>
    <row r="9" spans="1:13" ht="14.25" customHeight="1" x14ac:dyDescent="0.25">
      <c r="A9" s="17">
        <v>124</v>
      </c>
      <c r="B9" s="17" t="s">
        <v>557</v>
      </c>
      <c r="I9" s="17">
        <v>124</v>
      </c>
      <c r="J9" s="17" t="s">
        <v>541</v>
      </c>
      <c r="K9" s="17" t="s">
        <v>542</v>
      </c>
      <c r="L9" s="17" t="s">
        <v>543</v>
      </c>
      <c r="M9" s="17" t="s">
        <v>558</v>
      </c>
    </row>
    <row r="10" spans="1:13" ht="14.25" customHeight="1" x14ac:dyDescent="0.25">
      <c r="A10" s="17">
        <v>125</v>
      </c>
      <c r="B10" s="17" t="s">
        <v>559</v>
      </c>
      <c r="I10" s="17">
        <v>125</v>
      </c>
      <c r="J10" s="17" t="s">
        <v>541</v>
      </c>
      <c r="K10" s="17" t="s">
        <v>542</v>
      </c>
      <c r="L10" s="17" t="s">
        <v>555</v>
      </c>
      <c r="M10" s="17" t="s">
        <v>560</v>
      </c>
    </row>
    <row r="11" spans="1:13" ht="14.25" customHeight="1" x14ac:dyDescent="0.25">
      <c r="A11" s="17">
        <v>126</v>
      </c>
      <c r="B11" s="17" t="s">
        <v>561</v>
      </c>
    </row>
    <row r="12" spans="1:13" ht="14.25" customHeight="1" x14ac:dyDescent="0.25">
      <c r="A12" s="17">
        <v>127</v>
      </c>
      <c r="B12" s="17" t="s">
        <v>562</v>
      </c>
      <c r="I12" s="17">
        <v>127</v>
      </c>
      <c r="J12" s="17" t="s">
        <v>541</v>
      </c>
      <c r="K12" s="17" t="s">
        <v>542</v>
      </c>
      <c r="L12" s="17" t="s">
        <v>543</v>
      </c>
      <c r="M12" s="17" t="s">
        <v>558</v>
      </c>
    </row>
    <row r="13" spans="1:13" ht="14.25" customHeight="1" x14ac:dyDescent="0.25">
      <c r="A13" s="17">
        <v>128</v>
      </c>
      <c r="B13" s="17" t="s">
        <v>563</v>
      </c>
    </row>
    <row r="14" spans="1:13" ht="14.25" customHeight="1" x14ac:dyDescent="0.25">
      <c r="A14" s="17">
        <v>129</v>
      </c>
      <c r="B14" s="17" t="s">
        <v>564</v>
      </c>
      <c r="I14" s="17">
        <v>129</v>
      </c>
      <c r="J14" s="17" t="s">
        <v>541</v>
      </c>
      <c r="K14" s="17" t="s">
        <v>542</v>
      </c>
      <c r="L14" s="17" t="s">
        <v>555</v>
      </c>
      <c r="M14" s="17" t="s">
        <v>556</v>
      </c>
    </row>
    <row r="15" spans="1:13" ht="14.25" customHeight="1" x14ac:dyDescent="0.25">
      <c r="A15" s="17">
        <v>130</v>
      </c>
      <c r="B15" s="17" t="s">
        <v>565</v>
      </c>
      <c r="I15" s="17">
        <v>130</v>
      </c>
      <c r="J15" s="17" t="s">
        <v>541</v>
      </c>
      <c r="K15" s="17" t="s">
        <v>542</v>
      </c>
      <c r="L15" s="17" t="s">
        <v>555</v>
      </c>
      <c r="M15" s="17" t="s">
        <v>556</v>
      </c>
    </row>
    <row r="17" spans="1:2" ht="14.25" customHeight="1" x14ac:dyDescent="0.2">
      <c r="A17" s="18" t="s">
        <v>566</v>
      </c>
    </row>
    <row r="18" spans="1:2" ht="14.25" customHeight="1" x14ac:dyDescent="0.25">
      <c r="B18" s="17" t="s">
        <v>567</v>
      </c>
    </row>
    <row r="19" spans="1:2" ht="14.25" customHeight="1" x14ac:dyDescent="0.25">
      <c r="B19" s="17" t="s">
        <v>568</v>
      </c>
    </row>
    <row r="20" spans="1:2" ht="14.25" customHeight="1" x14ac:dyDescent="0.25">
      <c r="B20" s="17" t="s">
        <v>569</v>
      </c>
    </row>
    <row r="21" spans="1:2" ht="14.25" customHeight="1" x14ac:dyDescent="0.25">
      <c r="B21" s="17" t="s">
        <v>570</v>
      </c>
    </row>
    <row r="22" spans="1:2" ht="14.25" customHeight="1" x14ac:dyDescent="0.25">
      <c r="B22" s="17" t="s">
        <v>571</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ACTUALIZACIÓN PROYECTOS </vt:lpstr>
      <vt:lpstr>PEI_INDICADORES VIGENTES 2024</vt:lpstr>
      <vt:lpstr>PEI_INDICADORES NO VIGENTES </vt:lpstr>
      <vt:lpstr>Listas</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Usuario</cp:lastModifiedBy>
  <dcterms:created xsi:type="dcterms:W3CDTF">2019-09-11T15:31:07Z</dcterms:created>
  <dcterms:modified xsi:type="dcterms:W3CDTF">2025-01-31T20:08:24Z</dcterms:modified>
</cp:coreProperties>
</file>