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Perfil ldguerrero\Documents\5. POAS DARY SSM 2019\1. PLANES OPERATIVOS ANUALES 2019\2. POAS GESTIÓN\6. POAS DIC_2019\Gest_Jurídica\"/>
    </mc:Choice>
  </mc:AlternateContent>
  <bookViews>
    <workbookView xWindow="0" yWindow="0" windowWidth="11235" windowHeight="10500"/>
  </bookViews>
  <sheets>
    <sheet name="Metas_Magnitud" sheetId="3" r:id="rId1"/>
    <sheet name="Anualización" sheetId="4" r:id="rId2"/>
    <sheet name="1_Acciones Constitucionales" sheetId="2" r:id="rId3"/>
    <sheet name="Act_1" sheetId="8" r:id="rId4"/>
    <sheet name="2_MIPG" sheetId="6" r:id="rId5"/>
    <sheet name="Act_2" sheetId="9" r:id="rId6"/>
    <sheet name="Variables" sheetId="5" r:id="rId7"/>
  </sheets>
  <externalReferences>
    <externalReference r:id="rId8"/>
    <externalReference r:id="rId9"/>
  </externalReferences>
  <definedNames>
    <definedName name="_xlnm._FilterDatabase" localSheetId="6" hidden="1">Variables!$C$2:$C$8</definedName>
    <definedName name="_xlnm.Print_Area" localSheetId="2">'1_Acciones Constitucionales'!$A$1:$I$67</definedName>
    <definedName name="_xlnm.Print_Area" localSheetId="4">'2_MIPG'!$A$1:$I$72</definedName>
    <definedName name="CONDICION_POBLACIONAL" localSheetId="3">[1]Variables!$C$1:$C$24</definedName>
    <definedName name="CONDICION_POBLACIONAL" localSheetId="5">[1]Variables!$C$1:$C$24</definedName>
    <definedName name="CONDICION_POBLACIONAL" localSheetId="6">#REF!</definedName>
    <definedName name="CONDICION_POBLACIONAL">[2]Variables!$C$1:$C$24</definedName>
    <definedName name="GRUPO_ETAREO" localSheetId="3">[1]Variables!$A$1:$A$8</definedName>
    <definedName name="GRUPO_ETAREO" localSheetId="5">[1]Variables!$A$1:$A$8</definedName>
    <definedName name="GRUPO_ETAREO" localSheetId="6">#REF!</definedName>
    <definedName name="GRUPO_ETAREO">[2]Variables!$A$1:$A$8</definedName>
    <definedName name="GRUPO_ETAREOS" localSheetId="4">#REF!</definedName>
    <definedName name="GRUPO_ETAREOS" localSheetId="3">#REF!</definedName>
    <definedName name="GRUPO_ETAREOS" localSheetId="5">#REF!</definedName>
    <definedName name="GRUPO_ETAREOS">#REF!</definedName>
    <definedName name="GRUPO_ETARIO" localSheetId="4">#REF!</definedName>
    <definedName name="GRUPO_ETARIO" localSheetId="3">#REF!</definedName>
    <definedName name="GRUPO_ETARIO" localSheetId="5">#REF!</definedName>
    <definedName name="GRUPO_ETARIO">#REF!</definedName>
    <definedName name="GRUPO_ETNICO" localSheetId="4">#REF!</definedName>
    <definedName name="GRUPO_ETNICO" localSheetId="3">#REF!</definedName>
    <definedName name="GRUPO_ETNICO" localSheetId="5">#REF!</definedName>
    <definedName name="GRUPO_ETNICO">#REF!</definedName>
    <definedName name="GRUPOETNICO" localSheetId="4">#REF!</definedName>
    <definedName name="GRUPOETNICO" localSheetId="3">#REF!</definedName>
    <definedName name="GRUPOETNICO" localSheetId="5">#REF!</definedName>
    <definedName name="GRUPOETNICO">#REF!</definedName>
    <definedName name="GRUPOS_ETNICOS" localSheetId="3">[1]Variables!$H$1:$H$8</definedName>
    <definedName name="GRUPOS_ETNICOS" localSheetId="5">[1]Variables!$H$1:$H$8</definedName>
    <definedName name="GRUPOS_ETNICOS" localSheetId="6">#REF!</definedName>
    <definedName name="GRUPOS_ETNICOS">[2]Variables!$H$1:$H$8</definedName>
    <definedName name="LOCALIDAD" localSheetId="4">#REF!</definedName>
    <definedName name="LOCALIDAD" localSheetId="3">#REF!</definedName>
    <definedName name="LOCALIDAD" localSheetId="5">#REF!</definedName>
    <definedName name="LOCALIDAD">#REF!</definedName>
    <definedName name="LOCALIZACION" localSheetId="4">#REF!</definedName>
    <definedName name="LOCALIZACION" localSheetId="3">#REF!</definedName>
    <definedName name="LOCALIZACION" localSheetId="5">#REF!</definedName>
    <definedName name="LOCALIZACION">#REF!</definedName>
  </definedNames>
  <calcPr calcId="162913"/>
</workbook>
</file>

<file path=xl/calcChain.xml><?xml version="1.0" encoding="utf-8"?>
<calcChain xmlns="http://schemas.openxmlformats.org/spreadsheetml/2006/main">
  <c r="G39" i="8" l="1"/>
  <c r="D39" i="8"/>
  <c r="I39" i="8" l="1"/>
  <c r="D41" i="2"/>
  <c r="T13" i="3"/>
  <c r="D39" i="2" l="1"/>
  <c r="D40" i="2"/>
  <c r="I34" i="8"/>
  <c r="I38" i="8" s="1"/>
  <c r="I32" i="8"/>
  <c r="D38" i="2" l="1"/>
  <c r="I25" i="9" l="1"/>
  <c r="H36" i="2"/>
  <c r="I36" i="2" s="1"/>
  <c r="H37" i="2"/>
  <c r="I37" i="2" s="1"/>
  <c r="H38" i="2"/>
  <c r="I38" i="2" s="1"/>
  <c r="H39" i="2"/>
  <c r="I39" i="2" s="1"/>
  <c r="H40" i="2"/>
  <c r="I40" i="2"/>
  <c r="H41" i="2"/>
  <c r="I41" i="2" s="1"/>
  <c r="D35" i="2"/>
  <c r="H35" i="2" s="1"/>
  <c r="I35" i="2" s="1"/>
  <c r="D32" i="2"/>
  <c r="H32" i="2" s="1"/>
  <c r="I32" i="2" s="1"/>
  <c r="H33" i="2"/>
  <c r="I33" i="2" s="1"/>
  <c r="H34" i="2"/>
  <c r="I34" i="2" s="1"/>
  <c r="G31" i="2"/>
  <c r="G32" i="2"/>
  <c r="G33" i="2"/>
  <c r="G34" i="2"/>
  <c r="G35" i="2"/>
  <c r="G36" i="2"/>
  <c r="G37" i="2"/>
  <c r="G38" i="2"/>
  <c r="G39" i="2"/>
  <c r="G40" i="2"/>
  <c r="G41" i="2"/>
  <c r="N13" i="3"/>
  <c r="I22" i="8"/>
  <c r="I26" i="8" s="1"/>
  <c r="G38" i="8"/>
  <c r="D38" i="8"/>
  <c r="G32" i="8"/>
  <c r="D32" i="8"/>
  <c r="I16" i="8"/>
  <c r="I20" i="8" s="1"/>
  <c r="I18" i="8"/>
  <c r="G26" i="8"/>
  <c r="D26" i="8"/>
  <c r="G20" i="8"/>
  <c r="D20" i="8"/>
  <c r="C11" i="9"/>
  <c r="C11" i="8"/>
  <c r="E16" i="3"/>
  <c r="E13" i="3"/>
  <c r="G25" i="9"/>
  <c r="F33" i="2"/>
  <c r="F34" i="2"/>
  <c r="F35" i="2"/>
  <c r="F36" i="2"/>
  <c r="F37" i="2"/>
  <c r="F38" i="2"/>
  <c r="F39" i="2"/>
  <c r="F40" i="2"/>
  <c r="F41" i="2"/>
  <c r="F32" i="2"/>
  <c r="C7" i="9"/>
  <c r="D12" i="4"/>
  <c r="D13" i="4"/>
  <c r="D25" i="9"/>
  <c r="C13" i="4"/>
  <c r="B13" i="4"/>
  <c r="N16" i="3"/>
  <c r="N17" i="3"/>
  <c r="N18" i="3"/>
  <c r="S17" i="3"/>
  <c r="R17" i="3"/>
  <c r="Q17" i="3"/>
  <c r="P17" i="3"/>
  <c r="O17" i="3"/>
  <c r="M17" i="3"/>
  <c r="L17" i="3"/>
  <c r="K17" i="3"/>
  <c r="J17" i="3"/>
  <c r="J18" i="3" s="1"/>
  <c r="I17" i="3"/>
  <c r="H17" i="3"/>
  <c r="U16" i="3"/>
  <c r="S16" i="3"/>
  <c r="S18" i="3" s="1"/>
  <c r="R16" i="3"/>
  <c r="R18" i="3" s="1"/>
  <c r="Q16" i="3"/>
  <c r="Q18" i="3" s="1"/>
  <c r="P16" i="3"/>
  <c r="P18" i="3"/>
  <c r="O16" i="3"/>
  <c r="O18" i="3"/>
  <c r="M16" i="3"/>
  <c r="L16" i="3"/>
  <c r="L18" i="3" s="1"/>
  <c r="K16" i="3"/>
  <c r="K18" i="3"/>
  <c r="J16" i="3"/>
  <c r="I16" i="3"/>
  <c r="I18" i="3"/>
  <c r="H16" i="3"/>
  <c r="H18" i="3" s="1"/>
  <c r="G17" i="3"/>
  <c r="G16" i="3"/>
  <c r="F16" i="3"/>
  <c r="A16" i="3"/>
  <c r="C12" i="4"/>
  <c r="B12" i="4"/>
  <c r="U13" i="3"/>
  <c r="L13" i="3"/>
  <c r="L14" i="3"/>
  <c r="L15" i="3"/>
  <c r="S14" i="3"/>
  <c r="S13" i="3"/>
  <c r="S15" i="3"/>
  <c r="R14" i="3"/>
  <c r="R15" i="3" s="1"/>
  <c r="Q14" i="3"/>
  <c r="P14" i="3"/>
  <c r="P13" i="3"/>
  <c r="P15" i="3"/>
  <c r="O14" i="3"/>
  <c r="N14" i="3"/>
  <c r="M14" i="3"/>
  <c r="K14" i="3"/>
  <c r="K13" i="3"/>
  <c r="K15" i="3"/>
  <c r="J14" i="3"/>
  <c r="J15" i="3" s="1"/>
  <c r="I14" i="3"/>
  <c r="I13" i="3"/>
  <c r="I15" i="3" s="1"/>
  <c r="H14" i="3"/>
  <c r="R13" i="3"/>
  <c r="Q13" i="3"/>
  <c r="Q15" i="3" s="1"/>
  <c r="O13" i="3"/>
  <c r="O15" i="3"/>
  <c r="M13" i="3"/>
  <c r="J13" i="3"/>
  <c r="H13" i="3"/>
  <c r="H15" i="3"/>
  <c r="G14" i="3"/>
  <c r="G13" i="3"/>
  <c r="F13" i="3"/>
  <c r="M15" i="3"/>
  <c r="M18" i="3"/>
  <c r="T17" i="3"/>
  <c r="A13" i="3"/>
  <c r="G41" i="6"/>
  <c r="G40" i="6"/>
  <c r="G39" i="6"/>
  <c r="G38" i="6"/>
  <c r="G37" i="6"/>
  <c r="G36" i="6"/>
  <c r="G35" i="6"/>
  <c r="G34" i="6"/>
  <c r="G33" i="6"/>
  <c r="G32" i="6"/>
  <c r="G31" i="6"/>
  <c r="G30" i="6"/>
  <c r="F30" i="6"/>
  <c r="F31" i="6"/>
  <c r="F32" i="6" s="1"/>
  <c r="D30" i="6"/>
  <c r="H30" i="6" s="1"/>
  <c r="I30" i="6"/>
  <c r="T23" i="5"/>
  <c r="S23" i="5"/>
  <c r="R23" i="5"/>
  <c r="G30" i="2"/>
  <c r="F30" i="2"/>
  <c r="D30" i="2"/>
  <c r="H30" i="2" s="1"/>
  <c r="I30" i="2" s="1"/>
  <c r="D31" i="2"/>
  <c r="H31" i="2" s="1"/>
  <c r="I31" i="2" s="1"/>
  <c r="F31" i="2"/>
  <c r="F33" i="6" l="1"/>
  <c r="I32" i="6"/>
  <c r="D31" i="6"/>
  <c r="I31" i="6"/>
  <c r="N15" i="3"/>
  <c r="T16" i="3"/>
  <c r="T18" i="3" s="1"/>
  <c r="L13" i="4" s="1"/>
  <c r="D32" i="6" l="1"/>
  <c r="H31" i="6"/>
  <c r="L12" i="4"/>
  <c r="T15" i="3"/>
  <c r="I33" i="6"/>
  <c r="F34" i="6"/>
  <c r="F35" i="6" l="1"/>
  <c r="I34" i="6"/>
  <c r="D33" i="6"/>
  <c r="H32" i="6"/>
  <c r="D34" i="6" l="1"/>
  <c r="H33" i="6"/>
  <c r="F36" i="6"/>
  <c r="I35" i="6"/>
  <c r="I36" i="6" l="1"/>
  <c r="F37" i="6"/>
  <c r="D35" i="6"/>
  <c r="H34" i="6"/>
  <c r="H35" i="6" l="1"/>
  <c r="D36" i="6"/>
  <c r="I37" i="6"/>
  <c r="F38" i="6"/>
  <c r="F39" i="6" l="1"/>
  <c r="I38" i="6"/>
  <c r="D37" i="6"/>
  <c r="H36" i="6"/>
  <c r="H37" i="6" l="1"/>
  <c r="D38" i="6"/>
  <c r="F40" i="6"/>
  <c r="I39" i="6"/>
  <c r="I40" i="6" l="1"/>
  <c r="F41" i="6"/>
  <c r="I41" i="6" s="1"/>
  <c r="H38" i="6"/>
  <c r="D39" i="6"/>
  <c r="D40" i="6" l="1"/>
  <c r="H39" i="6"/>
  <c r="D41" i="6" l="1"/>
  <c r="H41" i="6" s="1"/>
  <c r="H40" i="6"/>
</calcChain>
</file>

<file path=xl/sharedStrings.xml><?xml version="1.0" encoding="utf-8"?>
<sst xmlns="http://schemas.openxmlformats.org/spreadsheetml/2006/main" count="687" uniqueCount="432">
  <si>
    <t>Formato de Hoja de Vida Indicador</t>
  </si>
  <si>
    <t>HOJA DE VIDA INDICADOR</t>
  </si>
  <si>
    <t>Mes</t>
  </si>
  <si>
    <t xml:space="preserve">Enero </t>
  </si>
  <si>
    <t>Febrero</t>
  </si>
  <si>
    <t>Marzo</t>
  </si>
  <si>
    <t>Abril</t>
  </si>
  <si>
    <t>Mayo</t>
  </si>
  <si>
    <t>Junio</t>
  </si>
  <si>
    <t>Julio</t>
  </si>
  <si>
    <t>Agosto</t>
  </si>
  <si>
    <t>Septiembre</t>
  </si>
  <si>
    <t>Octubre</t>
  </si>
  <si>
    <t>% Cumplimiento del período reportado</t>
  </si>
  <si>
    <t>% Cumplimiento en la vigencia</t>
  </si>
  <si>
    <t>% Cumplimiento de la meta</t>
  </si>
  <si>
    <t>Noviembre</t>
  </si>
  <si>
    <t>Diciembre</t>
  </si>
  <si>
    <t>PROCESO DIRECCIONAMIENTO ESTRATÉGICO</t>
  </si>
  <si>
    <t>SECCIÓN 1. Identificación del Indicador</t>
  </si>
  <si>
    <t>SECCIÓN 2. Seguimiento al Indicador</t>
  </si>
  <si>
    <t>SECCIÓN 3. Análisis de tendencia del Indicador</t>
  </si>
  <si>
    <t>Apoyo</t>
  </si>
  <si>
    <t>Misional</t>
  </si>
  <si>
    <t>Estratégico</t>
  </si>
  <si>
    <t>Evaluación</t>
  </si>
  <si>
    <t>Anual</t>
  </si>
  <si>
    <t>Semestral</t>
  </si>
  <si>
    <t>Trimestral</t>
  </si>
  <si>
    <t>Mensual</t>
  </si>
  <si>
    <t>Proceso</t>
  </si>
  <si>
    <t>Operación</t>
  </si>
  <si>
    <t>Eficacia</t>
  </si>
  <si>
    <t>Eficiencia</t>
  </si>
  <si>
    <t>Efectividad</t>
  </si>
  <si>
    <t>Producto</t>
  </si>
  <si>
    <t>Actividad</t>
  </si>
  <si>
    <t>SECRETARÍA DISTRITAL DE MOVILIDAD</t>
  </si>
  <si>
    <t xml:space="preserve">CODIGO: PE01-PR01-F03 </t>
  </si>
  <si>
    <t>SECCIÓN 4. Actualización y Responsables del reporte</t>
  </si>
  <si>
    <t>4. Dependencia responsable</t>
  </si>
  <si>
    <t>3. Fuente PMR</t>
  </si>
  <si>
    <t>VARIABLE 1 - Numerador</t>
  </si>
  <si>
    <t>VARIABLE 2 - Denominador</t>
  </si>
  <si>
    <t>Numerador Acumulado (Variable 1)</t>
  </si>
  <si>
    <t>Denominador Acumulado (Variable 2)</t>
  </si>
  <si>
    <t>5. Meta con territorialización</t>
  </si>
  <si>
    <t>6. Proyecto</t>
  </si>
  <si>
    <t>7. Código del Proyecto</t>
  </si>
  <si>
    <t>8. Proceso</t>
  </si>
  <si>
    <t>9. Código del proceso</t>
  </si>
  <si>
    <t>10. Objetivo estratégico</t>
  </si>
  <si>
    <t>11. Meta Producto</t>
  </si>
  <si>
    <t>12. Nombre del indicador</t>
  </si>
  <si>
    <t>13. Tipología</t>
  </si>
  <si>
    <t>14. Fecha de programación</t>
  </si>
  <si>
    <t>15. Tipo anualización</t>
  </si>
  <si>
    <t>Constante</t>
  </si>
  <si>
    <t>Creciente</t>
  </si>
  <si>
    <t>Decreciente</t>
  </si>
  <si>
    <t>Suma</t>
  </si>
  <si>
    <t>16. Objetivo y descripción del Indicador</t>
  </si>
  <si>
    <t>17. Fuente u origen de Datos</t>
  </si>
  <si>
    <t>18. Fórmula de Cálculo</t>
  </si>
  <si>
    <t>19. Unidad de medida del indicador</t>
  </si>
  <si>
    <t xml:space="preserve">20.  Nombre de las Variables </t>
  </si>
  <si>
    <t>21. Unidad de medida (de la variable)</t>
  </si>
  <si>
    <t>22. Descripción de la variable</t>
  </si>
  <si>
    <t>23. Inicio de la Serie</t>
  </si>
  <si>
    <t>26. Valor de la Meta</t>
  </si>
  <si>
    <t xml:space="preserve">28. Observación a la magnitud propuesta para la Meta </t>
  </si>
  <si>
    <t>29. Numerador (Variable 1)</t>
  </si>
  <si>
    <t>30. Denominador (Variable 2)</t>
  </si>
  <si>
    <t>31. Observaciones del avance de meta en el periodo</t>
  </si>
  <si>
    <t>32. Avances y logros</t>
  </si>
  <si>
    <t>33.Retrasos y soluciones</t>
  </si>
  <si>
    <t>34. Beneficios para la Comunidad/Entidad</t>
  </si>
  <si>
    <t>35. Control de actualizaciones</t>
  </si>
  <si>
    <t xml:space="preserve">36. Fecha </t>
  </si>
  <si>
    <t>37. Campo modificado</t>
  </si>
  <si>
    <t>38.Modificación realizada.</t>
  </si>
  <si>
    <t>39. Responsable del Análisis</t>
  </si>
  <si>
    <t>40. Responsable del reporte</t>
  </si>
  <si>
    <t>41. Director / Jefe de Oficina / Subdirector</t>
  </si>
  <si>
    <t>45. Firma Subsecretario  (a) / Ordenador (a) de gasto</t>
  </si>
  <si>
    <t>42. Firma Director / Jefe Oficina</t>
  </si>
  <si>
    <t>43. Firma Subdirector</t>
  </si>
  <si>
    <t>44. Subsecretario (a) / Ordenador (a) de gasto</t>
  </si>
  <si>
    <t>SI</t>
  </si>
  <si>
    <t>NO</t>
  </si>
  <si>
    <t>1. Orientar las acciones de la Secretaría Distrital de Movilidad hacia la visión cero, es decir, la reducción sustancial de víctimas fatales y lesionadas en siniestros de tránsito</t>
  </si>
  <si>
    <t xml:space="preserve">2. Fomentar la cultura ciudadana y el respeto entre todos los usuarios de todas las formas de transporte, protegiendo en especial los actores vulnerables y los modos activos </t>
  </si>
  <si>
    <t>3. Propender por la sostenibilidad ambiental, económica y social de la movilidad en una visión integral de planeción de ciudad y movilidad</t>
  </si>
  <si>
    <t>4. Ser ejemplo en la rendición de cuentas a la ciudadanía</t>
  </si>
  <si>
    <t>5. Ser transparente, incluyente, equitativa en género y garantista de la participación e involucramiento ciudadanos y del sectro privado</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</si>
  <si>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</si>
  <si>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</si>
  <si>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</si>
  <si>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24. Fin de la Serie</t>
  </si>
  <si>
    <t>25. Línea base</t>
  </si>
  <si>
    <t>27. Frecuencia del reporte</t>
  </si>
  <si>
    <t>1. Código Meta</t>
  </si>
  <si>
    <t xml:space="preserve">2.  Descripción Meta </t>
  </si>
  <si>
    <t>VERSIÓN 1.0</t>
  </si>
  <si>
    <t xml:space="preserve">SISTEMA INTEGRADO DE GESTION DISTRITAL BAJO EL ESTÁNDAR MIPG
</t>
  </si>
  <si>
    <t>Formato de programación y seguimiento al Plan Operativo Anual de gestión sin inversión</t>
  </si>
  <si>
    <t>CODIGO: PE01-PR01-F02</t>
  </si>
  <si>
    <t>VERSIÓN: 1.0</t>
  </si>
  <si>
    <t>DEPENDENCIA:</t>
  </si>
  <si>
    <t>METAS DE GESTIÓN</t>
  </si>
  <si>
    <t>No.</t>
  </si>
  <si>
    <t>PLAN ESTRATÉGICO SDM</t>
  </si>
  <si>
    <t>COMPONENTE PMM</t>
  </si>
  <si>
    <t>META</t>
  </si>
  <si>
    <t>NOMBRE DEL INDICADOR</t>
  </si>
  <si>
    <t>VARIABLES FÓRMULA DEL INDICADOR</t>
  </si>
  <si>
    <t>COMPONENTE ASOCIADO MISIÓN / VISIÓN</t>
  </si>
  <si>
    <t>Ene</t>
  </si>
  <si>
    <t>Feb</t>
  </si>
  <si>
    <t>Mar</t>
  </si>
  <si>
    <t>Abr</t>
  </si>
  <si>
    <t>May</t>
  </si>
  <si>
    <t>Jun</t>
  </si>
  <si>
    <t>Jul</t>
  </si>
  <si>
    <t>Ago</t>
  </si>
  <si>
    <t>Sep</t>
  </si>
  <si>
    <t>Oct</t>
  </si>
  <si>
    <t>Nov</t>
  </si>
  <si>
    <t>Dic</t>
  </si>
  <si>
    <t xml:space="preserve">% de Avance de Ejecución </t>
  </si>
  <si>
    <t>OBSERVACIONES</t>
  </si>
  <si>
    <t>% de Cumplimiento = (Numerador / Denominador )*100</t>
  </si>
  <si>
    <t>Código: PE01-PR01-F02</t>
  </si>
  <si>
    <t>Versión: 1.0</t>
  </si>
  <si>
    <t>SUBSECRETARIA RESPONSABLE:</t>
  </si>
  <si>
    <t>PROGRAMACIÓN CUATRIENIO</t>
  </si>
  <si>
    <t>% CUMPLIMIENTO CUATRIENIO</t>
  </si>
  <si>
    <t>TIPO DE ANUALIZACIÓN</t>
  </si>
  <si>
    <t xml:space="preserve">VARIABLE </t>
  </si>
  <si>
    <t>MAGNITUD CUATRIENIO</t>
  </si>
  <si>
    <t>PILAR / EJES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</si>
  <si>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</si>
  <si>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</si>
  <si>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</si>
  <si>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</si>
  <si>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</si>
  <si>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</si>
  <si>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02- Pilar Democracia Urbana</t>
  </si>
  <si>
    <t xml:space="preserve">0-5 años Primera infancia </t>
  </si>
  <si>
    <t>Usaquen</t>
  </si>
  <si>
    <t>DANE-Secretaría Distrital de Planeción SDP : Convenio específico de cooperación técnica No 096-2007</t>
  </si>
  <si>
    <t>Total</t>
  </si>
  <si>
    <t>Hombres</t>
  </si>
  <si>
    <t>Mujeres</t>
  </si>
  <si>
    <t>04- Eje Transversal Nuevo Ordenamiento Territorial</t>
  </si>
  <si>
    <t xml:space="preserve">6 - 13 años Infancia </t>
  </si>
  <si>
    <t>Chapinero</t>
  </si>
  <si>
    <t>Grupos de edad</t>
  </si>
  <si>
    <t>USAQUÉN</t>
  </si>
  <si>
    <t>07- Eje Transversal Gobierno legítimo, fortalecimiento local y eficiencia</t>
  </si>
  <si>
    <t>14 - 17 años Adolescencia</t>
  </si>
  <si>
    <t>Santa Fe</t>
  </si>
  <si>
    <t>CHAPINERO</t>
  </si>
  <si>
    <t>18 - 26 años Juventud</t>
  </si>
  <si>
    <t>San Cristobal</t>
  </si>
  <si>
    <t>total</t>
  </si>
  <si>
    <t>SANTA FE</t>
  </si>
  <si>
    <t>27 - 59 años Adultez</t>
  </si>
  <si>
    <t>Usme</t>
  </si>
  <si>
    <t>SAN CRISTÓBAL</t>
  </si>
  <si>
    <t>Logística de Movilidad</t>
  </si>
  <si>
    <t>60 años o más. Personas Mayores</t>
  </si>
  <si>
    <t>Tunjuelito</t>
  </si>
  <si>
    <t>0-4</t>
  </si>
  <si>
    <t>USME</t>
  </si>
  <si>
    <t>Componente Ambiental</t>
  </si>
  <si>
    <t>Todos los grupos</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</si>
  <si>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</si>
  <si>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</si>
  <si>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</si>
  <si>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</si>
  <si>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</si>
  <si>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</si>
  <si>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</si>
  <si>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</si>
  <si>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</si>
  <si>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</si>
  <si>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</si>
  <si>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</si>
  <si>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</si>
  <si>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</si>
  <si>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</si>
  <si>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</si>
  <si>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</si>
  <si>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</si>
  <si>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</si>
  <si>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</si>
  <si>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</si>
  <si>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</si>
  <si>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</si>
  <si>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</si>
  <si>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</si>
  <si>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</si>
  <si>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</si>
  <si>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</si>
  <si>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</si>
  <si>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</si>
  <si>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</si>
  <si>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</si>
  <si>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</si>
  <si>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</si>
  <si>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</si>
  <si>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</si>
  <si>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</si>
  <si>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</si>
  <si>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Componente Institucional</t>
  </si>
  <si>
    <t>Familias en situacion de vulnerabilidad</t>
  </si>
  <si>
    <t>Antonio Nariño</t>
  </si>
  <si>
    <t>45-49</t>
  </si>
  <si>
    <t>LOS MÁRTIRES</t>
  </si>
  <si>
    <t xml:space="preserve">OBJETIVOS ESTRATÉGICOS </t>
  </si>
  <si>
    <t>Familias ubicadas en zonas de alto deterioro urbano</t>
  </si>
  <si>
    <t>Puente Aranda</t>
  </si>
  <si>
    <t>50-54</t>
  </si>
  <si>
    <t>A. NARIÑO</t>
  </si>
  <si>
    <t>Jovenes desescolarizados</t>
  </si>
  <si>
    <t>La Candelaria</t>
  </si>
  <si>
    <t>55-59</t>
  </si>
  <si>
    <t>PTE. ARANDA</t>
  </si>
  <si>
    <t>Jovenes escolarizados</t>
  </si>
  <si>
    <t>Rafael Uribe Uribe</t>
  </si>
  <si>
    <t>60-64</t>
  </si>
  <si>
    <t>CANDELARIA</t>
  </si>
  <si>
    <t>Mujeres gestantes y lactantes</t>
  </si>
  <si>
    <t>Ciudad Bolivar</t>
  </si>
  <si>
    <t>65-69</t>
  </si>
  <si>
    <t>R.URIBE</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</si>
  <si>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</si>
  <si>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</si>
  <si>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</si>
  <si>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</si>
  <si>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</si>
  <si>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</si>
  <si>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</si>
  <si>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</si>
  <si>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</si>
  <si>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Niños, niñas y adolescentes en riesgo social vinculacion temprana al trabajo o acompañamiento</t>
  </si>
  <si>
    <t>Entidad</t>
  </si>
  <si>
    <t>80 Y MÁS</t>
  </si>
  <si>
    <t>Niños, niñas y adolescentes escolarizados</t>
  </si>
  <si>
    <t>Distrital</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</si>
  <si>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</si>
  <si>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</si>
  <si>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</si>
  <si>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</si>
  <si>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</si>
  <si>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</si>
  <si>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</si>
  <si>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</si>
  <si>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</si>
  <si>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</si>
  <si>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</si>
  <si>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</si>
  <si>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</si>
  <si>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</si>
  <si>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</si>
  <si>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</si>
  <si>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</si>
  <si>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</si>
  <si>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</si>
  <si>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</si>
  <si>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</si>
  <si>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</si>
  <si>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</si>
  <si>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</si>
  <si>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</si>
  <si>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</si>
  <si>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</si>
  <si>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PDD</t>
  </si>
  <si>
    <t>Otros Grupos étnicos</t>
  </si>
  <si>
    <t>18 - Mejor Movilidad para Todos</t>
  </si>
  <si>
    <t>Rom</t>
  </si>
  <si>
    <t>29 - Articulación regional y planeación integral del transporte</t>
  </si>
  <si>
    <t>Raizales</t>
  </si>
  <si>
    <t>42 - Transparencia, gestión pública y servicio a la ciudadanía</t>
  </si>
  <si>
    <t>43 - Modernización institucional</t>
  </si>
  <si>
    <t>44 - Gobierno y ciudadanía digital</t>
  </si>
  <si>
    <t>PROYECTOS ESTRATÉGICOS PDD</t>
  </si>
  <si>
    <t>143 - Construcción y conservación de vías y calles completas para la ciudad</t>
  </si>
  <si>
    <t>144 - Gestión y control de la demanda de transporte</t>
  </si>
  <si>
    <t>145 - Peatones y bicicletas</t>
  </si>
  <si>
    <t>146 - Seguridad y comportamientos para la movilidad</t>
  </si>
  <si>
    <t>147 - Transporte público integrado y de calidad</t>
  </si>
  <si>
    <t>162 - Articulación regional y planeación integral del transporte</t>
  </si>
  <si>
    <t>179 - Ambiente Sano</t>
  </si>
  <si>
    <t>188 - Servicio a la ciudadanía para la movilidad</t>
  </si>
  <si>
    <t>190 - Modernización Física</t>
  </si>
  <si>
    <t>192 - Fortalecimiento institucional a través del uso de TIC</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</si>
  <si>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</si>
  <si>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</si>
  <si>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</si>
  <si>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</si>
  <si>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</si>
  <si>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</si>
  <si>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</si>
  <si>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</si>
  <si>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 xml:space="preserve">SISTEMA INTEGRADO DE GESTION DISTRITAL  BAJO EL ESTÁNDAR MIPG
</t>
  </si>
  <si>
    <r>
      <t>Formato de Anexo de Ac</t>
    </r>
    <r>
      <rPr>
        <b/>
        <sz val="10"/>
        <color indexed="8"/>
        <rFont val="Arial"/>
        <family val="2"/>
      </rPr>
      <t>tividades</t>
    </r>
  </si>
  <si>
    <t>CÓDIGO: PE01-PR01-F07</t>
  </si>
  <si>
    <t>CODIGO Y NOMBRE DEL PROYECTO DE INVERSIÓN O DEL POA SIN INVERSIÓN</t>
  </si>
  <si>
    <t>SUBSECRETARÍA RESPONSABLE:</t>
  </si>
  <si>
    <t>ORDENADOR DEL GASTO:</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</si>
  <si>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</si>
  <si>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</si>
  <si>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</si>
  <si>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</si>
  <si>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</si>
  <si>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</si>
  <si>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</si>
  <si>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</si>
  <si>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</si>
  <si>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</si>
  <si>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</si>
  <si>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</si>
  <si>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TOTAL MAGNITUD VIGENCIA</t>
  </si>
  <si>
    <t>TOTAL</t>
  </si>
  <si>
    <t>N/A</t>
  </si>
  <si>
    <t>PA05</t>
  </si>
  <si>
    <t>Enero de 2019</t>
  </si>
  <si>
    <t>Porcentaje</t>
  </si>
  <si>
    <t>Giovanny Andres Garcia Rodriguez</t>
  </si>
  <si>
    <t xml:space="preserve">Diana Marcela Rojas Gualdron </t>
  </si>
  <si>
    <t xml:space="preserve">Carolina Pombo Rivera </t>
  </si>
  <si>
    <t>Subsecretaria de Gestión Juridica</t>
  </si>
  <si>
    <t>Gestionar dentro de los términos establecidos  las actuaciones relacionadas con la representación judicial de la entidad (Contestación de acciones constitucionales, contestación de demandas, asistencia a procesos penales, asistencia a audiencias de procesos contenciosos, contestación de solicitudes de conciliación) del primer trimestre</t>
  </si>
  <si>
    <t>Contestar dentro de los términos de Ley las acciones constitucionales notificadas a la Entidad</t>
  </si>
  <si>
    <t>Asistir a las audiencias que citan dentro de los procesos contenciosos</t>
  </si>
  <si>
    <t>Contestar dentro de los términos de Ley las demandas notificadas a la Entidad</t>
  </si>
  <si>
    <t>Asistir a las audiencias  de aplicación de principio de oportunidad que se  citan dentro de los procesos penales</t>
  </si>
  <si>
    <t>Atender dentro de los términos de Ley las solicitudes de conciliación notificadas a la Entidad</t>
  </si>
  <si>
    <t>Gestionar dentro de los términos establecidos  las actuaciones relacionadas con la representación judicial de la entidad (Contestación de acciones constitucionales, contestación de demandas, asistencia a procesos penales, asistencia a audiencias de procesos contenciosos, contestación de solicitudes de conciliación) del segundo trimestre</t>
  </si>
  <si>
    <t>Gestionar dentro de los términos establecidos  las actuaciones relacionadas con la representación judicial de la entidad (Contestación de acciones constitucionales, contestación de demandas, asistencia a procesos penales, asistencia a audiencias de procesos contenciosos, contestación de solicitudes de conciliación, proyección de actuaciones administrativas en la segunda instancia de los procesos disciplinarios) del tercer trimestre</t>
  </si>
  <si>
    <t>Gestionar dentro de los términos establecidos  las actuaciones relacionadas con la representación judicial de la entidad (Contestación de acciones constitucionales, contestación de demandas, asistencia a procesos penales, asistencia a audiencias de procesos contenciosos, contestación de solicitudes de conciliación, proyección de actuaciones administrativas en la segunda instancia de los procesos disciplinarios) del cuarto trimestre</t>
  </si>
  <si>
    <t>Enero  de 2019</t>
  </si>
  <si>
    <t>Registro administrativo</t>
  </si>
  <si>
    <t>Implementar el Modelo Integrado de Planeación y Gestión-MIPG, para identificar oportunidades de mejora con el fin de satisfacer  las necesidades de la ciudadania y cumplir con las metas estipuladas por la Subsecretaria.</t>
  </si>
  <si>
    <t>Revisar por lo menos una vez al año el reglamento del Comité de Conciliación.</t>
  </si>
  <si>
    <t>Realizar seguimiento permanente a la gestión del apoderado externo sobre los procesos que se le hayan asignado</t>
  </si>
  <si>
    <t>Actualizar los procesos y procedimientos asociados a la defensa jurídica teniendo en cuenta nueva normatividad, nuevas formas de operación y propuestas de optimización</t>
  </si>
  <si>
    <t>Mantener un repositorio actualizado de los casos que lleva</t>
  </si>
  <si>
    <t>Evaluar eficiencia, eficacia y efectividad de las politicas realizadas en materia de defensa juridica.</t>
  </si>
  <si>
    <t>Implementar un sistema de información digital que habilite el proceso de Gestión Documental.</t>
  </si>
  <si>
    <t>Medir y evaluar la tasa de éxito procesal en repetición</t>
  </si>
  <si>
    <t>Implementar el plan de acción de su política de prevención del daño antijurídico dentro del año calendario (enero-diciembre) para el cual fue diseñado,</t>
  </si>
  <si>
    <t xml:space="preserve">Mesas de trabajo </t>
  </si>
  <si>
    <t xml:space="preserve">Revisar las actuaciones realizadas por el abogado en siproj con respecto a los procesos asignados </t>
  </si>
  <si>
    <t>Mantener actualizado el Siproj con las actuaciones realizadas.</t>
  </si>
  <si>
    <t>Presentar Informe al comité de conciliación</t>
  </si>
  <si>
    <t>Mantener actualizado el Siproj.</t>
  </si>
  <si>
    <t>Informe de seguimiento Semestral del Siproj.</t>
  </si>
  <si>
    <t xml:space="preserve">Elaborar politica del Daño antijuridico </t>
  </si>
  <si>
    <t>SISTEMA INTEGRADO DE GESTION DISTRITAL BAJO EL ESTÁNDAR MIPG</t>
  </si>
  <si>
    <t xml:space="preserve">Actuaciones Acciones Constitucionales </t>
  </si>
  <si>
    <t xml:space="preserve">Dirección de Representación Judicial </t>
  </si>
  <si>
    <t xml:space="preserve">Registros Administrativos </t>
  </si>
  <si>
    <t>Sección No. 1: PROGRAMACIÓN  VIGENCIA 2019</t>
  </si>
  <si>
    <t>Protección efectiva de los intereses institucionales, redunden en la protección del patrimonio público, la moralidad administrativa y se garantiza el amparo  de los derechos individuales y colectivos de la ciudadania.</t>
  </si>
  <si>
    <t>Cumplir el 100% de las actividades propuestas en el Modelo Integrado de Planeación y Gestión - MIPG por la Dirección de Representación Judicial</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</si>
  <si>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</si>
  <si>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MIPG</t>
  </si>
  <si>
    <t xml:space="preserve">Verificacion de los informes aportados a traves del informe de supervisión </t>
  </si>
  <si>
    <t>Actualización de Procedimientos o Instructivos de la Dirección.</t>
  </si>
  <si>
    <t>Actualización de Normograma y glosario</t>
  </si>
  <si>
    <t>Subsecretaría de Gestión Jurídica</t>
  </si>
  <si>
    <t>SEGUIMIENTO PLAN OPERATIVO ANUAL - POA                                         VIGENCIA:2019</t>
  </si>
  <si>
    <t>DIRECCIÓN DE REPRESENTACIÓN JUDICIAL</t>
  </si>
  <si>
    <t>SUBSECRETARÍA DE GESTIÓN JURÍDICA</t>
  </si>
  <si>
    <t>CAROLINA POMBO RIVERA</t>
  </si>
  <si>
    <t>MAGNITUD META - Vigencia</t>
  </si>
  <si>
    <t>N.A</t>
  </si>
  <si>
    <t>POA GESTIÓN SIN INVERSIÓN DIRECCIÓN REPRESENTACIÓN JUDICIAL</t>
  </si>
  <si>
    <t>Estratégico: 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</si>
  <si>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Estratégico: 7. Prestar servicios eficientes, oportunos y de calidad a la ciudadanía, tanto en gestión como en trámites de la movilidad.
Calidad:4. Fortalecer la cultura del control, que afiance en los servidores de la Secretaría Distrital de Movilidad, la aplicación, revisión y seguimiento a los controles establecidos en el SIG, que contribuya con la mejora continua.</t>
  </si>
  <si>
    <t>OBJETIVO ESTRATÉGICO Y DE CALIDAD</t>
  </si>
  <si>
    <t xml:space="preserve">Medir el cumplimiento de las acciones definidas para el desarrollo del Modelo Integrado de Planeación y Gestión a cargo de la Dirección de Representación Judicial </t>
  </si>
  <si>
    <t>(Porcentaje de actividades ejecutadas / Porcentaje total de actividades programadas en la vigencia)*100</t>
  </si>
  <si>
    <t>Porcentaje de actividades ejecutadas</t>
  </si>
  <si>
    <t xml:space="preserve"> Porcentaje total de actividades programadas en la vigencia</t>
  </si>
  <si>
    <t>Corresponde a las  actividades que en el periodo de reporte se culminaron y se registran en el anexo de actividades</t>
  </si>
  <si>
    <t xml:space="preserve">Corresponde al total de las actividades programadas en la vigencia </t>
  </si>
  <si>
    <t>Promedio de los porcentajes de actuaciones gestionadas cada trimestre en lo transcurrido de la vigencia</t>
  </si>
  <si>
    <t>Los porcentajes tenidos en cuenta en el promedio se van incorporando a medida que transcurre la vigencia</t>
  </si>
  <si>
    <t>Porcentaje  total de las actuaciones radicadas en la Dirección relacionadas con las diferentes acciones constitucionales programado</t>
  </si>
  <si>
    <t>Promedio de los porcentajes de actuaciones gestionadas cada trimestre en lo transcurrido de la vigencia/Porcentaje  total de las actuaciones radicadas en la Dirección relacionadas con las diferentes acciones constitucionales programado</t>
  </si>
  <si>
    <t xml:space="preserve">TOTAL </t>
  </si>
  <si>
    <t>El valor que se registra en la casilla avance ponderado hace referencia al % de cumplimiento de la actividad secundaria con relacion a la ponderacion de la actividad ( Informacion que se observa en la Hoja 1 avances y logros).
Entre enero y marzo se gestionó el 97,56% de los procesos recibidos, de 41 procesos penales recibidos, se gestionaron 40. En consecuencia, el avance ponderado para la actividad es del 19,51% por cuanto el peso porcentual asigando a la meta por parte del área es del 20%. (100*0,20)</t>
  </si>
  <si>
    <t>El valor que se registra en la casilla avance ponderado hace referencia al % de cumplimiento de la actividad secundaria con relacion a la ponderacion de la actividad ( Informacion que se observa en la Hoja 1 avances y logros).
Entre Abril y Junio  se gestionó el 100% de los procesos recibidos, de 3978 tutelas recibidas, se gestionaron 3978. En consecuencia, el avance ponderado para la actividad es del 30% por cuanto el peso porcentual asigando a la meta por parte del área es del 30%. (100*0,30)</t>
  </si>
  <si>
    <t>Teniendo en cuenta que por decreto la Direccion de Representacion Judicial  semestralmente debe realizar un informe al comite de conciliacion y debe ser presentado en el proximo comite de conciliacion, los primeros dias del siguiente mes se da cumplimiento a la actividad de la siguiente manera:
1, Presentación de los informes de que tratan los artículos 2.2.4.3.1.2.5 y 2.2.4.3.1.2.6 del
Decreto Único Reglamentario del Sector Justicia y del Derecho 1069 de 2015:
-Informe de los procesos que cursaron en el primer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
-informe de la gestión del comité y de la ejecución de sus decisiones del primer semestre de 2019.
2,Acta de sesión ordinaria con los miembros del comite de conciliación</t>
  </si>
  <si>
    <t>Corresponde al valor de la meta programado para cada trimestre (100%)</t>
  </si>
  <si>
    <t>El valor que se registra en la casilla avance ponderado hace referencia al % de cumplimiento de la actividad secundaria con relacion a la ponderacion de la actividad ( Informacion que se observa en la Hoja 1 avances y logros).
Entre enero y marzo se gestionó el 100% de los procesos recibidos, de 3495 tutelas recibidas, se gestionaron 3495 (Ver casilla avancesy logros Hoja de Vida indicador).. En consecuencia, el avance ponderado para la actividad es del 30% por cuanto el peso porcentual asigando a la meta por parte del área es del 30%. (100*0,30)</t>
  </si>
  <si>
    <t>El valor que se registra en la casilla avance ponderado hace referencia al % de cumplimiento de la actividad secundaria con relacion a la ponderacion de la actividad ( Informacion que se observa en la Hoja 1 avances y logros).
Entre enero y marzo se gestionó el  95,83% de los procesos recibidos,de 48 procesos contenciosos se asisitieron a 46 audiencias (Ver casilla avancesy logros Hoja de Vida indicador)., el avance ponderado para la actividad es del 19,17% por cuanto el peso porcentual asigando a la meta por parte del área es del 20%. (100*0,20)</t>
  </si>
  <si>
    <t>El valor que se registra en la casilla avance ponderado hace referencia al % de cumplimiento de la actividad secundaria con relacion a la ponderacion de la actividad ( Informacion que se observa en la Hoja 1 avances y logros).
Entre enero y marzo se gestionó el 100% de los procesos recibidos, de 34 procesos recibidos, se gestionaron 34 solicitudes de conciliacion (Ver casilla avancesy logros Hoja de Vida indicador). . En consecuencia, el avance ponderado para la actividad es del 15% por cuanto el peso porcentual asigando a cada meta por parte del área es del 15%. (100*0,15)</t>
  </si>
  <si>
    <t>El valor que se registra en la casilla avance ponderado hace referencia al % de cumplimiento de la actividad secundaria con relacion a la ponderacion de la actividad ( Informacion que se observa en la Hoja 1 avances y logros).
Entre enero y marzo se gestionó el 100% de los procesos recibidos, de 14 demandas notificadas, se gestionaron 14 (Ver casilla avancesy logros Hoja de Vida indicador).. En consecuencia, el avance ponderado para la actividad es del 15% por cuanto el peso porcentual asigando a la meta por parte del área es del 15%. (100*0,15)</t>
  </si>
  <si>
    <t>El valor que se registra en la casilla avance ponderado hace referencia al % de cumplimiento de la actividad secundaria con relacion a la ponderacion de la actividad ( Informacion que se observa en la Hoja 1 avances y logros).
Entre Abril y Junio se gestionó el  97,56 de los procesos recibidos,de 82 procesos contenciosos se asisitieron a 80 audiencias (Ver casilla avancesy logros Hoja de Vida indicador)., el avance ponderado para la actividad es del 19,51% por cuanto el peso porcentual asigando a la meta por parte del área es del 20%. (100*0,20)</t>
  </si>
  <si>
    <t>El valor que se registra en la casilla avance ponderado hace referencia al % de cumplimiento de la actividad secundaria con relacion a la ponderacion de la actividad ( Informacion que se observa en la Hoja 1 avances y logros).
Entre Abril-Junio se gestionó el 100% de los procesos recibidos, de 24 demandas notificadas, se dio contestación a 5 teniendo en cuenta que la contestacion estaba programada para el periodo en reporte, sin embargo se aclara que las 19 restantes estan para fecha de contestacion en los meses de julio-agosto y septiembre por lo tanto la gestion de las mismas se vera reflejada en el proximo trimestre (Ver casilla avancesy logros Hoja de Vida indicador).. En consecuencia, el avance ponderado para la actividad es del 15% por cuanto el peso porcentual asigando a la meta por parte del área es del 15%. (100*0,15)</t>
  </si>
  <si>
    <t>El valor que se registra en la casilla avance ponderado hace referencia al % de cumplimiento de la actividad secundaria con relacion a la ponderacion de la actividad ( Informacion que se observa en la Hoja 1 avances y logros).
Entre Abril y Junio se gestionó el 100% de los procesos recibidos, de 32 procesos penales recibidos, se gestionaron 32 (Ver casilla avancesy logros Hoja de Vida indicador).. En consecuencia, el avance ponderado para la actividad es del 20% por cuanto el peso porcentual asigando a la meta por parte del área es del 20%. (100*0,20)</t>
  </si>
  <si>
    <t>El valor que se registra en la casilla avance ponderado hace referencia al % de cumplimiento de la actividad secundaria con relacion a la ponderacion de la actividad ( Informacion que se observa en la Hoja 1 avances y logros).
Entre Abril y Junio se gestionó el 100% de los procesos recibidos, de 36 procesos recibidos, se asistieron a 13 audiencias de conciliacion,sin embargo se aclara que las restantes no se han asisitido por que la fecha de programacion de las audiencias son para los meses de julio-agosto y septiembre y no alcanzaban hacer incluidas en este reporte (Ver casilla avancesy logros Hoja de Vida indicador).. En consecuencia, el avance ponderado para la actividad es del 15% por cuanto el peso porcentual asigando a cada meta por parte del área es del 15%. (100*0,15)</t>
  </si>
  <si>
    <t>40.Responsable del Reporte</t>
  </si>
  <si>
    <t>Se cambia de Responsable del reporte teniendo en cuenta que el Dr Giovanny es quien remite la informaciòn sin embargo la responsable de la consolidacion y reporte de los indicadores es Diana Rojas.</t>
  </si>
  <si>
    <t>Medir el cumplimiento de la gestión adelantada frente a las solicitudes radicadas en la dirección con relación a las Acciones Constitucionales, el cumplimiento de la meta se alcanzara cada trimestre.
Frente a la forma de medición, se precisa, que por parte del área se determinarón 5 actividades secundarias que se realizan en cada trimestre; teniendo en cuenta el comportamiento de cada una de ellas, el área determinó dar un peso porcentual a cada una así: 
* Contestar dentro de los términos de Ley las acciones constitucionales notificadas a la Entidad:30%
* Asistir a las audiencias que citan dentro de los procesos contenciosos:20%
* Contestar dentro de los términos de Ley las demandas notificadas a la Entidad:15%
*Asistir a las audiencias  de aplicación de principio de oportunidad que se  citan dentro de los procesos penales:20%
* Atender dentro de los términos de Ley las solicitudes de conciliación notificadas a la Entidad:15%
En este sentido, el porcentaje de avance ponderado de cada actividad EN EL TRIMESTRE( Ver Hoja de actividades) resulta del porcentaje de cumplimiento logrado según la gestión adelantada (No.  de actuaciones gestionadas /No.total de actuaciones programadas) *100 ( Ver casilla de avances y logros),multiplicada por el % de peso dado a cada actividad divido en 100. La sumatoria de los porcentajes de cada trimestre, es el valor que se relacionará como ejetuado en cada trimestre ( VER HOJA SECCIÓN 2. Seguimiento al Indicador)
En cuanto al valor acumulado de la vigencia relacionado en la columna T de la Hoja "Metas_Magnitud", la fórmula de cálculo es la que se encuentra en el campo 13, esta se actualizará cada trimestre al vincular al promedio los porcentajes arrojados cada trimestre.</t>
  </si>
  <si>
    <t>El valor que se registra en la casilla avance ponderado hace referencia al % de cumplimiento de la actividad secundaria con relacion a la ponderacion de la actividad ( Informacion que se observa en la Hoja 1 avances y logros).
Entre julio y septiembre  se gestionó el 100% de los procesos recibidos, de 3.194 tutelas recibidas, se gestionaron 3194 (Ver casilla avancesy logros Hoja de Vida indicador).. En consecuencia, el avance ponderado para la actividad es del 30% por cuanto el peso porcentual asigando a la meta por parte del área es del 30%. (100*0,30)</t>
  </si>
  <si>
    <t>El valor que se registra en la casilla avance ponderado hace referencia al % de cumplimiento de la actividad secundaria con relacion a la ponderacion de la actividad ( Informacion que se observa en la Hoja 1 avances y logros).
Entre  julio y septiembre se gestionó el  100% de los procesos recibidos,de 94 procesos contenciosos se asisitieron a 94 audiencias (Ver casilla avancesy logros Hoja de Vida indicador)., el avance ponderado para la actividad es del 20% por cuanto el peso porcentual asigando a la meta por parte del área es del 20%. (100*0,20)</t>
  </si>
  <si>
    <t>El valor que se registra en la casilla avance ponderado hace referencia al % de cumplimiento de la actividad secundaria con relacion a la ponderacion de la actividad ( Informacion que se observa en la Hoja 1 avances y logros).
Entre julio y septiembre se gestionó el 100% de los procesos recibidos, de 10 demandas notificadas, se gestionaron 10 (Ver casilla avancesy logros Hoja de Vida indicador).. En consecuencia, el avance ponderado para la actividad es del 15% por cuanto el peso porcentual asigando a la meta por parte del área es del 15%. (100*0,15)</t>
  </si>
  <si>
    <t>El valor que se registra en la casilla avance ponderado hace referencia al % de cumplimiento de la actividad secundaria con relacion a la ponderacion de la actividad ( Informacion que se observa en la Hoja 1 avances y logros).
Entre julio y septiembre se gestionó el 100% de los procesos recibidos, de 59 procesos penales recibidos, se gestionaron 59. En consecuencia, el avance ponderado para la actividad es del 100% por cuanto el peso porcentual asigando a la meta por parte del área es del 20%. (100*0,20)</t>
  </si>
  <si>
    <t>El valor que se registra en la casilla avance ponderado hace referencia al % de cumplimiento de la actividad secundaria con relacion a la ponderacion de la actividad ( Informacion que se observa en la Hoja 1 avances y logros).
Entre julio y septiembre se gestionó el 100% de los procesos recibidos, de 27 procesos recibidos, se gestionaron 27 solicitudes de conciliacion (Ver casilla avancesy logros Hoja de Vida indicador). . En consecuencia, el avance ponderado para la actividad es del 15% por cuanto el peso porcentual asigando a cada meta por parte del área es del 15%. (100*0,15)</t>
  </si>
  <si>
    <t>El valor que se registra en la casilla avance ponderado hace referencia al % de cumplimiento de la actividad secundaria con relacion a la ponderacion de la actividad ( Informacion que se observa en la Hoja 1 avances y logros).
Entre octubre y diciembre se gestionó el 100% de los procesos recibidos, de 2776 tutelas recibidas, se gestionaron 2776 (Ver casilla avancesy logros Hoja de Vida indicador).En consecuencia, el avance ponderado para la actividad es del 30% por cuanto el peso porcentual asigando a la meta por parte del área es del 30%. (100*0,30)</t>
  </si>
  <si>
    <t>El valor que se registra en la casilla avance ponderado hace referencia al % de cumplimiento de la actividad secundaria con relacion a la ponderacion de la actividad ( Informacion que se observa en la Hoja 1 avances y logros).
Entre octubre y diciembre se gestionó el  96.88% de los procesos recibidos,de 96 procesos contenciosos se asisitieron a 93 audiencias (Ver casilla avancesy logros Hoja de Vida indicador)., el avance ponderado para la actividad es del 19,376% por cuanto el peso porcentual asigando a la meta por parte del área es del 20%. (100*0,20)</t>
  </si>
  <si>
    <t>El valor que se registra en la casilla avance ponderado hace referencia al % de cumplimiento de la actividad secundaria con relacion a la ponderacion de la actividad ( Informacion que se observa en la Hoja 1 avances y logros).
Entre octubre y diciembre se gestionó el 100% de los procesos recibidos, de 6 demandas notificadas, se gestionaron 6  (Ver casilla avancesy logros Hoja de Vida indicador).. En consecuencia, el avance ponderado para la actividad es del 15% por cuanto el peso porcentual asigando a la meta por parte del área es del 15%. (100*0,15)</t>
  </si>
  <si>
    <t>El valor que se registra en la casilla avance ponderado hace referencia al % de cumplimiento de la actividad secundaria con relacion a la ponderacion de la actividad ( Informacion que se observa en la Hoja 1 avances y logros).
Entre octubre y diciembre  se gestionó el 100% de los procesos recibidos, de 96 procesos penales recibidos, se gestionaron 96. En consecuencia, el avance ponderado para la actividad es del 100% por cuanto el peso porcentual asigando a la meta por parte del área es del 20%. (100*0,20)</t>
  </si>
  <si>
    <t>El valor que se registra en la casilla avance ponderado hace referencia al % de cumplimiento de la actividad secundaria con relacion a la ponderacion de la actividad ( Informacion que se observa en la Hoja 1 avances y logros).
Entre octubre y diciembre se gestionó el 100% de los procesos recibidos, de 20 procesos recibidos, se gestionaron 20 solicitudes de conciliacion (Ver casilla avancesy logros Hoja de Vida indicador). En consecuencia, el avance ponderado para la actividad es del 15% por cuanto el peso porcentual asigando a cada meta por parte del área es del 15%. (100*0,15)</t>
  </si>
  <si>
    <t>La Dirección de Representación Judicial, para el cuarto  trimestre presento una dismuniciòn en el cumplimiento de la meta con respeto al trimestre anterior que fue del 100%, teniendo en cuenta que dentro de sus actividades como se resalta en la casilla avances y logros no asisitio a 3 audiencias de proceso contencioso impactando de manera negativa mantener el 100% en el cumplimiento de las actividades.</t>
  </si>
  <si>
    <t xml:space="preserve">Se realizo en la primera sesion del comité,se remite acta de reunion </t>
  </si>
  <si>
    <t>Se remite como evidencia base de datos de los procesos asignados al Dr Carlos Medellin</t>
  </si>
  <si>
    <t xml:space="preserve">Se remitecomo evidencia informes presentados por el Dr Carlos Medellin </t>
  </si>
  <si>
    <t xml:space="preserve">Decreto 672 de 2018,evidencias fueron remitidas para ser cargadas en el Furag </t>
  </si>
  <si>
    <t>Se remite como evidencia pantallazos del Siproj con los procesos actualizados.</t>
  </si>
  <si>
    <t>Se remite como evidencia informe de las acciones de repeticion</t>
  </si>
  <si>
    <t>Se remite como evidencia Politica del Daño antijuridico.</t>
  </si>
  <si>
    <t>Se da cumplimiento del 100% en  todas las actividades establecidas en el plan de sostenibilidad MIPG</t>
  </si>
  <si>
    <t xml:space="preserve">La Dirección de Representación Judicial  para la Vigencia 2019,dio cumplimiento a las actividades programadas en el Plan de Adecuacion y Sostenibilidad MIPG,realizando las  actividades alli programadas como se observa en la grafica el 80 % de las actividades estaba para cumplimiento en el mes de Diciembre logrando el mismo,cabe resaltar que durante toda la vigencia se dio cumplimiento a todas las actividades programadas tanto asi que las mismas fueron cerradas en el Furag. </t>
  </si>
  <si>
    <t>La Dirección de Representaciòn Judicial  no logro el cumplimiento de la meta teniendo en cuenta que la actividade de procesos contenciosos no se logro al 100% debido a que no se asitio a 3 audiencias, por lo anterior se realizara mesa de trabajo con el responsable de informar a los abogados las fechas de las audiencias,para implementar controles que alerten a los abogados cuando deben asistir audiencias para que no se vuelva a presentar la situación.</t>
  </si>
  <si>
    <t>Se generaron estrategias que permiten atender de manera oportuna el alto volumen de requerimientos judiciales de la SDM
Durante el cuarto trimestre se gestionaron:
- 2776 de 2776 acciones constitucionales (100%)
- 93 de 96 asistencias a audiencias de procesos contenciosos (96.88%)
- 6 de 15 contestaciones a demandas (Nota:Entre los meses de octubre-Diciebre se recibieron 15 demandas,sin embargo para el periodo de reporte solo estaban programadas 6 para contestación, por lo tanto la dependencia cumple al 100% la actividad; Asi mismo se aclara que la Direccion dio contestacion a 13 demandas que estaban pendientes de contestacion del trimestre pasado)(100%)
- 96 de 96 asistencias a audiencias de procesos penales (100%)
- 20 de 26 asistencias a audiencias de conciliación (Nota: Entre los Meses de octubre-Diciembre se recibieron 26 solicitudes de audiencias a conciliación, sin embargo para el perido de reporte solo estaban programadas 20 para asistencia ,por lo tanto la dependencia cumple al 100% por la asistencia de las mismas)(100%)
Total variable 1:99,38%
Analizando la gestión adelantada por la Dirección de Representación Judicial durante la vigencia 2019, se puede observar que la dependencia cada trimestre superaba el % de avance de las actividades con respecto al trimestre  anterior  como se puede observar en el cuadro seguimiento al indicador,sin  embargo para el ultimo trimestre el porcentaje fue inferior teniendo en cuenta lo señalado en la casilla 33; afectando el cumplimiento de la meta propuesta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</si>
</sst>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164" formatCode="_-* #,##0.00\ &quot;€&quot;_-;\-* #,##0.00\ &quot;€&quot;_-;_-* &quot;-&quot;??\ &quot;€&quot;_-;_-@_-"/>
    <numFmt numFmtId="165" formatCode="_(&quot;$&quot;\ * #,##0.00_);_(&quot;$&quot;\ * \(#,##0.00\);_(&quot;$&quot;\ * &quot;-&quot;??_);_(@_)"/>
    <numFmt numFmtId="166" formatCode="_(* #,##0.00_);_(* \(#,##0.00\);_(* &quot;-&quot;??_);_(@_)"/>
    <numFmt numFmtId="167" formatCode="_ * #,##0.00_ ;_ * \-#,##0.00_ ;_ * &quot;-&quot;??_ ;_ @_ "/>
    <numFmt numFmtId="168" formatCode="0.0%"/>
    <numFmt numFmtId="169" formatCode="0.0"/>
    <numFmt numFmtId="170" formatCode="0.000000"/>
  </numFmts>
  <fonts count="51" x14ac:knownFonts="1">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b/>
      <sz val="11"/>
      <color theme="1"/>
      <name val="Arial"/>
      <family val="2"/>
    </font>
    <font>
      <sz val="11"/>
      <color theme="1"/>
      <name val="Arial"/>
      <family val="2"/>
    </font>
    <font>
      <b/>
      <sz val="11"/>
      <name val="Arial"/>
      <family val="2"/>
    </font>
    <font>
      <sz val="10"/>
      <color theme="1"/>
      <name val="Arial"/>
      <family val="2"/>
    </font>
    <font>
      <b/>
      <sz val="10"/>
      <color theme="1"/>
      <name val="Arial"/>
      <family val="2"/>
    </font>
    <font>
      <sz val="10"/>
      <color rgb="FFFF0000"/>
      <name val="Arial"/>
      <family val="2"/>
    </font>
    <font>
      <sz val="11"/>
      <name val="Arial"/>
      <family val="2"/>
    </font>
    <font>
      <u/>
      <sz val="11"/>
      <name val="Arial"/>
      <family val="2"/>
    </font>
    <font>
      <sz val="7"/>
      <color theme="1"/>
      <name val="Arial"/>
      <family val="2"/>
    </font>
    <font>
      <b/>
      <sz val="9"/>
      <name val="Arial"/>
      <family val="2"/>
    </font>
    <font>
      <sz val="9"/>
      <name val="Arial"/>
      <family val="2"/>
    </font>
    <font>
      <b/>
      <sz val="9"/>
      <color theme="1"/>
      <name val="Arial"/>
      <family val="2"/>
    </font>
    <font>
      <sz val="9"/>
      <color theme="4"/>
      <name val="Arial"/>
      <family val="2"/>
    </font>
    <font>
      <b/>
      <sz val="9"/>
      <color theme="4"/>
      <name val="Arial"/>
      <family val="2"/>
    </font>
    <font>
      <sz val="9"/>
      <color theme="1"/>
      <name val="Arial"/>
      <family val="2"/>
    </font>
    <font>
      <sz val="9"/>
      <color theme="0" tint="-0.249977111117893"/>
      <name val="Arial"/>
      <family val="2"/>
    </font>
    <font>
      <sz val="9"/>
      <color theme="0" tint="-0.34998626667073579"/>
      <name val="Arial"/>
      <family val="2"/>
    </font>
    <font>
      <sz val="9"/>
      <color theme="0" tint="-0.14999847407452621"/>
      <name val="Arial"/>
      <family val="2"/>
    </font>
    <font>
      <b/>
      <sz val="14"/>
      <color theme="1"/>
      <name val="Arial"/>
      <family val="2"/>
    </font>
    <font>
      <b/>
      <sz val="16"/>
      <color theme="1"/>
      <name val="Calibri"/>
      <family val="2"/>
      <scheme val="minor"/>
    </font>
    <font>
      <b/>
      <sz val="18"/>
      <color theme="1"/>
      <name val="Calibri"/>
      <family val="2"/>
      <scheme val="minor"/>
    </font>
    <font>
      <sz val="12"/>
      <color theme="1"/>
      <name val="Arial"/>
      <family val="2"/>
    </font>
    <font>
      <b/>
      <sz val="12"/>
      <color theme="1"/>
      <name val="Arial"/>
      <family val="2"/>
    </font>
    <font>
      <sz val="12"/>
      <name val="Arial"/>
      <family val="2"/>
    </font>
    <font>
      <b/>
      <sz val="12"/>
      <name val="Arial"/>
      <family val="2"/>
    </font>
    <font>
      <sz val="8"/>
      <color theme="1"/>
      <name val="Calibri"/>
      <family val="2"/>
      <scheme val="minor"/>
    </font>
    <font>
      <b/>
      <sz val="8"/>
      <color theme="1"/>
      <name val="Arial"/>
      <family val="2"/>
    </font>
    <font>
      <b/>
      <sz val="8"/>
      <name val="Arial"/>
      <family val="2"/>
    </font>
    <font>
      <sz val="8"/>
      <color theme="1"/>
      <name val="Arial"/>
      <family val="2"/>
    </font>
    <font>
      <sz val="8"/>
      <name val="Arial"/>
      <family val="2"/>
    </font>
    <font>
      <b/>
      <sz val="9"/>
      <color indexed="9"/>
      <name val="Arial"/>
      <family val="2"/>
    </font>
    <font>
      <sz val="10"/>
      <color rgb="FF000000"/>
      <name val="Arial"/>
      <family val="2"/>
    </font>
    <font>
      <b/>
      <sz val="10"/>
      <color indexed="9"/>
      <name val="Arial"/>
      <family val="2"/>
    </font>
    <font>
      <b/>
      <sz val="11"/>
      <color theme="0"/>
      <name val="Calibri"/>
      <family val="2"/>
      <scheme val="minor"/>
    </font>
    <font>
      <b/>
      <sz val="11"/>
      <color theme="1"/>
      <name val="Calibri"/>
      <family val="2"/>
      <scheme val="minor"/>
    </font>
    <font>
      <b/>
      <sz val="10"/>
      <color indexed="8"/>
      <name val="Arial"/>
      <family val="2"/>
    </font>
    <font>
      <b/>
      <sz val="11"/>
      <color theme="3" tint="-0.499984740745262"/>
      <name val="Calibri"/>
      <family val="2"/>
      <scheme val="minor"/>
    </font>
    <font>
      <b/>
      <sz val="11"/>
      <color theme="1"/>
      <name val="Calibri"/>
      <family val="2"/>
    </font>
    <font>
      <sz val="11"/>
      <name val="Calibri"/>
      <family val="2"/>
    </font>
    <font>
      <u/>
      <sz val="9"/>
      <name val="Arial"/>
      <family val="2"/>
    </font>
    <font>
      <sz val="9"/>
      <name val="Calibri"/>
      <family val="2"/>
    </font>
    <font>
      <u/>
      <sz val="10"/>
      <name val="Arial"/>
      <family val="2"/>
    </font>
    <font>
      <sz val="9"/>
      <color rgb="FFFF0000"/>
      <name val="Arial"/>
      <family val="2"/>
    </font>
    <font>
      <sz val="9"/>
      <color rgb="FF00B050"/>
      <name val="Arial"/>
      <family val="2"/>
    </font>
    <font>
      <b/>
      <sz val="10"/>
      <color rgb="FF00B050"/>
      <name val="Arial"/>
      <family val="2"/>
    </font>
    <font>
      <sz val="10"/>
      <color theme="1"/>
      <name val="Calibri"/>
      <family val="2"/>
      <scheme val="minor"/>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CC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2"/>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24">
    <xf numFmtId="0" fontId="0" fillId="0" borderId="0"/>
    <xf numFmtId="167"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4"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0" fontId="15" fillId="0" borderId="0"/>
    <xf numFmtId="41" fontId="1" fillId="0" borderId="0" applyFont="0" applyFill="0" applyBorder="0" applyAlignment="0" applyProtection="0"/>
  </cellStyleXfs>
  <cellXfs count="428">
    <xf numFmtId="0" fontId="0" fillId="0" borderId="0" xfId="0"/>
    <xf numFmtId="0" fontId="8" fillId="0" borderId="0" xfId="0" applyFont="1"/>
    <xf numFmtId="0" fontId="9" fillId="0" borderId="0" xfId="0" applyFont="1" applyAlignment="1">
      <alignment horizontal="center"/>
    </xf>
    <xf numFmtId="0" fontId="9" fillId="0" borderId="0" xfId="0" applyFont="1"/>
    <xf numFmtId="0" fontId="3" fillId="2" borderId="0" xfId="14" applyFont="1" applyFill="1" applyAlignment="1">
      <alignment horizontal="center" vertical="center"/>
    </xf>
    <xf numFmtId="0" fontId="4" fillId="2" borderId="0" xfId="14" applyFont="1" applyFill="1" applyAlignment="1">
      <alignment vertical="center"/>
    </xf>
    <xf numFmtId="0" fontId="4" fillId="2" borderId="0" xfId="14" applyFont="1" applyFill="1" applyAlignment="1">
      <alignment vertical="top" wrapText="1"/>
    </xf>
    <xf numFmtId="9" fontId="3" fillId="2" borderId="0" xfId="17" applyFont="1" applyFill="1" applyAlignment="1">
      <alignment vertical="center"/>
    </xf>
    <xf numFmtId="9" fontId="4" fillId="2" borderId="0" xfId="17" applyFont="1" applyFill="1" applyAlignment="1">
      <alignment vertical="center"/>
    </xf>
    <xf numFmtId="0" fontId="13" fillId="0" borderId="0" xfId="0" applyFont="1" applyProtection="1"/>
    <xf numFmtId="0" fontId="0" fillId="0" borderId="0" xfId="0" applyProtection="1"/>
    <xf numFmtId="0" fontId="13" fillId="0" borderId="0" xfId="0" applyFont="1" applyAlignment="1" applyProtection="1">
      <alignment horizontal="center"/>
    </xf>
    <xf numFmtId="0" fontId="9" fillId="0" borderId="0" xfId="0" applyFont="1" applyFill="1" applyBorder="1" applyAlignment="1" applyProtection="1">
      <alignment horizontal="center" vertical="center" wrapText="1"/>
      <protection locked="0"/>
    </xf>
    <xf numFmtId="0" fontId="9" fillId="0" borderId="0" xfId="14" applyFont="1" applyFill="1" applyBorder="1" applyAlignment="1">
      <alignment horizontal="center" vertical="center"/>
    </xf>
    <xf numFmtId="0" fontId="11" fillId="0" borderId="0" xfId="14" applyFont="1" applyFill="1" applyBorder="1" applyAlignment="1">
      <alignment horizontal="left" vertical="center" wrapText="1"/>
    </xf>
    <xf numFmtId="0" fontId="11" fillId="0" borderId="0" xfId="14" applyFont="1" applyFill="1" applyBorder="1" applyAlignment="1">
      <alignment horizontal="center" vertical="center"/>
    </xf>
    <xf numFmtId="0" fontId="7" fillId="0" borderId="0" xfId="14" applyFont="1" applyFill="1" applyBorder="1" applyAlignment="1">
      <alignment horizontal="center" vertical="center" wrapText="1"/>
    </xf>
    <xf numFmtId="0" fontId="11" fillId="0" borderId="0" xfId="14" applyFont="1" applyFill="1" applyBorder="1" applyAlignment="1">
      <alignment horizontal="center" vertical="center" wrapText="1"/>
    </xf>
    <xf numFmtId="168" fontId="11" fillId="0" borderId="0" xfId="17" applyNumberFormat="1" applyFont="1" applyFill="1" applyBorder="1" applyAlignment="1">
      <alignment horizontal="center" vertical="top" wrapText="1"/>
    </xf>
    <xf numFmtId="0" fontId="5" fillId="0" borderId="0" xfId="14" applyFont="1" applyFill="1" applyBorder="1" applyAlignment="1">
      <alignment horizontal="center" vertical="center"/>
    </xf>
    <xf numFmtId="0" fontId="8" fillId="0" borderId="0" xfId="0" applyFont="1" applyFill="1"/>
    <xf numFmtId="0" fontId="3" fillId="0" borderId="0" xfId="14" applyFont="1" applyFill="1" applyBorder="1" applyAlignment="1" applyProtection="1">
      <alignment horizontal="center" vertical="center"/>
    </xf>
    <xf numFmtId="0" fontId="11" fillId="0" borderId="0" xfId="14" applyFont="1" applyFill="1" applyBorder="1" applyAlignment="1">
      <alignment horizontal="center" vertical="top" wrapText="1"/>
    </xf>
    <xf numFmtId="1" fontId="7" fillId="0" borderId="0" xfId="5" applyNumberFormat="1" applyFont="1" applyFill="1" applyBorder="1" applyAlignment="1">
      <alignment horizontal="center" vertical="center" wrapText="1"/>
    </xf>
    <xf numFmtId="0" fontId="7" fillId="0" borderId="0" xfId="17" applyNumberFormat="1" applyFont="1" applyFill="1" applyBorder="1" applyAlignment="1">
      <alignment horizontal="center" vertical="center" wrapText="1"/>
    </xf>
    <xf numFmtId="0" fontId="12" fillId="0" borderId="0" xfId="14" applyFont="1" applyFill="1" applyBorder="1" applyAlignment="1">
      <alignment horizontal="center" vertical="center"/>
    </xf>
    <xf numFmtId="9" fontId="7" fillId="0" borderId="0" xfId="17" applyFont="1" applyFill="1" applyBorder="1" applyAlignment="1">
      <alignment horizontal="center" vertical="center"/>
    </xf>
    <xf numFmtId="9" fontId="11" fillId="0" borderId="0" xfId="17" applyFont="1" applyFill="1" applyBorder="1" applyAlignment="1">
      <alignment horizontal="center" vertical="top" wrapText="1"/>
    </xf>
    <xf numFmtId="9" fontId="6" fillId="0" borderId="0" xfId="19" applyFont="1" applyFill="1" applyBorder="1" applyAlignment="1">
      <alignment horizontal="center" vertical="center" wrapText="1"/>
    </xf>
    <xf numFmtId="0" fontId="10" fillId="0" borderId="0" xfId="14" applyFont="1" applyFill="1" applyBorder="1" applyAlignment="1" applyProtection="1">
      <alignment horizontal="center" vertical="center" wrapText="1"/>
      <protection locked="0"/>
    </xf>
    <xf numFmtId="0" fontId="3" fillId="0" borderId="0" xfId="14" applyFont="1" applyFill="1" applyBorder="1" applyAlignment="1">
      <alignment horizontal="center" vertical="center"/>
    </xf>
    <xf numFmtId="0" fontId="8" fillId="0" borderId="0" xfId="0" applyFont="1" applyFill="1" applyBorder="1" applyAlignment="1">
      <alignment horizontal="center" vertical="center"/>
    </xf>
    <xf numFmtId="0" fontId="3" fillId="0" borderId="0" xfId="14" applyFont="1" applyFill="1" applyBorder="1" applyAlignment="1" applyProtection="1">
      <alignment horizontal="center" vertical="center" wrapText="1"/>
      <protection locked="0"/>
    </xf>
    <xf numFmtId="0" fontId="4" fillId="0" borderId="0" xfId="14" applyFont="1" applyFill="1" applyBorder="1" applyAlignment="1" applyProtection="1">
      <alignment horizontal="center" vertical="center"/>
      <protection locked="0"/>
    </xf>
    <xf numFmtId="0" fontId="4" fillId="0" borderId="0" xfId="14" applyFont="1" applyFill="1" applyBorder="1" applyAlignment="1" applyProtection="1">
      <alignment vertical="center" wrapText="1"/>
      <protection locked="0"/>
    </xf>
    <xf numFmtId="0" fontId="13" fillId="0" borderId="0" xfId="0" applyFont="1" applyFill="1" applyAlignment="1" applyProtection="1">
      <alignment horizontal="center"/>
    </xf>
    <xf numFmtId="0" fontId="4" fillId="0" borderId="0" xfId="14" applyFont="1" applyFill="1" applyAlignment="1">
      <alignment vertical="center"/>
    </xf>
    <xf numFmtId="0" fontId="14" fillId="5" borderId="1" xfId="14" applyFont="1" applyFill="1" applyBorder="1" applyAlignment="1">
      <alignment vertical="center" wrapText="1"/>
    </xf>
    <xf numFmtId="0" fontId="14" fillId="5" borderId="1" xfId="14" applyFont="1" applyFill="1" applyBorder="1" applyAlignment="1">
      <alignment horizontal="center" vertical="center" wrapText="1"/>
    </xf>
    <xf numFmtId="0" fontId="14" fillId="5" borderId="1" xfId="0" applyFont="1" applyFill="1" applyBorder="1" applyAlignment="1">
      <alignment horizontal="center" vertical="center" wrapText="1"/>
    </xf>
    <xf numFmtId="0" fontId="19" fillId="0" borderId="0" xfId="0" applyFont="1" applyFill="1"/>
    <xf numFmtId="0" fontId="19" fillId="0" borderId="0" xfId="0" applyFont="1"/>
    <xf numFmtId="0" fontId="21" fillId="0" borderId="0" xfId="11" applyFont="1" applyFill="1" applyAlignment="1" applyProtection="1">
      <alignment vertical="center" wrapText="1"/>
    </xf>
    <xf numFmtId="0" fontId="21" fillId="0" borderId="0" xfId="11" applyFont="1" applyFill="1" applyAlignment="1" applyProtection="1">
      <alignment vertical="center"/>
    </xf>
    <xf numFmtId="0" fontId="20" fillId="0" borderId="0" xfId="11" applyFont="1" applyFill="1" applyAlignment="1" applyProtection="1">
      <alignment vertical="center"/>
    </xf>
    <xf numFmtId="0" fontId="22" fillId="0" borderId="0" xfId="0" applyFont="1" applyFill="1"/>
    <xf numFmtId="0" fontId="5" fillId="0" borderId="0" xfId="14" applyFont="1" applyFill="1" applyBorder="1" applyAlignment="1">
      <alignment horizontal="center" vertical="center"/>
    </xf>
    <xf numFmtId="0" fontId="0" fillId="3" borderId="0" xfId="0" applyFill="1" applyBorder="1" applyProtection="1"/>
    <xf numFmtId="0" fontId="24" fillId="3" borderId="0" xfId="0" applyFont="1" applyFill="1" applyBorder="1" applyAlignment="1" applyProtection="1">
      <alignment vertical="center"/>
    </xf>
    <xf numFmtId="0" fontId="24" fillId="3" borderId="0" xfId="0" applyFont="1" applyFill="1" applyBorder="1" applyAlignment="1" applyProtection="1">
      <alignment vertical="center" wrapText="1"/>
    </xf>
    <xf numFmtId="0" fontId="24" fillId="3" borderId="0" xfId="0" applyFont="1" applyFill="1" applyBorder="1" applyAlignment="1" applyProtection="1">
      <alignment horizontal="center" vertical="center" wrapText="1"/>
    </xf>
    <xf numFmtId="169" fontId="24" fillId="3" borderId="0" xfId="0" applyNumberFormat="1" applyFont="1" applyFill="1" applyBorder="1" applyAlignment="1" applyProtection="1">
      <alignment horizontal="center" vertical="center" wrapText="1"/>
    </xf>
    <xf numFmtId="0" fontId="25" fillId="3" borderId="0" xfId="0" applyFont="1" applyFill="1" applyBorder="1" applyAlignment="1" applyProtection="1">
      <alignment vertical="center" wrapText="1"/>
    </xf>
    <xf numFmtId="0" fontId="0" fillId="0" borderId="0" xfId="0" applyFill="1" applyProtection="1"/>
    <xf numFmtId="0" fontId="24" fillId="0" borderId="0" xfId="0" applyFont="1" applyBorder="1" applyAlignment="1" applyProtection="1">
      <alignment horizontal="center" vertical="center" wrapText="1"/>
    </xf>
    <xf numFmtId="0" fontId="24" fillId="0" borderId="0" xfId="0" applyFont="1" applyBorder="1" applyAlignment="1" applyProtection="1">
      <alignment vertical="center" wrapText="1"/>
    </xf>
    <xf numFmtId="0" fontId="25" fillId="0" borderId="0" xfId="0" applyFont="1" applyBorder="1" applyAlignment="1" applyProtection="1">
      <alignment horizontal="center" vertical="center" wrapText="1"/>
    </xf>
    <xf numFmtId="0" fontId="0" fillId="0" borderId="0" xfId="0" applyBorder="1" applyProtection="1"/>
    <xf numFmtId="0" fontId="0" fillId="0" borderId="0" xfId="0" applyFont="1" applyBorder="1" applyAlignment="1" applyProtection="1"/>
    <xf numFmtId="0" fontId="16" fillId="0" borderId="21" xfId="0" applyFont="1" applyBorder="1" applyAlignment="1" applyProtection="1">
      <alignment vertical="center" wrapText="1"/>
    </xf>
    <xf numFmtId="0" fontId="19" fillId="0" borderId="0" xfId="0" applyFont="1" applyFill="1" applyProtection="1"/>
    <xf numFmtId="0" fontId="19" fillId="0" borderId="0" xfId="0" applyFont="1" applyFill="1" applyAlignment="1" applyProtection="1">
      <alignment horizontal="center" vertical="center"/>
    </xf>
    <xf numFmtId="0" fontId="7" fillId="7" borderId="12" xfId="11" applyFont="1" applyFill="1" applyBorder="1" applyAlignment="1" applyProtection="1">
      <alignment horizontal="center" vertical="center" wrapText="1"/>
    </xf>
    <xf numFmtId="10" fontId="7" fillId="7" borderId="1" xfId="11" applyNumberFormat="1" applyFont="1" applyFill="1" applyBorder="1" applyAlignment="1" applyProtection="1">
      <alignment horizontal="center" vertical="center" wrapText="1"/>
    </xf>
    <xf numFmtId="0" fontId="30" fillId="3" borderId="0" xfId="0" applyFont="1" applyFill="1" applyBorder="1" applyProtection="1"/>
    <xf numFmtId="0" fontId="30" fillId="0" borderId="0" xfId="0" applyFont="1" applyBorder="1" applyProtection="1"/>
    <xf numFmtId="0" fontId="30" fillId="0" borderId="0" xfId="0" applyFont="1" applyProtection="1"/>
    <xf numFmtId="0" fontId="31" fillId="0" borderId="0" xfId="0" applyFont="1" applyProtection="1"/>
    <xf numFmtId="0" fontId="32" fillId="7" borderId="1" xfId="0" applyFont="1" applyFill="1" applyBorder="1" applyAlignment="1" applyProtection="1">
      <alignment horizontal="center" vertical="center" wrapText="1"/>
    </xf>
    <xf numFmtId="0" fontId="33" fillId="0" borderId="0" xfId="0" applyFont="1" applyProtection="1"/>
    <xf numFmtId="0" fontId="33" fillId="0" borderId="0" xfId="0" applyFont="1" applyAlignment="1" applyProtection="1">
      <alignment horizontal="right" vertical="center"/>
    </xf>
    <xf numFmtId="0" fontId="3" fillId="8" borderId="1" xfId="20" applyFont="1" applyFill="1" applyBorder="1" applyAlignment="1">
      <alignment horizontal="center" vertical="center"/>
    </xf>
    <xf numFmtId="0" fontId="4" fillId="0" borderId="0" xfId="21"/>
    <xf numFmtId="0" fontId="4" fillId="0" borderId="0" xfId="21" applyAlignment="1">
      <alignment vertical="center"/>
    </xf>
    <xf numFmtId="3" fontId="3" fillId="2" borderId="0" xfId="21" applyNumberFormat="1" applyFont="1" applyFill="1" applyBorder="1" applyAlignment="1">
      <alignment vertical="center"/>
    </xf>
    <xf numFmtId="0" fontId="4" fillId="0" borderId="1" xfId="20" applyBorder="1" applyAlignment="1">
      <alignment vertical="center"/>
    </xf>
    <xf numFmtId="0" fontId="4" fillId="0" borderId="1" xfId="21" applyBorder="1" applyAlignment="1">
      <alignment vertical="center"/>
    </xf>
    <xf numFmtId="0" fontId="4" fillId="0" borderId="1" xfId="21" applyBorder="1" applyAlignment="1">
      <alignment horizontal="center" vertical="center"/>
    </xf>
    <xf numFmtId="0" fontId="14" fillId="8" borderId="1" xfId="20" applyFont="1" applyFill="1" applyBorder="1" applyAlignment="1">
      <alignment horizontal="center" vertical="center"/>
    </xf>
    <xf numFmtId="0" fontId="4" fillId="0" borderId="0" xfId="20"/>
    <xf numFmtId="0" fontId="14" fillId="8" borderId="1" xfId="20" applyFont="1" applyFill="1" applyBorder="1" applyAlignment="1">
      <alignment horizontal="center" wrapText="1"/>
    </xf>
    <xf numFmtId="0" fontId="4" fillId="0" borderId="1" xfId="20" applyBorder="1" applyAlignment="1">
      <alignment wrapText="1"/>
    </xf>
    <xf numFmtId="0" fontId="35" fillId="9" borderId="24" xfId="22" applyFont="1" applyFill="1" applyBorder="1" applyAlignment="1">
      <alignment horizontal="center" vertical="center"/>
    </xf>
    <xf numFmtId="0" fontId="35" fillId="9" borderId="25" xfId="22" applyFont="1" applyFill="1" applyBorder="1" applyAlignment="1">
      <alignment horizontal="center" vertical="center"/>
    </xf>
    <xf numFmtId="0" fontId="35" fillId="9" borderId="26" xfId="22" applyFont="1" applyFill="1" applyBorder="1" applyAlignment="1">
      <alignment horizontal="center" vertical="center"/>
    </xf>
    <xf numFmtId="0" fontId="14" fillId="8" borderId="1" xfId="20" applyFont="1" applyFill="1" applyBorder="1" applyAlignment="1">
      <alignment horizontal="center" vertical="center" wrapText="1"/>
    </xf>
    <xf numFmtId="0" fontId="4" fillId="0" borderId="1" xfId="20" applyBorder="1"/>
    <xf numFmtId="3" fontId="14" fillId="0" borderId="1" xfId="20" applyNumberFormat="1" applyFont="1" applyFill="1" applyBorder="1" applyAlignment="1">
      <alignment horizontal="right"/>
    </xf>
    <xf numFmtId="0" fontId="4" fillId="0" borderId="1" xfId="21" applyBorder="1"/>
    <xf numFmtId="0" fontId="35" fillId="9" borderId="28" xfId="22" applyFont="1" applyFill="1" applyBorder="1" applyAlignment="1">
      <alignment horizontal="center" vertical="center" wrapText="1"/>
    </xf>
    <xf numFmtId="0" fontId="35" fillId="9" borderId="29" xfId="22" applyFont="1" applyFill="1" applyBorder="1" applyAlignment="1">
      <alignment horizontal="center" vertical="center" wrapText="1"/>
    </xf>
    <xf numFmtId="0" fontId="35" fillId="9" borderId="30" xfId="22" applyFont="1" applyFill="1" applyBorder="1" applyAlignment="1">
      <alignment horizontal="center" vertical="center" wrapText="1"/>
    </xf>
    <xf numFmtId="0" fontId="14" fillId="10" borderId="31" xfId="22" applyFont="1" applyFill="1" applyBorder="1"/>
    <xf numFmtId="0" fontId="15" fillId="10" borderId="2" xfId="22" applyFont="1" applyFill="1" applyBorder="1" applyAlignment="1">
      <alignment horizontal="center"/>
    </xf>
    <xf numFmtId="0" fontId="15" fillId="10" borderId="0" xfId="22" applyFont="1" applyFill="1" applyBorder="1" applyAlignment="1">
      <alignment horizontal="center"/>
    </xf>
    <xf numFmtId="0" fontId="15" fillId="10" borderId="6" xfId="22" applyFont="1" applyFill="1" applyBorder="1" applyAlignment="1">
      <alignment horizontal="center"/>
    </xf>
    <xf numFmtId="3" fontId="15" fillId="0" borderId="1" xfId="20" applyNumberFormat="1" applyFont="1" applyFill="1" applyBorder="1" applyAlignment="1"/>
    <xf numFmtId="0" fontId="3" fillId="8" borderId="1" xfId="21" applyFont="1" applyFill="1" applyBorder="1" applyAlignment="1">
      <alignment horizontal="center" vertical="center"/>
    </xf>
    <xf numFmtId="0" fontId="14" fillId="3" borderId="1" xfId="22" applyFont="1" applyFill="1" applyBorder="1" applyAlignment="1">
      <alignment horizontal="center"/>
    </xf>
    <xf numFmtId="3" fontId="14" fillId="3" borderId="1" xfId="11" applyNumberFormat="1" applyFont="1" applyFill="1" applyBorder="1" applyAlignment="1">
      <alignment horizontal="right"/>
    </xf>
    <xf numFmtId="0" fontId="15" fillId="3" borderId="1" xfId="22" applyFont="1" applyFill="1" applyBorder="1" applyAlignment="1">
      <alignment horizontal="center"/>
    </xf>
    <xf numFmtId="3" fontId="15" fillId="3" borderId="1" xfId="11" applyNumberFormat="1" applyFont="1" applyFill="1" applyBorder="1" applyAlignment="1"/>
    <xf numFmtId="0" fontId="3" fillId="8" borderId="1" xfId="21" applyFont="1" applyFill="1" applyBorder="1" applyAlignment="1">
      <alignment horizontal="center"/>
    </xf>
    <xf numFmtId="0" fontId="4" fillId="0" borderId="1" xfId="0" applyFont="1" applyBorder="1" applyAlignment="1">
      <alignment vertical="center" wrapText="1"/>
    </xf>
    <xf numFmtId="0" fontId="4" fillId="0" borderId="1" xfId="21" applyBorder="1" applyAlignment="1">
      <alignment vertical="center" wrapText="1"/>
    </xf>
    <xf numFmtId="0" fontId="14" fillId="0" borderId="1" xfId="20" applyFont="1" applyFill="1" applyBorder="1" applyAlignment="1">
      <alignment horizontal="center"/>
    </xf>
    <xf numFmtId="3" fontId="4" fillId="0" borderId="1" xfId="20" applyNumberFormat="1" applyBorder="1"/>
    <xf numFmtId="0" fontId="36" fillId="11" borderId="1" xfId="0" applyFont="1" applyFill="1" applyBorder="1" applyAlignment="1">
      <alignment horizontal="justify" vertical="center" wrapText="1"/>
    </xf>
    <xf numFmtId="0" fontId="4" fillId="0" borderId="0" xfId="21" applyFont="1"/>
    <xf numFmtId="0" fontId="4" fillId="0" borderId="1" xfId="21" applyFont="1" applyBorder="1" applyAlignment="1">
      <alignment vertical="center"/>
    </xf>
    <xf numFmtId="0" fontId="4" fillId="0" borderId="0" xfId="21" applyFont="1" applyAlignment="1">
      <alignment vertical="center"/>
    </xf>
    <xf numFmtId="0" fontId="4" fillId="0" borderId="0" xfId="21" applyFont="1" applyBorder="1" applyAlignment="1">
      <alignment horizontal="center" vertical="center"/>
    </xf>
    <xf numFmtId="3" fontId="4" fillId="0" borderId="1" xfId="20" applyNumberFormat="1" applyFont="1" applyFill="1" applyBorder="1" applyAlignment="1"/>
    <xf numFmtId="0" fontId="4" fillId="0" borderId="0" xfId="20" applyFont="1"/>
    <xf numFmtId="0" fontId="37" fillId="9" borderId="24" xfId="22" applyFont="1" applyFill="1" applyBorder="1" applyAlignment="1">
      <alignment horizontal="centerContinuous" vertical="center"/>
    </xf>
    <xf numFmtId="0" fontId="37" fillId="9" borderId="25" xfId="22" applyFont="1" applyFill="1" applyBorder="1" applyAlignment="1">
      <alignment horizontal="centerContinuous" vertical="center"/>
    </xf>
    <xf numFmtId="0" fontId="37" fillId="9" borderId="26" xfId="22" applyFont="1" applyFill="1" applyBorder="1" applyAlignment="1">
      <alignment horizontal="centerContinuous" vertical="center"/>
    </xf>
    <xf numFmtId="0" fontId="4" fillId="0" borderId="0" xfId="21" applyFont="1" applyAlignment="1">
      <alignment horizontal="center" vertical="center"/>
    </xf>
    <xf numFmtId="0" fontId="37" fillId="9" borderId="28" xfId="22" applyFont="1" applyFill="1" applyBorder="1" applyAlignment="1">
      <alignment horizontal="center" vertical="center" wrapText="1"/>
    </xf>
    <xf numFmtId="0" fontId="37" fillId="9" borderId="29" xfId="22" applyFont="1" applyFill="1" applyBorder="1" applyAlignment="1">
      <alignment horizontal="center" vertical="center" wrapText="1"/>
    </xf>
    <xf numFmtId="0" fontId="37" fillId="9" borderId="30" xfId="22" applyFont="1" applyFill="1" applyBorder="1" applyAlignment="1">
      <alignment horizontal="center" vertical="center" wrapText="1"/>
    </xf>
    <xf numFmtId="0" fontId="3" fillId="10" borderId="31" xfId="22" applyFont="1" applyFill="1" applyBorder="1"/>
    <xf numFmtId="0" fontId="4" fillId="10" borderId="2" xfId="22" applyFont="1" applyFill="1" applyBorder="1" applyAlignment="1">
      <alignment horizontal="center"/>
    </xf>
    <xf numFmtId="0" fontId="4" fillId="10" borderId="0" xfId="22" applyFont="1" applyFill="1" applyBorder="1" applyAlignment="1">
      <alignment horizontal="center"/>
    </xf>
    <xf numFmtId="0" fontId="4" fillId="10" borderId="6" xfId="22" applyFont="1" applyFill="1" applyBorder="1" applyAlignment="1">
      <alignment horizontal="center"/>
    </xf>
    <xf numFmtId="0" fontId="3" fillId="0" borderId="34" xfId="22" applyFont="1" applyFill="1" applyBorder="1" applyAlignment="1">
      <alignment horizontal="center"/>
    </xf>
    <xf numFmtId="3" fontId="3" fillId="0" borderId="28" xfId="22" applyNumberFormat="1" applyFont="1" applyFill="1" applyBorder="1" applyAlignment="1">
      <alignment horizontal="right"/>
    </xf>
    <xf numFmtId="3" fontId="3" fillId="0" borderId="29" xfId="22" applyNumberFormat="1" applyFont="1" applyFill="1" applyBorder="1" applyAlignment="1">
      <alignment horizontal="right"/>
    </xf>
    <xf numFmtId="3" fontId="3" fillId="0" borderId="30" xfId="22" applyNumberFormat="1" applyFont="1" applyFill="1" applyBorder="1" applyAlignment="1">
      <alignment horizontal="right"/>
    </xf>
    <xf numFmtId="0" fontId="4" fillId="0" borderId="34" xfId="22" applyFont="1" applyFill="1" applyBorder="1" applyAlignment="1">
      <alignment horizontal="center"/>
    </xf>
    <xf numFmtId="3" fontId="4" fillId="0" borderId="28" xfId="22" applyNumberFormat="1" applyFont="1" applyFill="1" applyBorder="1" applyAlignment="1"/>
    <xf numFmtId="3" fontId="4" fillId="0" borderId="29" xfId="22" applyNumberFormat="1" applyFont="1" applyFill="1" applyBorder="1" applyAlignment="1"/>
    <xf numFmtId="3" fontId="4" fillId="0" borderId="30" xfId="22" applyNumberFormat="1" applyFont="1" applyFill="1" applyBorder="1" applyAlignment="1"/>
    <xf numFmtId="0" fontId="36" fillId="0" borderId="1" xfId="0" applyFont="1" applyBorder="1" applyAlignment="1">
      <alignment horizontal="justify" vertical="center" wrapText="1"/>
    </xf>
    <xf numFmtId="0" fontId="4" fillId="0" borderId="0" xfId="21" applyAlignment="1">
      <alignment horizontal="center" vertical="center"/>
    </xf>
    <xf numFmtId="0" fontId="15" fillId="0" borderId="34" xfId="22" applyFont="1" applyFill="1" applyBorder="1" applyAlignment="1">
      <alignment horizontal="center"/>
    </xf>
    <xf numFmtId="3" fontId="15" fillId="0" borderId="28" xfId="22" applyNumberFormat="1" applyFont="1" applyFill="1" applyBorder="1" applyAlignment="1"/>
    <xf numFmtId="3" fontId="15" fillId="0" borderId="29" xfId="22" applyNumberFormat="1" applyFont="1" applyFill="1" applyBorder="1" applyAlignment="1"/>
    <xf numFmtId="3" fontId="15" fillId="0" borderId="30" xfId="22" applyNumberFormat="1" applyFont="1" applyFill="1" applyBorder="1" applyAlignment="1"/>
    <xf numFmtId="0" fontId="3" fillId="0" borderId="0" xfId="21" applyFont="1" applyBorder="1" applyAlignment="1">
      <alignment vertical="center"/>
    </xf>
    <xf numFmtId="0" fontId="4" fillId="0" borderId="0" xfId="21" applyBorder="1" applyAlignment="1">
      <alignment vertical="center"/>
    </xf>
    <xf numFmtId="0" fontId="0" fillId="0" borderId="1" xfId="0" applyFont="1" applyBorder="1" applyAlignment="1"/>
    <xf numFmtId="0" fontId="15" fillId="0" borderId="35" xfId="22" applyFont="1" applyFill="1" applyBorder="1" applyAlignment="1">
      <alignment horizontal="center"/>
    </xf>
    <xf numFmtId="3" fontId="15" fillId="0" borderId="36" xfId="22" applyNumberFormat="1" applyFont="1" applyFill="1" applyBorder="1" applyAlignment="1"/>
    <xf numFmtId="3" fontId="15" fillId="0" borderId="37" xfId="22" applyNumberFormat="1" applyFont="1" applyFill="1" applyBorder="1" applyAlignment="1"/>
    <xf numFmtId="3" fontId="15" fillId="0" borderId="38" xfId="22" applyNumberFormat="1" applyFont="1" applyFill="1" applyBorder="1" applyAlignment="1"/>
    <xf numFmtId="0" fontId="0" fillId="0" borderId="1" xfId="0" applyFont="1" applyBorder="1" applyAlignment="1">
      <alignment horizontal="justify" wrapText="1"/>
    </xf>
    <xf numFmtId="0" fontId="0" fillId="0" borderId="1" xfId="0" applyFont="1" applyBorder="1" applyAlignment="1">
      <alignment wrapText="1"/>
    </xf>
    <xf numFmtId="0" fontId="0" fillId="0" borderId="0" xfId="0" applyAlignment="1">
      <alignment horizontal="center"/>
    </xf>
    <xf numFmtId="0" fontId="8" fillId="0" borderId="0" xfId="0" applyFont="1" applyBorder="1" applyAlignment="1" applyProtection="1">
      <alignment horizontal="center"/>
      <protection locked="0"/>
    </xf>
    <xf numFmtId="0" fontId="9" fillId="0" borderId="0" xfId="0" applyFont="1" applyBorder="1" applyAlignment="1" applyProtection="1">
      <alignment horizontal="center" vertical="center" wrapText="1"/>
      <protection locked="0"/>
    </xf>
    <xf numFmtId="0" fontId="39" fillId="0" borderId="0" xfId="0" applyFont="1" applyBorder="1" applyAlignment="1">
      <alignment horizontal="center"/>
    </xf>
    <xf numFmtId="0" fontId="16" fillId="0" borderId="16" xfId="0" applyFont="1" applyBorder="1" applyAlignment="1" applyProtection="1">
      <alignment horizontal="justify" vertical="center" wrapText="1"/>
    </xf>
    <xf numFmtId="0" fontId="16" fillId="0" borderId="0" xfId="0" applyFont="1" applyBorder="1" applyAlignment="1" applyProtection="1">
      <alignment vertical="center" wrapText="1"/>
    </xf>
    <xf numFmtId="0" fontId="16" fillId="0" borderId="21" xfId="0" applyFont="1" applyBorder="1" applyAlignment="1" applyProtection="1">
      <alignment horizontal="justify" vertical="center" wrapText="1"/>
    </xf>
    <xf numFmtId="0" fontId="16" fillId="0" borderId="0" xfId="0" applyFont="1" applyBorder="1" applyAlignment="1" applyProtection="1">
      <alignment horizontal="center" vertical="center" wrapText="1"/>
    </xf>
    <xf numFmtId="0" fontId="39" fillId="14" borderId="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39" fillId="0" borderId="0" xfId="0" applyFont="1" applyFill="1" applyBorder="1" applyAlignment="1">
      <alignment horizontal="center" vertical="center" wrapText="1"/>
    </xf>
    <xf numFmtId="9" fontId="42" fillId="14" borderId="1" xfId="19" applyFont="1" applyFill="1" applyBorder="1" applyAlignment="1">
      <alignment horizontal="center" vertical="center" wrapText="1"/>
    </xf>
    <xf numFmtId="0" fontId="39" fillId="5" borderId="1" xfId="0" applyFont="1" applyFill="1" applyBorder="1" applyAlignment="1">
      <alignment vertical="center" wrapText="1"/>
    </xf>
    <xf numFmtId="0" fontId="0" fillId="0" borderId="0" xfId="0" applyAlignment="1">
      <alignment horizontal="center" vertical="center"/>
    </xf>
    <xf numFmtId="0" fontId="14" fillId="5" borderId="1" xfId="14" applyFont="1" applyFill="1" applyBorder="1" applyAlignment="1">
      <alignment horizontal="left" vertical="center" wrapText="1"/>
    </xf>
    <xf numFmtId="0" fontId="14" fillId="5" borderId="1" xfId="14" applyFont="1" applyFill="1" applyBorder="1" applyAlignment="1">
      <alignment horizontal="justify" vertical="center" wrapText="1"/>
    </xf>
    <xf numFmtId="0" fontId="14" fillId="5" borderId="1" xfId="14" applyFont="1" applyFill="1" applyBorder="1" applyAlignment="1" applyProtection="1">
      <alignment horizontal="justify" vertical="center" wrapText="1"/>
      <protection locked="0"/>
    </xf>
    <xf numFmtId="0" fontId="14" fillId="5" borderId="1" xfId="14" applyFont="1" applyFill="1" applyBorder="1" applyAlignment="1" applyProtection="1">
      <alignment horizontal="center" vertical="center" wrapText="1"/>
      <protection locked="0"/>
    </xf>
    <xf numFmtId="0" fontId="14" fillId="5" borderId="1" xfId="14" applyFont="1" applyFill="1" applyBorder="1" applyAlignment="1">
      <alignment horizontal="center" vertical="center"/>
    </xf>
    <xf numFmtId="0" fontId="5" fillId="0" borderId="0" xfId="14" applyFont="1" applyFill="1" applyBorder="1" applyAlignment="1">
      <alignment horizontal="center" vertical="center"/>
    </xf>
    <xf numFmtId="0" fontId="0" fillId="0" borderId="1" xfId="0" applyBorder="1" applyAlignment="1">
      <alignment horizontal="center" vertical="center"/>
    </xf>
    <xf numFmtId="0" fontId="14" fillId="5" borderId="1" xfId="14" applyFont="1" applyFill="1" applyBorder="1" applyAlignment="1">
      <alignment vertical="top" wrapText="1"/>
    </xf>
    <xf numFmtId="0" fontId="39" fillId="14" borderId="1" xfId="0" applyFont="1" applyFill="1" applyBorder="1" applyAlignment="1">
      <alignment horizontal="center" vertical="center" wrapText="1"/>
    </xf>
    <xf numFmtId="41" fontId="26" fillId="3" borderId="1" xfId="23" applyFont="1" applyFill="1" applyBorder="1" applyAlignment="1" applyProtection="1">
      <alignment vertical="center" wrapText="1"/>
      <protection locked="0"/>
    </xf>
    <xf numFmtId="0" fontId="26" fillId="3" borderId="0" xfId="0" applyFont="1" applyFill="1" applyProtection="1"/>
    <xf numFmtId="0" fontId="26" fillId="3" borderId="1" xfId="0" applyNumberFormat="1" applyFont="1" applyFill="1" applyBorder="1" applyAlignment="1" applyProtection="1">
      <alignment vertical="center"/>
      <protection locked="0"/>
    </xf>
    <xf numFmtId="0" fontId="0" fillId="3" borderId="0" xfId="0" applyFill="1" applyProtection="1"/>
    <xf numFmtId="0" fontId="34" fillId="15" borderId="1" xfId="0" applyFont="1" applyFill="1" applyBorder="1" applyAlignment="1" applyProtection="1">
      <alignment horizontal="center" vertical="center" wrapText="1"/>
    </xf>
    <xf numFmtId="0" fontId="33" fillId="3" borderId="1" xfId="0" applyFont="1" applyFill="1" applyBorder="1" applyAlignment="1" applyProtection="1">
      <alignment horizontal="justify" vertical="center" wrapText="1"/>
    </xf>
    <xf numFmtId="0" fontId="33" fillId="3" borderId="1" xfId="0" applyFont="1" applyFill="1" applyBorder="1" applyAlignment="1" applyProtection="1">
      <alignment horizontal="center" vertical="center" wrapText="1"/>
    </xf>
    <xf numFmtId="0" fontId="33" fillId="3" borderId="0" xfId="0" applyFont="1" applyFill="1" applyProtection="1"/>
    <xf numFmtId="9" fontId="33" fillId="3" borderId="1" xfId="0" applyNumberFormat="1" applyFont="1" applyFill="1" applyBorder="1" applyAlignment="1" applyProtection="1">
      <alignment horizontal="center" vertical="center" wrapText="1"/>
    </xf>
    <xf numFmtId="168" fontId="33" fillId="3" borderId="1" xfId="0" applyNumberFormat="1" applyFont="1" applyFill="1" applyBorder="1" applyAlignment="1" applyProtection="1">
      <alignment horizontal="center" vertical="center" wrapText="1"/>
    </xf>
    <xf numFmtId="9" fontId="26" fillId="3" borderId="1" xfId="19" applyFont="1" applyFill="1" applyBorder="1" applyAlignment="1" applyProtection="1">
      <alignment vertical="center" wrapText="1"/>
      <protection locked="0"/>
    </xf>
    <xf numFmtId="168" fontId="28" fillId="15" borderId="1" xfId="0" applyNumberFormat="1" applyFont="1" applyFill="1" applyBorder="1" applyAlignment="1" applyProtection="1">
      <alignment vertical="center" wrapText="1"/>
    </xf>
    <xf numFmtId="168" fontId="28" fillId="15" borderId="8" xfId="0" applyNumberFormat="1" applyFont="1" applyFill="1" applyBorder="1" applyAlignment="1" applyProtection="1">
      <alignment vertical="center" wrapText="1"/>
    </xf>
    <xf numFmtId="0" fontId="0" fillId="0" borderId="1" xfId="0" applyBorder="1" applyAlignment="1">
      <alignment horizontal="center" vertical="center"/>
    </xf>
    <xf numFmtId="0" fontId="3" fillId="5" borderId="1" xfId="14" applyFont="1" applyFill="1" applyBorder="1" applyAlignment="1">
      <alignment vertical="center" wrapText="1"/>
    </xf>
    <xf numFmtId="0" fontId="0" fillId="3" borderId="1" xfId="0" applyFill="1" applyBorder="1" applyAlignment="1">
      <alignment horizontal="center" vertical="center" wrapText="1"/>
    </xf>
    <xf numFmtId="0" fontId="0" fillId="3" borderId="1" xfId="0" applyFill="1" applyBorder="1" applyAlignment="1">
      <alignment vertical="center" wrapText="1"/>
    </xf>
    <xf numFmtId="17" fontId="0" fillId="3" borderId="1" xfId="19" applyNumberFormat="1" applyFont="1" applyFill="1" applyBorder="1" applyAlignment="1">
      <alignment horizontal="center" vertical="center"/>
    </xf>
    <xf numFmtId="0" fontId="0" fillId="3" borderId="1" xfId="0" applyFill="1" applyBorder="1" applyAlignment="1">
      <alignment vertical="center"/>
    </xf>
    <xf numFmtId="17" fontId="1" fillId="3" borderId="1" xfId="19" applyNumberFormat="1" applyFont="1" applyFill="1" applyBorder="1" applyAlignment="1">
      <alignment horizontal="center" vertical="center"/>
    </xf>
    <xf numFmtId="168" fontId="0" fillId="3" borderId="1" xfId="19" applyNumberFormat="1" applyFont="1" applyFill="1" applyBorder="1" applyAlignment="1">
      <alignment horizontal="center" vertical="center"/>
    </xf>
    <xf numFmtId="0" fontId="0" fillId="3" borderId="1" xfId="0" applyFill="1" applyBorder="1" applyAlignment="1">
      <alignment horizontal="left" vertical="center"/>
    </xf>
    <xf numFmtId="10" fontId="39" fillId="5" borderId="1" xfId="0" applyNumberFormat="1" applyFont="1" applyFill="1" applyBorder="1" applyAlignment="1">
      <alignment vertical="center" wrapText="1"/>
    </xf>
    <xf numFmtId="9" fontId="8" fillId="0" borderId="1" xfId="19" applyFont="1" applyFill="1" applyBorder="1" applyAlignment="1">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17" fontId="1" fillId="0" borderId="1" xfId="19" applyNumberFormat="1" applyFont="1" applyFill="1" applyBorder="1" applyAlignment="1">
      <alignment horizontal="center" vertical="center"/>
    </xf>
    <xf numFmtId="10" fontId="8" fillId="0" borderId="1" xfId="0" applyNumberFormat="1" applyFont="1" applyFill="1" applyBorder="1" applyAlignment="1">
      <alignment vertical="center" wrapText="1"/>
    </xf>
    <xf numFmtId="17" fontId="8" fillId="0" borderId="1" xfId="19" applyNumberFormat="1" applyFont="1" applyFill="1" applyBorder="1" applyAlignment="1">
      <alignment vertical="center"/>
    </xf>
    <xf numFmtId="0" fontId="14" fillId="5" borderId="1" xfId="14" applyFont="1" applyFill="1" applyBorder="1" applyAlignment="1">
      <alignment vertical="center" wrapText="1"/>
    </xf>
    <xf numFmtId="0" fontId="7" fillId="0" borderId="0" xfId="14" applyFont="1" applyFill="1" applyBorder="1" applyAlignment="1">
      <alignment vertical="center" wrapText="1"/>
    </xf>
    <xf numFmtId="0" fontId="4" fillId="0" borderId="1" xfId="0" applyFont="1" applyFill="1" applyBorder="1" applyAlignment="1">
      <alignment vertical="center" wrapText="1"/>
    </xf>
    <xf numFmtId="168" fontId="0" fillId="3" borderId="1" xfId="19" applyNumberFormat="1" applyFont="1" applyFill="1" applyBorder="1" applyAlignment="1">
      <alignment horizontal="center" vertical="center"/>
    </xf>
    <xf numFmtId="10" fontId="0" fillId="0" borderId="0" xfId="0" applyNumberFormat="1"/>
    <xf numFmtId="10" fontId="18" fillId="0" borderId="1" xfId="19" applyNumberFormat="1" applyFont="1" applyBorder="1" applyAlignment="1">
      <alignment horizontal="center" vertical="center" wrapText="1"/>
    </xf>
    <xf numFmtId="10" fontId="17" fillId="0" borderId="1" xfId="19" applyNumberFormat="1" applyFont="1" applyBorder="1" applyAlignment="1">
      <alignment horizontal="center" vertical="center" wrapText="1"/>
    </xf>
    <xf numFmtId="10" fontId="19" fillId="0" borderId="1" xfId="19" applyNumberFormat="1" applyFont="1" applyBorder="1" applyAlignment="1">
      <alignment horizontal="center" vertical="center" wrapText="1"/>
    </xf>
    <xf numFmtId="10" fontId="8" fillId="0" borderId="1" xfId="19" applyNumberFormat="1" applyFont="1" applyFill="1" applyBorder="1" applyAlignment="1">
      <alignment vertical="center"/>
    </xf>
    <xf numFmtId="168" fontId="42" fillId="14" borderId="1" xfId="19" applyNumberFormat="1" applyFont="1" applyFill="1" applyBorder="1" applyAlignment="1">
      <alignment horizontal="center" vertical="center" wrapText="1"/>
    </xf>
    <xf numFmtId="168" fontId="0" fillId="0" borderId="1" xfId="19" applyNumberFormat="1" applyFont="1" applyBorder="1" applyAlignment="1">
      <alignment horizontal="center" vertical="center"/>
    </xf>
    <xf numFmtId="10" fontId="27" fillId="3" borderId="1" xfId="19" applyNumberFormat="1" applyFont="1" applyFill="1" applyBorder="1" applyAlignment="1" applyProtection="1">
      <alignment horizontal="right" vertical="center" wrapText="1"/>
      <protection locked="0"/>
    </xf>
    <xf numFmtId="10" fontId="27" fillId="3" borderId="1" xfId="19" applyNumberFormat="1" applyFont="1" applyFill="1" applyBorder="1" applyAlignment="1" applyProtection="1">
      <alignment horizontal="right" vertical="center" wrapText="1"/>
    </xf>
    <xf numFmtId="10" fontId="29" fillId="3" borderId="1" xfId="19" applyNumberFormat="1" applyFont="1" applyFill="1" applyBorder="1" applyAlignment="1" applyProtection="1">
      <alignment horizontal="right" vertical="center" wrapText="1"/>
    </xf>
    <xf numFmtId="10" fontId="26" fillId="3" borderId="1" xfId="19" applyNumberFormat="1" applyFont="1" applyFill="1" applyBorder="1" applyAlignment="1" applyProtection="1">
      <alignment vertical="center"/>
      <protection locked="0"/>
    </xf>
    <xf numFmtId="10" fontId="27" fillId="3" borderId="1" xfId="19" applyNumberFormat="1" applyFont="1" applyFill="1" applyBorder="1" applyAlignment="1" applyProtection="1">
      <alignment horizontal="right" vertical="center"/>
      <protection locked="0"/>
    </xf>
    <xf numFmtId="10" fontId="17" fillId="2" borderId="1" xfId="19" applyNumberFormat="1" applyFont="1" applyFill="1" applyBorder="1" applyAlignment="1">
      <alignment horizontal="center" vertical="center"/>
    </xf>
    <xf numFmtId="17" fontId="8" fillId="0" borderId="1" xfId="0" applyNumberFormat="1" applyFont="1" applyBorder="1" applyAlignment="1">
      <alignment vertical="center" wrapText="1"/>
    </xf>
    <xf numFmtId="0" fontId="8" fillId="0" borderId="1" xfId="0" applyFont="1" applyBorder="1" applyAlignment="1">
      <alignment vertical="center" wrapText="1"/>
    </xf>
    <xf numFmtId="0" fontId="15" fillId="0" borderId="1" xfId="14" applyFont="1" applyFill="1" applyBorder="1" applyAlignment="1">
      <alignment horizontal="center" vertical="center"/>
    </xf>
    <xf numFmtId="0" fontId="8" fillId="16" borderId="8" xfId="0" applyFont="1" applyFill="1" applyBorder="1" applyAlignment="1">
      <alignment horizontal="center" vertical="center"/>
    </xf>
    <xf numFmtId="10" fontId="1" fillId="16" borderId="13" xfId="19" applyNumberFormat="1" applyFont="1" applyFill="1" applyBorder="1" applyAlignment="1">
      <alignment horizontal="center" vertical="center"/>
    </xf>
    <xf numFmtId="17" fontId="8" fillId="16" borderId="1" xfId="19" applyNumberFormat="1" applyFont="1" applyFill="1" applyBorder="1" applyAlignment="1">
      <alignment horizontal="center" vertical="center"/>
    </xf>
    <xf numFmtId="17" fontId="8" fillId="16" borderId="1" xfId="0" applyNumberFormat="1" applyFont="1" applyFill="1" applyBorder="1" applyAlignment="1">
      <alignment vertical="center" wrapText="1"/>
    </xf>
    <xf numFmtId="17" fontId="8" fillId="0" borderId="1" xfId="0" applyNumberFormat="1" applyFont="1" applyBorder="1" applyAlignment="1">
      <alignment horizontal="justify" vertical="center" wrapText="1"/>
    </xf>
    <xf numFmtId="0" fontId="49" fillId="0" borderId="0" xfId="14" applyFont="1" applyFill="1" applyBorder="1" applyAlignment="1">
      <alignment horizontal="center" vertical="center"/>
    </xf>
    <xf numFmtId="0" fontId="48" fillId="0" borderId="0" xfId="0" applyFont="1" applyFill="1"/>
    <xf numFmtId="17" fontId="8" fillId="0" borderId="1" xfId="0" applyNumberFormat="1" applyFont="1" applyBorder="1" applyAlignment="1">
      <alignment vertical="center"/>
    </xf>
    <xf numFmtId="10" fontId="8" fillId="0" borderId="1" xfId="19" applyNumberFormat="1" applyFont="1" applyFill="1" applyBorder="1" applyAlignment="1">
      <alignment vertical="center" wrapText="1"/>
    </xf>
    <xf numFmtId="0" fontId="4" fillId="0" borderId="1" xfId="14" applyFont="1" applyFill="1" applyBorder="1" applyAlignment="1">
      <alignment horizontal="center" vertical="center"/>
    </xf>
    <xf numFmtId="0" fontId="4" fillId="0" borderId="1" xfId="14" applyFont="1" applyFill="1" applyBorder="1" applyAlignment="1">
      <alignment vertical="center"/>
    </xf>
    <xf numFmtId="14" fontId="15" fillId="2" borderId="1" xfId="14" applyNumberFormat="1" applyFont="1" applyFill="1" applyBorder="1" applyAlignment="1" applyProtection="1">
      <alignment vertical="center" wrapText="1"/>
      <protection locked="0"/>
    </xf>
    <xf numFmtId="168" fontId="26" fillId="3" borderId="1" xfId="19" applyNumberFormat="1" applyFont="1" applyFill="1" applyBorder="1" applyAlignment="1" applyProtection="1">
      <alignment vertical="center"/>
      <protection locked="0"/>
    </xf>
    <xf numFmtId="10" fontId="15" fillId="2" borderId="1" xfId="19" applyNumberFormat="1" applyFont="1" applyFill="1" applyBorder="1" applyAlignment="1">
      <alignment horizontal="center" vertical="center"/>
    </xf>
    <xf numFmtId="10" fontId="17" fillId="3" borderId="1" xfId="19" applyNumberFormat="1" applyFont="1" applyFill="1" applyBorder="1" applyAlignment="1" applyProtection="1">
      <alignment horizontal="center" vertical="center" wrapText="1"/>
      <protection locked="0"/>
    </xf>
    <xf numFmtId="10" fontId="15" fillId="3" borderId="1" xfId="19" applyNumberFormat="1" applyFont="1" applyFill="1" applyBorder="1" applyAlignment="1" applyProtection="1">
      <alignment horizontal="center" vertical="center" wrapText="1"/>
      <protection locked="0"/>
    </xf>
    <xf numFmtId="10" fontId="17" fillId="0" borderId="1" xfId="19" applyNumberFormat="1" applyFont="1" applyFill="1" applyBorder="1" applyAlignment="1" applyProtection="1">
      <alignment horizontal="center" vertical="center" wrapText="1"/>
      <protection locked="0"/>
    </xf>
    <xf numFmtId="10" fontId="33" fillId="3" borderId="1" xfId="0" applyNumberFormat="1" applyFont="1" applyFill="1" applyBorder="1" applyAlignment="1" applyProtection="1">
      <alignment horizontal="center" vertical="center" wrapText="1"/>
    </xf>
    <xf numFmtId="10" fontId="26" fillId="3" borderId="1" xfId="19" applyNumberFormat="1" applyFont="1" applyFill="1" applyBorder="1" applyAlignment="1" applyProtection="1">
      <alignment vertical="center" wrapText="1"/>
      <protection locked="0"/>
    </xf>
    <xf numFmtId="9" fontId="26" fillId="3" borderId="1" xfId="19" applyNumberFormat="1" applyFont="1" applyFill="1" applyBorder="1" applyAlignment="1" applyProtection="1">
      <alignment vertical="center" wrapText="1"/>
      <protection locked="0"/>
    </xf>
    <xf numFmtId="9" fontId="8" fillId="0" borderId="1" xfId="19" applyFont="1" applyFill="1" applyBorder="1" applyAlignment="1">
      <alignment vertical="center" wrapText="1"/>
    </xf>
    <xf numFmtId="17" fontId="8" fillId="0" borderId="1" xfId="0" applyNumberFormat="1" applyFont="1" applyFill="1" applyBorder="1" applyAlignment="1">
      <alignment horizontal="justify" vertical="center" wrapText="1"/>
    </xf>
    <xf numFmtId="17" fontId="8" fillId="0" borderId="1" xfId="0" applyNumberFormat="1" applyFont="1" applyFill="1" applyBorder="1" applyAlignment="1">
      <alignment vertical="center" wrapText="1"/>
    </xf>
    <xf numFmtId="168" fontId="0" fillId="3" borderId="1" xfId="19" applyNumberFormat="1" applyFont="1" applyFill="1" applyBorder="1" applyAlignment="1">
      <alignment horizontal="center" vertical="center"/>
    </xf>
    <xf numFmtId="17" fontId="1" fillId="3" borderId="1" xfId="19" applyNumberFormat="1" applyFont="1" applyFill="1" applyBorder="1" applyAlignment="1">
      <alignment horizontal="center" vertical="center"/>
    </xf>
    <xf numFmtId="0" fontId="4" fillId="0" borderId="0" xfId="0" applyFont="1" applyFill="1" applyBorder="1" applyAlignment="1">
      <alignment horizontal="center" vertical="center"/>
    </xf>
    <xf numFmtId="0" fontId="15" fillId="0" borderId="0" xfId="0" applyFont="1" applyFill="1"/>
    <xf numFmtId="170" fontId="15" fillId="0" borderId="0" xfId="0" applyNumberFormat="1" applyFont="1" applyFill="1"/>
    <xf numFmtId="9" fontId="8" fillId="0" borderId="1" xfId="0" applyNumberFormat="1" applyFont="1" applyFill="1" applyBorder="1" applyAlignment="1">
      <alignment vertical="center" wrapText="1"/>
    </xf>
    <xf numFmtId="17" fontId="0" fillId="0" borderId="1" xfId="0" applyNumberFormat="1" applyBorder="1" applyAlignment="1">
      <alignment horizontal="center" vertical="center"/>
    </xf>
    <xf numFmtId="0" fontId="39" fillId="14" borderId="1" xfId="0" applyFont="1" applyFill="1" applyBorder="1" applyAlignment="1">
      <alignment horizontal="center" vertical="center" wrapText="1"/>
    </xf>
    <xf numFmtId="0" fontId="0" fillId="3" borderId="1" xfId="0" applyFill="1" applyBorder="1" applyAlignment="1">
      <alignment horizontal="left" vertical="center" wrapText="1"/>
    </xf>
    <xf numFmtId="168" fontId="0" fillId="3" borderId="1" xfId="19" applyNumberFormat="1" applyFont="1" applyFill="1" applyBorder="1" applyAlignment="1">
      <alignment horizontal="center" vertical="center"/>
    </xf>
    <xf numFmtId="17" fontId="0" fillId="0" borderId="1" xfId="0" applyNumberFormat="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17" fontId="1" fillId="3" borderId="1" xfId="19" applyNumberFormat="1" applyFont="1" applyFill="1" applyBorder="1" applyAlignment="1">
      <alignment horizontal="center" vertical="center"/>
    </xf>
    <xf numFmtId="0" fontId="0" fillId="0" borderId="0" xfId="0" applyAlignment="1">
      <alignment vertical="center"/>
    </xf>
    <xf numFmtId="0" fontId="50" fillId="0" borderId="1" xfId="0" applyFont="1" applyBorder="1" applyAlignment="1">
      <alignment horizontal="justify" vertical="center" wrapText="1"/>
    </xf>
    <xf numFmtId="9" fontId="42" fillId="14" borderId="1" xfId="19" applyFont="1" applyFill="1" applyBorder="1" applyAlignment="1">
      <alignment horizontal="center" vertical="center" wrapText="1"/>
    </xf>
    <xf numFmtId="0" fontId="27" fillId="0" borderId="16"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18" xfId="0" applyFont="1" applyBorder="1" applyAlignment="1" applyProtection="1">
      <alignment horizontal="center" vertical="center" wrapText="1"/>
    </xf>
    <xf numFmtId="0" fontId="7" fillId="6" borderId="8" xfId="0" applyFont="1" applyFill="1" applyBorder="1" applyAlignment="1" applyProtection="1">
      <alignment horizontal="center" vertical="center"/>
    </xf>
    <xf numFmtId="0" fontId="7" fillId="6" borderId="5" xfId="0" applyFont="1" applyFill="1" applyBorder="1" applyAlignment="1" applyProtection="1">
      <alignment horizontal="center" vertical="center"/>
    </xf>
    <xf numFmtId="0" fontId="7" fillId="6" borderId="4" xfId="0" applyFont="1" applyFill="1" applyBorder="1" applyAlignment="1" applyProtection="1">
      <alignment horizontal="center" vertical="center"/>
    </xf>
    <xf numFmtId="0" fontId="7" fillId="7" borderId="1" xfId="11" applyFont="1" applyFill="1" applyBorder="1" applyAlignment="1" applyProtection="1">
      <alignment horizontal="center" vertical="center" wrapText="1"/>
    </xf>
    <xf numFmtId="0" fontId="7" fillId="7" borderId="9" xfId="11" applyFont="1" applyFill="1" applyBorder="1" applyAlignment="1" applyProtection="1">
      <alignment horizontal="center" vertical="center" wrapText="1"/>
    </xf>
    <xf numFmtId="0" fontId="7" fillId="7" borderId="13" xfId="11" applyFont="1" applyFill="1" applyBorder="1" applyAlignment="1" applyProtection="1">
      <alignment horizontal="center" vertical="center" wrapText="1"/>
    </xf>
    <xf numFmtId="0" fontId="7" fillId="7" borderId="3" xfId="11" applyFont="1" applyFill="1" applyBorder="1" applyAlignment="1" applyProtection="1">
      <alignment horizontal="center" vertical="center" wrapText="1"/>
    </xf>
    <xf numFmtId="0" fontId="7" fillId="7" borderId="7" xfId="11" applyFont="1" applyFill="1" applyBorder="1" applyAlignment="1" applyProtection="1">
      <alignment horizontal="center" vertical="center" wrapText="1"/>
    </xf>
    <xf numFmtId="0" fontId="7" fillId="7" borderId="10" xfId="11"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0" fontId="0" fillId="3" borderId="14" xfId="0" applyFill="1" applyBorder="1" applyAlignment="1" applyProtection="1">
      <alignment horizontal="center"/>
    </xf>
    <xf numFmtId="0" fontId="0" fillId="3" borderId="15" xfId="0" applyFill="1" applyBorder="1" applyAlignment="1" applyProtection="1">
      <alignment horizontal="center"/>
    </xf>
    <xf numFmtId="0" fontId="0" fillId="3" borderId="2" xfId="0" applyFill="1" applyBorder="1" applyAlignment="1" applyProtection="1">
      <alignment horizontal="center"/>
    </xf>
    <xf numFmtId="0" fontId="0" fillId="3" borderId="6" xfId="0" applyFill="1" applyBorder="1" applyAlignment="1" applyProtection="1">
      <alignment horizontal="center"/>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28" fillId="3" borderId="1" xfId="11" applyFont="1" applyFill="1" applyBorder="1" applyAlignment="1" applyProtection="1">
      <alignment horizontal="justify" vertical="center" wrapText="1"/>
      <protection locked="0"/>
    </xf>
    <xf numFmtId="0" fontId="27" fillId="8" borderId="1" xfId="0" applyFont="1" applyFill="1" applyBorder="1" applyAlignment="1" applyProtection="1">
      <alignment horizontal="justify" vertical="center" wrapText="1"/>
    </xf>
    <xf numFmtId="10" fontId="26" fillId="3" borderId="1" xfId="19" applyNumberFormat="1" applyFont="1" applyFill="1" applyBorder="1" applyAlignment="1" applyProtection="1">
      <alignment horizontal="justify" vertical="center" wrapText="1"/>
    </xf>
    <xf numFmtId="0" fontId="26" fillId="3" borderId="1" xfId="0" applyFont="1" applyFill="1" applyBorder="1" applyAlignment="1" applyProtection="1">
      <alignment horizontal="center" vertical="center" wrapText="1"/>
    </xf>
    <xf numFmtId="0" fontId="26" fillId="3" borderId="1" xfId="0" applyFont="1" applyFill="1" applyBorder="1" applyAlignment="1" applyProtection="1">
      <alignment horizontal="justify" vertical="center" wrapText="1"/>
    </xf>
    <xf numFmtId="0" fontId="26" fillId="0" borderId="1" xfId="0" applyFont="1" applyFill="1" applyBorder="1" applyAlignment="1" applyProtection="1">
      <alignment horizontal="justify" vertical="center" wrapText="1"/>
    </xf>
    <xf numFmtId="0" fontId="26" fillId="0" borderId="9" xfId="0" applyFont="1" applyFill="1" applyBorder="1" applyAlignment="1" applyProtection="1">
      <alignment horizontal="justify" vertical="center" wrapText="1"/>
    </xf>
    <xf numFmtId="0" fontId="26" fillId="0" borderId="40" xfId="0" applyFont="1" applyFill="1" applyBorder="1" applyAlignment="1" applyProtection="1">
      <alignment horizontal="justify" vertical="center" wrapText="1"/>
    </xf>
    <xf numFmtId="0" fontId="26" fillId="0" borderId="13" xfId="0" applyFont="1" applyFill="1" applyBorder="1" applyAlignment="1" applyProtection="1">
      <alignment horizontal="justify" vertical="center" wrapText="1"/>
    </xf>
    <xf numFmtId="0" fontId="32" fillId="7" borderId="9" xfId="0" applyFont="1" applyFill="1" applyBorder="1" applyAlignment="1" applyProtection="1">
      <alignment horizontal="center" vertical="center" wrapText="1"/>
    </xf>
    <xf numFmtId="0" fontId="32" fillId="7" borderId="13" xfId="0" applyFont="1" applyFill="1" applyBorder="1" applyAlignment="1" applyProtection="1">
      <alignment horizontal="center" vertical="center" wrapText="1"/>
    </xf>
    <xf numFmtId="0" fontId="30" fillId="0" borderId="1" xfId="0" applyFont="1" applyFill="1" applyBorder="1" applyAlignment="1" applyProtection="1">
      <alignment horizontal="center"/>
    </xf>
    <xf numFmtId="0" fontId="31" fillId="0" borderId="1" xfId="0" applyFont="1" applyFill="1" applyBorder="1" applyAlignment="1" applyProtection="1">
      <alignment horizontal="center" vertical="center" wrapText="1"/>
    </xf>
    <xf numFmtId="0" fontId="31" fillId="3" borderId="1" xfId="0" applyFont="1" applyFill="1" applyBorder="1" applyAlignment="1" applyProtection="1">
      <alignment horizontal="center" vertical="center"/>
    </xf>
    <xf numFmtId="0" fontId="31" fillId="0" borderId="16" xfId="0" applyFont="1" applyBorder="1" applyAlignment="1" applyProtection="1">
      <alignment horizontal="center" vertical="center" wrapText="1"/>
    </xf>
    <xf numFmtId="0" fontId="31" fillId="0" borderId="18" xfId="0" applyFont="1" applyBorder="1" applyAlignment="1" applyProtection="1">
      <alignment horizontal="center" vertical="center" wrapText="1"/>
    </xf>
    <xf numFmtId="0" fontId="31" fillId="0" borderId="17" xfId="0" applyFont="1" applyBorder="1" applyAlignment="1" applyProtection="1">
      <alignment horizontal="center" vertical="center" wrapText="1"/>
    </xf>
    <xf numFmtId="0" fontId="32" fillId="6" borderId="1" xfId="0" applyFont="1" applyFill="1" applyBorder="1" applyAlignment="1" applyProtection="1">
      <alignment horizontal="center" vertical="center" wrapText="1"/>
    </xf>
    <xf numFmtId="0" fontId="15" fillId="0" borderId="1" xfId="14" applyFont="1" applyFill="1" applyBorder="1" applyAlignment="1">
      <alignment horizontal="center" vertical="center" wrapText="1"/>
    </xf>
    <xf numFmtId="0" fontId="15" fillId="0" borderId="1" xfId="14" applyFont="1" applyFill="1" applyBorder="1" applyAlignment="1">
      <alignment horizontal="center" vertical="center"/>
    </xf>
    <xf numFmtId="49" fontId="15" fillId="0" borderId="1" xfId="14" applyNumberFormat="1" applyFont="1" applyFill="1" applyBorder="1" applyAlignment="1">
      <alignment horizontal="center" vertical="center"/>
    </xf>
    <xf numFmtId="0" fontId="8"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14" fillId="5" borderId="1" xfId="14" applyFont="1" applyFill="1" applyBorder="1" applyAlignment="1">
      <alignment horizontal="justify" vertical="center" wrapText="1"/>
    </xf>
    <xf numFmtId="0" fontId="15" fillId="2" borderId="1" xfId="14"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xf>
    <xf numFmtId="0" fontId="45" fillId="0" borderId="1" xfId="0" applyFont="1" applyFill="1" applyBorder="1" applyAlignment="1">
      <alignment horizontal="center" vertical="center"/>
    </xf>
    <xf numFmtId="9" fontId="15" fillId="0" borderId="1" xfId="17" applyFont="1" applyFill="1" applyBorder="1" applyAlignment="1">
      <alignment horizontal="center" vertical="center"/>
    </xf>
    <xf numFmtId="0" fontId="16" fillId="4" borderId="1" xfId="14" applyFont="1" applyFill="1" applyBorder="1" applyAlignment="1">
      <alignment horizontal="center" vertical="center"/>
    </xf>
    <xf numFmtId="0" fontId="19"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14" applyFont="1" applyFill="1" applyBorder="1" applyAlignment="1" applyProtection="1">
      <alignment horizontal="justify" vertical="center" wrapText="1"/>
      <protection locked="0"/>
    </xf>
    <xf numFmtId="0" fontId="14" fillId="5" borderId="1" xfId="14" applyFont="1" applyFill="1" applyBorder="1" applyAlignment="1">
      <alignment horizontal="left" vertical="center" wrapText="1"/>
    </xf>
    <xf numFmtId="0" fontId="44" fillId="0" borderId="1" xfId="14" applyFont="1" applyFill="1" applyBorder="1" applyAlignment="1">
      <alignment horizontal="center" vertical="center"/>
    </xf>
    <xf numFmtId="14" fontId="15" fillId="0" borderId="1" xfId="14" applyNumberFormat="1" applyFont="1" applyFill="1" applyBorder="1" applyAlignment="1">
      <alignment horizontal="center" vertical="center" wrapText="1"/>
    </xf>
    <xf numFmtId="10" fontId="15" fillId="0" borderId="1" xfId="17" applyNumberFormat="1" applyFont="1" applyFill="1" applyBorder="1" applyAlignment="1">
      <alignment horizontal="center" vertical="center" wrapText="1"/>
    </xf>
    <xf numFmtId="9" fontId="15" fillId="0" borderId="1" xfId="17" applyNumberFormat="1" applyFont="1" applyFill="1" applyBorder="1" applyAlignment="1">
      <alignment horizontal="center" vertical="center" wrapText="1"/>
    </xf>
    <xf numFmtId="0" fontId="15" fillId="2" borderId="1" xfId="14" applyFont="1" applyFill="1" applyBorder="1" applyAlignment="1" applyProtection="1">
      <alignment horizontal="center" vertical="center" wrapText="1"/>
      <protection locked="0"/>
    </xf>
    <xf numFmtId="0" fontId="14" fillId="5" borderId="1" xfId="14" applyFont="1" applyFill="1" applyBorder="1" applyAlignment="1" applyProtection="1">
      <alignment horizontal="left" vertical="center" wrapText="1"/>
      <protection locked="0"/>
    </xf>
    <xf numFmtId="0" fontId="14" fillId="5" borderId="1" xfId="14" applyFont="1" applyFill="1" applyBorder="1" applyAlignment="1">
      <alignment horizontal="justify" vertical="center"/>
    </xf>
    <xf numFmtId="0" fontId="15" fillId="0" borderId="1" xfId="14" applyFont="1" applyFill="1" applyBorder="1" applyAlignment="1" applyProtection="1">
      <alignment horizontal="center" vertical="center"/>
      <protection locked="0"/>
    </xf>
    <xf numFmtId="0" fontId="15" fillId="0" borderId="1" xfId="0" applyFont="1" applyFill="1" applyBorder="1" applyAlignment="1">
      <alignment horizontal="left" vertical="center"/>
    </xf>
    <xf numFmtId="0" fontId="5" fillId="0" borderId="1" xfId="14" applyFont="1" applyFill="1" applyBorder="1" applyAlignment="1">
      <alignment horizontal="center" vertical="center"/>
    </xf>
    <xf numFmtId="0" fontId="14" fillId="5" borderId="1" xfId="14" applyFont="1" applyFill="1" applyBorder="1" applyAlignment="1" applyProtection="1">
      <alignment horizontal="justify" vertical="center" wrapText="1"/>
      <protection locked="0"/>
    </xf>
    <xf numFmtId="0" fontId="15" fillId="0" borderId="1" xfId="14" applyFont="1" applyFill="1" applyBorder="1" applyAlignment="1" applyProtection="1">
      <alignment horizontal="center" vertical="center" wrapText="1"/>
      <protection locked="0"/>
    </xf>
    <xf numFmtId="0" fontId="14" fillId="5" borderId="1" xfId="14" applyFont="1" applyFill="1" applyBorder="1" applyAlignment="1" applyProtection="1">
      <alignment horizontal="center" vertical="center" wrapText="1"/>
      <protection locked="0"/>
    </xf>
    <xf numFmtId="0" fontId="15" fillId="0" borderId="1" xfId="14" applyFont="1" applyFill="1" applyBorder="1" applyAlignment="1">
      <alignment horizontal="justify" vertical="center" wrapText="1"/>
    </xf>
    <xf numFmtId="0" fontId="47" fillId="0" borderId="1" xfId="14" applyFont="1" applyFill="1" applyBorder="1" applyAlignment="1">
      <alignment horizontal="justify" vertical="center" wrapText="1"/>
    </xf>
    <xf numFmtId="0" fontId="14" fillId="5" borderId="1" xfId="14" applyFont="1" applyFill="1" applyBorder="1" applyAlignment="1">
      <alignment vertical="center"/>
    </xf>
    <xf numFmtId="9" fontId="14" fillId="5" borderId="1" xfId="17" applyFont="1" applyFill="1" applyBorder="1" applyAlignment="1">
      <alignment vertical="center"/>
    </xf>
    <xf numFmtId="0" fontId="7" fillId="0" borderId="1" xfId="14" applyFont="1" applyFill="1" applyBorder="1" applyAlignment="1" applyProtection="1">
      <alignment horizontal="center" vertical="center"/>
    </xf>
    <xf numFmtId="0" fontId="5" fillId="4" borderId="1" xfId="14" applyFont="1" applyFill="1" applyBorder="1" applyAlignment="1">
      <alignment horizontal="center" vertical="center"/>
    </xf>
    <xf numFmtId="0" fontId="14" fillId="5" borderId="1" xfId="14" applyFont="1" applyFill="1" applyBorder="1" applyAlignment="1">
      <alignment vertical="center" wrapText="1"/>
    </xf>
    <xf numFmtId="0" fontId="15" fillId="0" borderId="1" xfId="14" applyFont="1" applyFill="1" applyBorder="1" applyAlignment="1">
      <alignment horizontal="left" vertical="center" wrapText="1"/>
    </xf>
    <xf numFmtId="0" fontId="15" fillId="0" borderId="1" xfId="17" applyNumberFormat="1" applyFont="1" applyFill="1" applyBorder="1" applyAlignment="1">
      <alignment horizontal="center" vertical="center" wrapText="1"/>
    </xf>
    <xf numFmtId="1" fontId="15" fillId="0" borderId="1" xfId="5" applyNumberFormat="1" applyFont="1" applyFill="1" applyBorder="1" applyAlignment="1">
      <alignment horizontal="center" vertical="center" wrapText="1"/>
    </xf>
    <xf numFmtId="0" fontId="19" fillId="0" borderId="16" xfId="0" applyFont="1" applyBorder="1" applyAlignment="1" applyProtection="1">
      <alignment horizontal="left" vertical="center" wrapText="1"/>
    </xf>
    <xf numFmtId="0" fontId="19" fillId="0" borderId="17" xfId="0" applyFont="1" applyBorder="1" applyAlignment="1" applyProtection="1">
      <alignment horizontal="left" vertical="center" wrapText="1"/>
    </xf>
    <xf numFmtId="0" fontId="19" fillId="0" borderId="18" xfId="0" applyFont="1" applyBorder="1" applyAlignment="1" applyProtection="1">
      <alignment horizontal="left" vertical="center" wrapText="1"/>
    </xf>
    <xf numFmtId="0" fontId="8" fillId="0" borderId="23" xfId="0" applyFont="1" applyBorder="1" applyAlignment="1" applyProtection="1">
      <alignment horizontal="center"/>
      <protection locked="0"/>
    </xf>
    <xf numFmtId="0" fontId="8" fillId="0" borderId="31" xfId="0" applyFont="1" applyBorder="1" applyAlignment="1" applyProtection="1">
      <alignment horizontal="center"/>
      <protection locked="0"/>
    </xf>
    <xf numFmtId="0" fontId="8" fillId="0" borderId="39" xfId="0" applyFont="1" applyBorder="1" applyAlignment="1" applyProtection="1">
      <alignment horizontal="center"/>
      <protection locked="0"/>
    </xf>
    <xf numFmtId="0" fontId="9" fillId="0" borderId="16"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18" xfId="0" applyFont="1" applyFill="1" applyBorder="1" applyAlignment="1" applyProtection="1">
      <alignment horizontal="center" vertical="center"/>
      <protection locked="0"/>
    </xf>
    <xf numFmtId="0" fontId="9" fillId="0" borderId="1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39" fillId="3" borderId="16" xfId="0" applyFont="1" applyFill="1" applyBorder="1" applyAlignment="1">
      <alignment horizontal="center"/>
    </xf>
    <xf numFmtId="0" fontId="39" fillId="3" borderId="17" xfId="0" applyFont="1" applyFill="1" applyBorder="1" applyAlignment="1">
      <alignment horizontal="center"/>
    </xf>
    <xf numFmtId="0" fontId="39" fillId="3" borderId="18" xfId="0" applyFont="1" applyFill="1" applyBorder="1" applyAlignment="1">
      <alignment horizontal="center"/>
    </xf>
    <xf numFmtId="9" fontId="42" fillId="14" borderId="8" xfId="19" applyFont="1" applyFill="1" applyBorder="1" applyAlignment="1">
      <alignment horizontal="center" vertical="center" wrapText="1"/>
    </xf>
    <xf numFmtId="9" fontId="42" fillId="14" borderId="4" xfId="19" applyFont="1" applyFill="1" applyBorder="1" applyAlignment="1">
      <alignment horizontal="center" vertical="center" wrapText="1"/>
    </xf>
    <xf numFmtId="0" fontId="38" fillId="13" borderId="11" xfId="0" applyFont="1" applyFill="1" applyBorder="1" applyAlignment="1">
      <alignment horizontal="center"/>
    </xf>
    <xf numFmtId="0" fontId="38" fillId="13" borderId="0" xfId="0" applyFont="1" applyFill="1" applyBorder="1" applyAlignment="1">
      <alignment horizontal="center"/>
    </xf>
    <xf numFmtId="0" fontId="8" fillId="0" borderId="1" xfId="0" applyFont="1" applyFill="1" applyBorder="1" applyAlignment="1">
      <alignment horizontal="center" vertical="center"/>
    </xf>
    <xf numFmtId="0" fontId="8" fillId="0" borderId="1" xfId="0" applyFont="1" applyFill="1" applyBorder="1" applyAlignment="1">
      <alignment horizontal="justify" vertical="center" wrapText="1"/>
    </xf>
    <xf numFmtId="0" fontId="41" fillId="12" borderId="8" xfId="0" applyFont="1" applyFill="1" applyBorder="1" applyAlignment="1">
      <alignment horizontal="center" vertical="center"/>
    </xf>
    <xf numFmtId="0" fontId="41" fillId="12" borderId="5" xfId="0" applyFont="1" applyFill="1" applyBorder="1" applyAlignment="1">
      <alignment horizontal="center" vertical="center"/>
    </xf>
    <xf numFmtId="0" fontId="41" fillId="12" borderId="4" xfId="0" applyFont="1" applyFill="1" applyBorder="1" applyAlignment="1">
      <alignment horizontal="center" vertical="center"/>
    </xf>
    <xf numFmtId="0" fontId="39" fillId="14" borderId="8"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8" fillId="16" borderId="8" xfId="0" applyFont="1" applyFill="1" applyBorder="1" applyAlignment="1">
      <alignment horizontal="center" vertical="center"/>
    </xf>
    <xf numFmtId="0" fontId="8" fillId="16" borderId="4" xfId="0" applyFont="1" applyFill="1" applyBorder="1" applyAlignment="1">
      <alignment horizontal="center" vertical="center"/>
    </xf>
    <xf numFmtId="0" fontId="3" fillId="5" borderId="1" xfId="14" applyFont="1" applyFill="1" applyBorder="1" applyAlignment="1">
      <alignment horizontal="left" vertical="center" wrapText="1"/>
    </xf>
    <xf numFmtId="0" fontId="4" fillId="0" borderId="1" xfId="14" applyFont="1" applyFill="1" applyBorder="1" applyAlignment="1">
      <alignment horizontal="center" vertical="center"/>
    </xf>
    <xf numFmtId="0" fontId="8" fillId="0" borderId="1" xfId="0" applyFont="1" applyFill="1" applyBorder="1" applyAlignment="1" applyProtection="1">
      <alignment horizontal="center"/>
      <protection locked="0"/>
    </xf>
    <xf numFmtId="0" fontId="4" fillId="0" borderId="1" xfId="14" applyFont="1" applyFill="1" applyBorder="1" applyAlignment="1">
      <alignment horizontal="left" vertical="top" wrapText="1"/>
    </xf>
    <xf numFmtId="0" fontId="4" fillId="0" borderId="1" xfId="14" applyFont="1" applyFill="1" applyBorder="1" applyAlignment="1">
      <alignment horizontal="center" vertical="center" wrapText="1"/>
    </xf>
    <xf numFmtId="1" fontId="4" fillId="0" borderId="1" xfId="5" applyNumberFormat="1" applyFont="1" applyFill="1" applyBorder="1" applyAlignment="1">
      <alignment horizontal="center" vertical="center" wrapText="1"/>
    </xf>
    <xf numFmtId="9" fontId="4" fillId="0" borderId="1" xfId="17" applyFont="1" applyFill="1" applyBorder="1" applyAlignment="1">
      <alignment horizontal="center" vertical="center"/>
    </xf>
    <xf numFmtId="0" fontId="4" fillId="0" borderId="1" xfId="17" applyNumberFormat="1" applyFont="1" applyFill="1" applyBorder="1" applyAlignment="1">
      <alignment horizontal="center" vertical="center" wrapText="1"/>
    </xf>
    <xf numFmtId="0" fontId="4" fillId="0" borderId="1" xfId="14" applyFont="1" applyFill="1" applyBorder="1" applyAlignment="1">
      <alignment horizontal="left" vertical="center" wrapText="1"/>
    </xf>
    <xf numFmtId="49" fontId="4" fillId="0" borderId="1" xfId="14" applyNumberFormat="1" applyFont="1" applyFill="1" applyBorder="1" applyAlignment="1">
      <alignment horizontal="center" vertical="center"/>
    </xf>
    <xf numFmtId="0" fontId="46" fillId="0" borderId="1" xfId="14" applyFont="1" applyFill="1" applyBorder="1" applyAlignment="1">
      <alignment horizontal="center" vertical="center"/>
    </xf>
    <xf numFmtId="0" fontId="14" fillId="5" borderId="1" xfId="14" applyFont="1" applyFill="1" applyBorder="1" applyAlignment="1">
      <alignment horizontal="center" vertical="center"/>
    </xf>
    <xf numFmtId="9" fontId="14" fillId="5" borderId="1" xfId="17" applyFont="1" applyFill="1" applyBorder="1" applyAlignment="1">
      <alignment horizontal="center" vertical="center"/>
    </xf>
    <xf numFmtId="0" fontId="15" fillId="0" borderId="1" xfId="14" applyFont="1" applyFill="1" applyBorder="1" applyAlignment="1" applyProtection="1">
      <alignment horizontal="center" vertical="center" wrapText="1"/>
    </xf>
    <xf numFmtId="0" fontId="15" fillId="0" borderId="1" xfId="14" applyFont="1" applyFill="1" applyBorder="1" applyAlignment="1" applyProtection="1">
      <alignment horizontal="left" vertical="center" wrapText="1"/>
      <protection locked="0"/>
    </xf>
    <xf numFmtId="0" fontId="15" fillId="0" borderId="1" xfId="14" applyFont="1" applyFill="1" applyBorder="1" applyAlignment="1" applyProtection="1">
      <alignment horizontal="center" vertical="center"/>
    </xf>
    <xf numFmtId="14" fontId="15" fillId="0" borderId="1" xfId="0" applyNumberFormat="1" applyFont="1" applyFill="1" applyBorder="1" applyAlignment="1">
      <alignment horizontal="center" vertical="center" wrapText="1"/>
    </xf>
    <xf numFmtId="14" fontId="43" fillId="0" borderId="1" xfId="0" applyNumberFormat="1" applyFont="1" applyFill="1" applyBorder="1"/>
    <xf numFmtId="9" fontId="15" fillId="0" borderId="1" xfId="17" applyNumberFormat="1" applyFont="1" applyFill="1" applyBorder="1" applyAlignment="1">
      <alignment horizontal="center" vertical="top" wrapText="1"/>
    </xf>
    <xf numFmtId="0" fontId="43" fillId="0" borderId="1" xfId="0" applyFont="1" applyFill="1" applyBorder="1"/>
    <xf numFmtId="0" fontId="19" fillId="0" borderId="1" xfId="0" applyFont="1" applyFill="1" applyBorder="1" applyAlignment="1">
      <alignment horizontal="center" vertical="center"/>
    </xf>
    <xf numFmtId="0" fontId="19" fillId="0" borderId="1" xfId="0" applyFont="1" applyFill="1" applyBorder="1" applyAlignment="1">
      <alignment horizontal="justify" vertical="center" wrapText="1"/>
    </xf>
    <xf numFmtId="0" fontId="19" fillId="0" borderId="16" xfId="0" applyFont="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19" fillId="0" borderId="18" xfId="0" applyFont="1" applyBorder="1" applyAlignment="1" applyProtection="1">
      <alignment horizontal="center" vertical="center" wrapText="1"/>
    </xf>
    <xf numFmtId="0" fontId="19" fillId="0" borderId="16" xfId="0" applyFont="1" applyFill="1" applyBorder="1" applyAlignment="1" applyProtection="1">
      <alignment horizontal="left" vertical="center" wrapText="1"/>
    </xf>
    <xf numFmtId="0" fontId="19" fillId="0" borderId="17" xfId="0" applyFont="1" applyFill="1" applyBorder="1" applyAlignment="1" applyProtection="1">
      <alignment horizontal="left" vertical="center" wrapText="1"/>
    </xf>
    <xf numFmtId="0" fontId="19" fillId="0" borderId="18" xfId="0" applyFont="1" applyFill="1" applyBorder="1" applyAlignment="1" applyProtection="1">
      <alignment horizontal="left" vertical="center" wrapText="1"/>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9" fontId="42" fillId="14" borderId="1" xfId="19" applyFont="1" applyFill="1" applyBorder="1" applyAlignment="1">
      <alignment horizontal="center" vertical="center" wrapText="1"/>
    </xf>
    <xf numFmtId="0" fontId="38" fillId="13" borderId="1" xfId="0" applyFont="1" applyFill="1" applyBorder="1" applyAlignment="1">
      <alignment horizontal="center"/>
    </xf>
    <xf numFmtId="0" fontId="0" fillId="0" borderId="1" xfId="0" applyBorder="1" applyAlignment="1">
      <alignment horizontal="center" vertical="center"/>
    </xf>
    <xf numFmtId="0" fontId="0" fillId="3" borderId="1" xfId="0" applyFill="1" applyBorder="1" applyAlignment="1">
      <alignment horizontal="left" vertical="center" wrapText="1"/>
    </xf>
    <xf numFmtId="168" fontId="0" fillId="3" borderId="1" xfId="19" applyNumberFormat="1" applyFont="1" applyFill="1" applyBorder="1" applyAlignment="1">
      <alignment horizontal="center" vertical="center"/>
    </xf>
    <xf numFmtId="168" fontId="1" fillId="3" borderId="1" xfId="19" applyNumberFormat="1" applyFont="1" applyFill="1" applyBorder="1" applyAlignment="1">
      <alignment horizontal="center" vertical="center"/>
    </xf>
    <xf numFmtId="0" fontId="41" fillId="12" borderId="1" xfId="0" applyFont="1" applyFill="1" applyBorder="1" applyAlignment="1">
      <alignment horizontal="center" vertical="center"/>
    </xf>
    <xf numFmtId="0" fontId="39" fillId="14" borderId="1" xfId="0" applyFont="1" applyFill="1" applyBorder="1" applyAlignment="1">
      <alignment horizontal="center" vertical="center" wrapText="1"/>
    </xf>
    <xf numFmtId="168" fontId="0" fillId="3" borderId="9" xfId="19" applyNumberFormat="1" applyFont="1" applyFill="1" applyBorder="1" applyAlignment="1">
      <alignment horizontal="center" vertical="center"/>
    </xf>
    <xf numFmtId="168" fontId="0" fillId="3" borderId="13" xfId="19" applyNumberFormat="1" applyFont="1" applyFill="1" applyBorder="1" applyAlignment="1">
      <alignment horizontal="center" vertical="center"/>
    </xf>
    <xf numFmtId="0" fontId="3" fillId="0" borderId="19" xfId="22" applyFont="1" applyFill="1" applyBorder="1" applyAlignment="1">
      <alignment horizontal="center" vertical="center" wrapText="1"/>
    </xf>
    <xf numFmtId="0" fontId="3" fillId="0" borderId="22" xfId="22" applyFont="1" applyFill="1" applyBorder="1" applyAlignment="1">
      <alignment horizontal="center" vertical="center" wrapText="1"/>
    </xf>
    <xf numFmtId="0" fontId="3" fillId="0" borderId="20" xfId="22" applyFont="1" applyFill="1" applyBorder="1" applyAlignment="1">
      <alignment horizontal="center" vertical="center" wrapText="1"/>
    </xf>
    <xf numFmtId="49" fontId="37" fillId="9" borderId="33" xfId="22" applyNumberFormat="1" applyFont="1" applyFill="1" applyBorder="1" applyAlignment="1">
      <alignment horizontal="center" vertical="center" wrapText="1"/>
    </xf>
    <xf numFmtId="49" fontId="37" fillId="9" borderId="34" xfId="22" applyNumberFormat="1" applyFont="1" applyFill="1" applyBorder="1" applyAlignment="1">
      <alignment horizontal="center" vertical="center" wrapText="1"/>
    </xf>
    <xf numFmtId="0" fontId="3" fillId="0" borderId="1" xfId="22" applyFont="1" applyBorder="1" applyAlignment="1">
      <alignment horizontal="center" vertical="center" wrapText="1"/>
    </xf>
    <xf numFmtId="3" fontId="3" fillId="8" borderId="4" xfId="21" applyNumberFormat="1" applyFont="1" applyFill="1" applyBorder="1" applyAlignment="1">
      <alignment horizontal="center" vertical="center"/>
    </xf>
    <xf numFmtId="3" fontId="3" fillId="8" borderId="1" xfId="21" applyNumberFormat="1" applyFont="1" applyFill="1" applyBorder="1" applyAlignment="1">
      <alignment horizontal="center" vertical="center"/>
    </xf>
    <xf numFmtId="0" fontId="3" fillId="8" borderId="1" xfId="20" applyFont="1" applyFill="1" applyBorder="1" applyAlignment="1">
      <alignment horizontal="center" vertical="center"/>
    </xf>
    <xf numFmtId="49" fontId="35" fillId="9" borderId="23" xfId="22" applyNumberFormat="1" applyFont="1" applyFill="1" applyBorder="1" applyAlignment="1">
      <alignment horizontal="center" vertical="center" wrapText="1"/>
    </xf>
    <xf numFmtId="49" fontId="35" fillId="9" borderId="27" xfId="22" applyNumberFormat="1" applyFont="1" applyFill="1" applyBorder="1" applyAlignment="1">
      <alignment horizontal="center" vertical="center" wrapText="1"/>
    </xf>
    <xf numFmtId="0" fontId="3" fillId="0" borderId="14" xfId="22" applyFont="1" applyBorder="1" applyAlignment="1">
      <alignment horizontal="center" vertical="center" wrapText="1"/>
    </xf>
    <xf numFmtId="0" fontId="3" fillId="0" borderId="32" xfId="22" applyFont="1" applyBorder="1" applyAlignment="1">
      <alignment horizontal="center" vertical="center" wrapText="1"/>
    </xf>
    <xf numFmtId="0" fontId="3" fillId="0" borderId="15" xfId="22" applyFont="1" applyBorder="1" applyAlignment="1">
      <alignment horizontal="center" vertical="center" wrapText="1"/>
    </xf>
    <xf numFmtId="0" fontId="23" fillId="3" borderId="16" xfId="0" applyFont="1" applyFill="1" applyBorder="1" applyAlignment="1" applyProtection="1">
      <alignment horizontal="center" vertical="center" wrapText="1"/>
    </xf>
    <xf numFmtId="0" fontId="23" fillId="3" borderId="17" xfId="0" applyFont="1" applyFill="1" applyBorder="1" applyAlignment="1" applyProtection="1">
      <alignment horizontal="center" vertical="center" wrapText="1"/>
    </xf>
    <xf numFmtId="0" fontId="23" fillId="3" borderId="18" xfId="0" applyFont="1" applyFill="1" applyBorder="1" applyAlignment="1" applyProtection="1">
      <alignment horizontal="center" vertical="center" wrapText="1"/>
    </xf>
    <xf numFmtId="0" fontId="23" fillId="3" borderId="16" xfId="0" applyFont="1" applyFill="1" applyBorder="1" applyAlignment="1" applyProtection="1">
      <alignment horizontal="center" vertical="center"/>
    </xf>
    <xf numFmtId="0" fontId="23" fillId="3" borderId="17" xfId="0" applyFont="1" applyFill="1" applyBorder="1" applyAlignment="1" applyProtection="1">
      <alignment horizontal="center" vertical="center"/>
    </xf>
    <xf numFmtId="0" fontId="23" fillId="3" borderId="18" xfId="0" applyFont="1" applyFill="1" applyBorder="1" applyAlignment="1" applyProtection="1">
      <alignment horizontal="center" vertical="center"/>
    </xf>
    <xf numFmtId="10" fontId="42" fillId="14" borderId="1" xfId="19" applyNumberFormat="1" applyFont="1" applyFill="1" applyBorder="1" applyAlignment="1">
      <alignment horizontal="center" vertical="center" wrapText="1"/>
    </xf>
    <xf numFmtId="17" fontId="0" fillId="0" borderId="1" xfId="0" applyNumberFormat="1" applyBorder="1" applyAlignment="1">
      <alignment horizontal="justify" vertical="center"/>
    </xf>
    <xf numFmtId="0" fontId="0" fillId="0" borderId="1" xfId="0" applyBorder="1" applyAlignment="1">
      <alignment horizontal="justify" vertical="center" wrapText="1"/>
    </xf>
    <xf numFmtId="0" fontId="0" fillId="0" borderId="1" xfId="0" applyBorder="1" applyAlignment="1">
      <alignment horizontal="justify" vertical="center"/>
    </xf>
  </cellXfs>
  <cellStyles count="24">
    <cellStyle name="Coma 2" xfId="1"/>
    <cellStyle name="Millares [0]" xfId="23" builtinId="6"/>
    <cellStyle name="Millares 2" xfId="3"/>
    <cellStyle name="Millares 2 3 2" xfId="4"/>
    <cellStyle name="Millares 3" xfId="5"/>
    <cellStyle name="Millares 4" xfId="2"/>
    <cellStyle name="Moneda 2" xfId="7"/>
    <cellStyle name="Moneda 2 2" xfId="8"/>
    <cellStyle name="Moneda 3" xfId="9"/>
    <cellStyle name="Moneda 4" xfId="10"/>
    <cellStyle name="Moneda 5" xfId="6"/>
    <cellStyle name="Normal" xfId="0" builtinId="0"/>
    <cellStyle name="Normal 2" xfId="11"/>
    <cellStyle name="Normal 2 2" xfId="12"/>
    <cellStyle name="Normal 3" xfId="13"/>
    <cellStyle name="Normal 3 2" xfId="20"/>
    <cellStyle name="Normal 4" xfId="14"/>
    <cellStyle name="Normal 8" xfId="22"/>
    <cellStyle name="Normal_573_2009_ Actualizado 22_12_2009" xfId="21"/>
    <cellStyle name="Porcentaje" xfId="19" builtinId="5"/>
    <cellStyle name="Porcentaje 2" xfId="16"/>
    <cellStyle name="Porcentaje 3" xfId="15"/>
    <cellStyle name="Porcentual 2" xfId="17"/>
    <cellStyle name="Porcentual 2 2"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'1_Acciones Constitucionales'!$F$29</c:f>
              <c:strCache>
                <c:ptCount val="1"/>
                <c:pt idx="0">
                  <c:v>Denominador Acumulado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'1_Acciones Constitucionales'!$B$30:$B$41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'1_Acciones Constitucionales'!$F$30:$F$41</c:f>
              <c:numCache>
                <c:formatCode>0.00%</c:formatCode>
                <c:ptCount val="12"/>
                <c:pt idx="0">
                  <c:v>0</c:v>
                </c:pt>
                <c:pt idx="1">
                  <c:v>0</c:v>
                </c:pt>
                <c:pt idx="2">
                  <c:v>1</c:v>
                </c:pt>
                <c:pt idx="3">
                  <c:v>0</c:v>
                </c:pt>
                <c:pt idx="4">
                  <c:v>0</c:v>
                </c:pt>
                <c:pt idx="5">
                  <c:v>1</c:v>
                </c:pt>
                <c:pt idx="6">
                  <c:v>0</c:v>
                </c:pt>
                <c:pt idx="7">
                  <c:v>0</c:v>
                </c:pt>
                <c:pt idx="8">
                  <c:v>1</c:v>
                </c:pt>
                <c:pt idx="9">
                  <c:v>0</c:v>
                </c:pt>
                <c:pt idx="10">
                  <c:v>0</c:v>
                </c:pt>
                <c:pt idx="11">
                  <c:v>1</c:v>
                </c:pt>
              </c:numCache>
            </c:numRef>
          </c:val>
          <c:smooth val="0"/>
          <c:extLst>
            <c:ext xmlns:c16="http://schemas.microsoft.com/office/drawing/2014/chart" uri="{C3380CC4-5D6E-409C-BE32-E72D297353CC}">
              <c16:uniqueId val="{00000007-D79D-455E-B79B-7BB660CFBC54}"/>
            </c:ext>
          </c:extLst>
        </c:ser>
        <c:ser>
          <c:idx val="1"/>
          <c:order val="1"/>
          <c:tx>
            <c:strRef>
              <c:f>'1_Acciones Constitucionales'!$D$29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'1_Acciones Constitucionales'!$B$30:$B$41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'1_Acciones Constitucionales'!$D$30:$D$41</c:f>
              <c:numCache>
                <c:formatCode>0.00%</c:formatCode>
                <c:ptCount val="12"/>
                <c:pt idx="0">
                  <c:v>0</c:v>
                </c:pt>
                <c:pt idx="1">
                  <c:v>0</c:v>
                </c:pt>
                <c:pt idx="2">
                  <c:v>0.98680000000000001</c:v>
                </c:pt>
                <c:pt idx="3">
                  <c:v>0</c:v>
                </c:pt>
                <c:pt idx="4">
                  <c:v>0</c:v>
                </c:pt>
                <c:pt idx="5">
                  <c:v>0.99095</c:v>
                </c:pt>
                <c:pt idx="6">
                  <c:v>0</c:v>
                </c:pt>
                <c:pt idx="7">
                  <c:v>0</c:v>
                </c:pt>
                <c:pt idx="8">
                  <c:v>0.99396666666666667</c:v>
                </c:pt>
                <c:pt idx="9">
                  <c:v>0</c:v>
                </c:pt>
                <c:pt idx="10">
                  <c:v>0</c:v>
                </c:pt>
                <c:pt idx="11">
                  <c:v>0.99392499999999995</c:v>
                </c:pt>
              </c:numCache>
            </c:numRef>
          </c:val>
          <c:smooth val="0"/>
          <c:extLst>
            <c:ext xmlns:c16="http://schemas.microsoft.com/office/drawing/2014/chart" uri="{C3380CC4-5D6E-409C-BE32-E72D297353CC}">
              <c16:uniqueId val="{00000008-D79D-455E-B79B-7BB660CFBC54}"/>
            </c:ext>
          </c:extLst>
        </c:ser>
        <c:dLbls>
          <c:showLegendKey val="0"/>
          <c:showVal val="0"/>
          <c:showCatName val="0"/>
          <c:showSerName val="0"/>
          <c:showPercent val="0"/>
          <c:showBubbleSize val="0"/>
        </c:dLbls>
        <c:marker val="1"/>
        <c:smooth val="0"/>
        <c:axId val="350746368"/>
        <c:axId val="350750680"/>
      </c:lineChart>
      <c:catAx>
        <c:axId val="35074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0750680"/>
        <c:crosses val="autoZero"/>
        <c:auto val="1"/>
        <c:lblAlgn val="ctr"/>
        <c:lblOffset val="100"/>
        <c:noMultiLvlLbl val="0"/>
      </c:catAx>
      <c:valAx>
        <c:axId val="3507506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07463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'2_MIPG'!$D$29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'2_MIPG'!$B$30:$B$41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'2_MIPG'!$D$30:$D$41</c:f>
              <c:numCache>
                <c:formatCode>0.00%</c:formatCode>
                <c:ptCount val="12"/>
                <c:pt idx="0">
                  <c:v>0</c:v>
                </c:pt>
                <c:pt idx="1">
                  <c:v>0</c:v>
                </c:pt>
                <c:pt idx="2">
                  <c:v>0</c:v>
                </c:pt>
                <c:pt idx="3">
                  <c:v>0</c:v>
                </c:pt>
                <c:pt idx="4">
                  <c:v>0</c:v>
                </c:pt>
                <c:pt idx="5">
                  <c:v>0.125</c:v>
                </c:pt>
                <c:pt idx="6">
                  <c:v>0.125</c:v>
                </c:pt>
                <c:pt idx="7">
                  <c:v>0.125</c:v>
                </c:pt>
                <c:pt idx="8">
                  <c:v>0.125</c:v>
                </c:pt>
                <c:pt idx="9">
                  <c:v>0.125</c:v>
                </c:pt>
                <c:pt idx="10">
                  <c:v>0.125</c:v>
                </c:pt>
                <c:pt idx="11">
                  <c:v>1</c:v>
                </c:pt>
              </c:numCache>
            </c:numRef>
          </c:val>
          <c:smooth val="0"/>
          <c:extLst>
            <c:ext xmlns:c16="http://schemas.microsoft.com/office/drawing/2014/chart" uri="{C3380CC4-5D6E-409C-BE32-E72D297353CC}">
              <c16:uniqueId val="{00000000-1008-4647-9174-7F894E6930D7}"/>
            </c:ext>
          </c:extLst>
        </c:ser>
        <c:ser>
          <c:idx val="1"/>
          <c:order val="1"/>
          <c:tx>
            <c:strRef>
              <c:f>'2_MIPG'!$F$29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'2_MIPG'!$B$30:$B$41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'2_MIPG'!$F$30:$F$41</c:f>
              <c:numCache>
                <c:formatCode>0.00%</c:formatCode>
                <c:ptCount val="12"/>
                <c:pt idx="0">
                  <c:v>0</c:v>
                </c:pt>
                <c:pt idx="1">
                  <c:v>0</c:v>
                </c:pt>
                <c:pt idx="2">
                  <c:v>0</c:v>
                </c:pt>
                <c:pt idx="3">
                  <c:v>0</c:v>
                </c:pt>
                <c:pt idx="4">
                  <c:v>0</c:v>
                </c:pt>
                <c:pt idx="5">
                  <c:v>0.125</c:v>
                </c:pt>
                <c:pt idx="6">
                  <c:v>0.125</c:v>
                </c:pt>
                <c:pt idx="7">
                  <c:v>0.125</c:v>
                </c:pt>
                <c:pt idx="8">
                  <c:v>0.125</c:v>
                </c:pt>
                <c:pt idx="9">
                  <c:v>0.125</c:v>
                </c:pt>
                <c:pt idx="10">
                  <c:v>0.125</c:v>
                </c:pt>
                <c:pt idx="11">
                  <c:v>1</c:v>
                </c:pt>
              </c:numCache>
            </c:numRef>
          </c:val>
          <c:smooth val="0"/>
          <c:extLst>
            <c:ext xmlns:c16="http://schemas.microsoft.com/office/drawing/2014/chart" uri="{C3380CC4-5D6E-409C-BE32-E72D297353CC}">
              <c16:uniqueId val="{00000001-1008-4647-9174-7F894E6930D7}"/>
            </c:ext>
          </c:extLst>
        </c:ser>
        <c:dLbls>
          <c:showLegendKey val="0"/>
          <c:showVal val="0"/>
          <c:showCatName val="0"/>
          <c:showSerName val="0"/>
          <c:showPercent val="0"/>
          <c:showBubbleSize val="0"/>
        </c:dLbls>
        <c:marker val="1"/>
        <c:smooth val="0"/>
        <c:axId val="350751464"/>
        <c:axId val="350749504"/>
      </c:lineChart>
      <c:catAx>
        <c:axId val="350751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0749504"/>
        <c:crosses val="autoZero"/>
        <c:auto val="1"/>
        <c:lblAlgn val="ctr"/>
        <c:lblOffset val="100"/>
        <c:noMultiLvlLbl val="0"/>
      </c:catAx>
      <c:valAx>
        <c:axId val="3507495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07514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269422</xdr:colOff>
      <xdr:row>0</xdr:row>
      <xdr:rowOff>213633</xdr:rowOff>
    </xdr:from>
    <xdr:to>
      <xdr:col>1</xdr:col>
      <xdr:colOff>1265465</xdr:colOff>
      <xdr:row>2</xdr:row>
      <xdr:rowOff>543575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422" y="213633"/>
          <a:ext cx="1608364" cy="1350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1</xdr:row>
      <xdr:rowOff>161925</xdr:rowOff>
    </xdr:from>
    <xdr:to>
      <xdr:col>2</xdr:col>
      <xdr:colOff>771525</xdr:colOff>
      <xdr:row>4</xdr:row>
      <xdr:rowOff>114300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828675" y="304800"/>
          <a:ext cx="6381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306915</xdr:colOff>
      <xdr:row>1</xdr:row>
      <xdr:rowOff>127001</xdr:rowOff>
    </xdr:from>
    <xdr:to>
      <xdr:col>1</xdr:col>
      <xdr:colOff>1397000</xdr:colOff>
      <xdr:row>4</xdr:row>
      <xdr:rowOff>180596</xdr:rowOff>
    </xdr:to>
    <xdr:pic>
      <xdr:nvPicPr>
        <xdr:cNvPr id="6"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70415" y="201084"/>
          <a:ext cx="1090085" cy="1143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42335</xdr:colOff>
      <xdr:row>43</xdr:row>
      <xdr:rowOff>10583</xdr:rowOff>
    </xdr:from>
    <xdr:to>
      <xdr:col>7</xdr:col>
      <xdr:colOff>402167</xdr:colOff>
      <xdr:row>47</xdr:row>
      <xdr:rowOff>1466850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488157</xdr:colOff>
      <xdr:row>1</xdr:row>
      <xdr:rowOff>130629</xdr:rowOff>
    </xdr:from>
    <xdr:to>
      <xdr:col>1</xdr:col>
      <xdr:colOff>1307307</xdr:colOff>
      <xdr:row>4</xdr:row>
      <xdr:rowOff>111919</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1" y="333035"/>
          <a:ext cx="819150" cy="731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329710</xdr:colOff>
      <xdr:row>1</xdr:row>
      <xdr:rowOff>51290</xdr:rowOff>
    </xdr:from>
    <xdr:to>
      <xdr:col>1</xdr:col>
      <xdr:colOff>1318845</xdr:colOff>
      <xdr:row>4</xdr:row>
      <xdr:rowOff>238126</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116416</xdr:colOff>
      <xdr:row>43</xdr:row>
      <xdr:rowOff>10584</xdr:rowOff>
    </xdr:from>
    <xdr:to>
      <xdr:col>7</xdr:col>
      <xdr:colOff>380999</xdr:colOff>
      <xdr:row>52</xdr:row>
      <xdr:rowOff>306917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390525</xdr:colOff>
      <xdr:row>1</xdr:row>
      <xdr:rowOff>59531</xdr:rowOff>
    </xdr:from>
    <xdr:to>
      <xdr:col>1</xdr:col>
      <xdr:colOff>1390650</xdr:colOff>
      <xdr:row>4</xdr:row>
      <xdr:rowOff>159543</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869" y="261937"/>
          <a:ext cx="1000125" cy="850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MERICA.MONGE\Configuraci&#243;n%20local\Archivos%20temporales%20de%20Internet\Content.IE5\AQWHVXVJ\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DISTRITO"/>
      <sheetName val="01d_planaccioncompgestioninvers"/>
      <sheetName val="MENU"/>
      <sheetName val="ACTUALIZACION DATOS"/>
      <sheetName val="F1"/>
      <sheetName val="BD1"/>
      <sheetName val="BD-resultados"/>
      <sheetName val="Hoja2"/>
      <sheetName val="FORMATO REPORTE INFORME JEFES C"/>
      <sheetName val="PROPUESTA HERRAMIENTA INFORMEv2"/>
      <sheetName val="20170726539713551597459"/>
      <sheetName val="cleaned"/>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INSTRUCCIONES"/>
      <sheetName val="INF. GRAL Y COMP. LABOR."/>
      <sheetName val="PORTAFOLIO DE EVIDENCIAS FC"/>
      <sheetName val="fijacion de compromisos"/>
      <sheetName val="F. GENERAL"/>
      <sheetName val="F. COMPORTAMENTAL"/>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285"/>
      <sheetName val="Meta 11"/>
      <sheetName val="Meta12"/>
      <sheetName val="Variables"/>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Agosto"/>
      <sheetName val="PERSONAL 2017"/>
      <sheetName val="PUNTOS INVERSIÓN 2017"/>
      <sheetName val="MULTIPROCESOS"/>
      <sheetName val="CONTEO PERSONAL"/>
      <sheetName val="DATOS SECOP II"/>
      <sheetName val="Metas Septiembre"/>
      <sheetName val="Sección 1. Metas - Magnitud"/>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COI-04"/>
      <sheetName val="LISTAS"/>
      <sheetName val="COI-09"/>
      <sheetName val="PM04-PR08-F04-BAJA"/>
      <sheetName val="PM04-PR0-F05-ALTA"/>
      <sheetName val="PM04-PR0-F05-BAJA"/>
      <sheetName val="MASIVOS"/>
      <sheetName val="esgt"/>
      <sheetName val="Certificado Supervisión"/>
      <sheetName val="Convierte"/>
      <sheetName val="Junio"/>
      <sheetName val="Anexo"/>
      <sheetName val="Metas octubre"/>
      <sheetName val="ABRIL"/>
      <sheetName val="MAYO"/>
      <sheetName val="PAA DIC"/>
      <sheetName val="CONSOLIDADO 2018 0-Oficial"/>
      <sheetName val="FUENTES"/>
      <sheetName val="1.CONCEPTOS GASTO"/>
      <sheetName val="2. CONCEPTOS GTO MULTI"/>
      <sheetName val="PRESUPUESTO 2018"/>
      <sheetName val="PUNTOS INVERSIÓN"/>
      <sheetName val="PERSONAL"/>
      <sheetName val="PUNTOS INVERSION 2017"/>
      <sheetName val="Actividades"/>
      <sheetName val="hoja 1"/>
      <sheetName val="Partes interesadas potenciales"/>
      <sheetName val="PE01-PR22-F01"/>
      <sheetName val="DEPENDENCIA"/>
      <sheetName val="PRIMER TALLER"/>
      <sheetName val="Nomenclatura 2012"/>
      <sheetName val="PLANTA ACTUAL"/>
      <sheetName val="BD Planta actual"/>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Gráfico1"/>
      <sheetName val="METAS"/>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Plantilla SECOP II Agrupa (2)"/>
      <sheetName val="PAA-CONSOL-SDM 100%-2017 (2)"/>
      <sheetName val="Multi-proceso (2)"/>
      <sheetName val="Metas Noviembre"/>
      <sheetName val="COMPARA CDP PREDIS"/>
      <sheetName val="POR VIABILIAR"/>
      <sheetName val="CONSOLIDADO 2018 0-ANTIGUA"/>
      <sheetName val="FUENTES ANTIGUA"/>
      <sheetName val="CONSOLIDADO 2018 Oficial CARGUE"/>
      <sheetName val="PUNTOS DE INVERS."/>
      <sheetName val="METAS Oficial"/>
      <sheetName val="FUENTES Oficial"/>
      <sheetName val="CONCEPTOS GASTO Oficial"/>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Metas DICIEMBRE"/>
      <sheetName val="PREDIS 30 DIC"/>
      <sheetName val="Base"/>
      <sheetName val="2017"/>
      <sheetName val="2016"/>
      <sheetName val="PAA FUNCIO"/>
      <sheetName val="PAA FUNCIO 2"/>
      <sheetName val="PAA CONSOL BMT 2016"/>
      <sheetName val="CONTRATACION"/>
      <sheetName val="EVALUACION PROY"/>
      <sheetName val="EVALUACIO"/>
      <sheetName val="8.CONTRATACION"/>
      <sheetName val="INFO-METAS"/>
      <sheetName val="METAS U2 "/>
      <sheetName val="VAL PREDIS"/>
      <sheetName val="BMT SIVICOF"/>
      <sheetName val="MULTI-PROCESOS"/>
      <sheetName val="METAS U2"/>
      <sheetName val="Formato1PCC 15 Junio"/>
      <sheetName val="CRONOGRAMA"/>
      <sheetName val="PADD 2016-2020"/>
      <sheetName val="PADD 2016-2020 (2)"/>
      <sheetName val="Validadores (2)"/>
      <sheetName val="PLANTA"/>
      <sheetName val="PAA FUNCIONTO"/>
      <sheetName val="1_Conceptos"/>
      <sheetName val="2_Soporte"/>
      <sheetName val="1"/>
      <sheetName val="Act_1"/>
      <sheetName val="3"/>
      <sheetName val="Act_3"/>
      <sheetName val="4"/>
      <sheetName val="Act_4"/>
      <sheetName val="5"/>
      <sheetName val="Act_5"/>
      <sheetName val="6"/>
      <sheetName val="Act_6"/>
      <sheetName val="7"/>
      <sheetName val="Act_7"/>
      <sheetName val="8"/>
      <sheetName val="Act_8"/>
      <sheetName val="9"/>
      <sheetName val="Act_9"/>
      <sheetName val="PLANILLA"/>
      <sheetName val="Hoja 2"/>
      <sheetName val="30-01-2017"/>
      <sheetName val="31-02-2017 "/>
      <sheetName val="01-02-2017"/>
      <sheetName val="02-02-2017"/>
      <sheetName val="03-02-2017"/>
      <sheetName val="06-02-2017"/>
      <sheetName val="17-02-2017"/>
      <sheetName val="27-02-2017"/>
      <sheetName val="28-02-2017"/>
      <sheetName val="01-03-2017"/>
      <sheetName val="02-03-2017"/>
      <sheetName val="03-03-2017"/>
      <sheetName val="06-03-2017"/>
      <sheetName val="07-03-2017"/>
      <sheetName val="08-03-2017"/>
      <sheetName val="desaparecen de paquetes"/>
      <sheetName val="REGISTROS 2012"/>
      <sheetName val="RESGISTROS 2013"/>
      <sheetName val="REGISTROS 2014"/>
      <sheetName val="REGISTROS 2015"/>
      <sheetName val="REGISTROS 2016 A 31 MAYO"/>
      <sheetName val="REGISTROS 2016 2 SEMESTRE "/>
      <sheetName val="REGISTROS 2017"/>
      <sheetName val="memo administrativa"/>
      <sheetName val="PAA 2018"/>
      <sheetName val="TODO DPA"/>
      <sheetName val="ESTADISTICA"/>
      <sheetName val="VACANTES"/>
      <sheetName val="TD FECHAS DE TERMINACIÓN"/>
      <sheetName val="entrega subsecre"/>
      <sheetName val="para firma subsecretaria"/>
      <sheetName val="radicados DAL"/>
      <sheetName val="historico contravenciones"/>
      <sheetName val="Hoja8"/>
      <sheetName val="TODA LA DPA (2)"/>
      <sheetName val="TODA LA DPA"/>
      <sheetName val="SUPERCADE"/>
      <sheetName val="TD PERSONAL POR ARE"/>
      <sheetName val="grupos"/>
      <sheetName val="GRUPOS POR AREA"/>
      <sheetName val="movimientos presupuestales"/>
      <sheetName val="0348- VIGENCIA"/>
      <sheetName val="0348- RESERVAS"/>
      <sheetName val="6219- VIGENCIA"/>
      <sheetName val="6219- RESERVA"/>
      <sheetName val="7132- VIGENCIA"/>
      <sheetName val="7132-RESERVAS"/>
      <sheetName val="7253- VIGENCIA"/>
      <sheetName val="7253-RESERVAS"/>
      <sheetName val="7254- VIGENCIA"/>
      <sheetName val="7254- RESERVAS"/>
      <sheetName val="PASIVOS"/>
      <sheetName val="Matriz"/>
      <sheetName val="Resumen %"/>
      <sheetName val="EJECUCION BMT "/>
      <sheetName val="RESERVAS BH+BMT"/>
      <sheetName val="FUNCIONAMIENTO"/>
      <sheetName val="CONTEXTO ESTRATÉGICO"/>
      <sheetName val="OBJETIVOS ESTRATEGICOS"/>
      <sheetName val="MAPA DE RIESGOS"/>
      <sheetName val="CLASIFICACIÓN DEL RIESGO "/>
      <sheetName val="EVALUACIÓN DE CONTROLES"/>
      <sheetName val="Ficha"/>
      <sheetName val="Espejo"/>
      <sheetName val="Master"/>
      <sheetName val="nombre"/>
      <sheetName val="Start"/>
      <sheetName val="System Access"/>
      <sheetName val="Data Entry"/>
      <sheetName val="Data Processing"/>
      <sheetName val="Interfaces"/>
      <sheetName val="Data Reporting"/>
      <sheetName val="Defs"/>
      <sheetName val="Registro Riesgos"/>
      <sheetName val="Análisis de riesgo"/>
      <sheetName val="Clasificación Riesgos - Imp"/>
      <sheetName val="Estadisticas"/>
      <sheetName val="Informe de Riesgos"/>
      <sheetName val="Graficas"/>
      <sheetName val="Consulta Riesgos"/>
      <sheetName val="Severidad - Consecuencia"/>
      <sheetName val="Probabilidad-Frecuencia"/>
      <sheetName val="Analisis de riesgo"/>
      <sheetName val="Graficas Tipo Riesgo"/>
      <sheetName val="Graficas Evento Riesgo"/>
      <sheetName val="Tablas"/>
      <sheetName val="Inventario"/>
      <sheetName val="Indice de Información"/>
      <sheetName val="Inventario Activos"/>
      <sheetName val="Clasificación"/>
      <sheetName val="INSTRUCTIVO"/>
      <sheetName val="Sub. de Contra."/>
      <sheetName val="Sub. Jur. Coac"/>
      <sheetName val="Dir. de Seg Via."/>
      <sheetName val="Dir de Servicio "/>
      <sheetName val="Dir. de Cont y Vig. "/>
      <sheetName val="Sub. Adm "/>
      <sheetName val="Sub. Financiera"/>
      <sheetName val="Sub . Inv Transporte "/>
      <sheetName val="TABLA"/>
      <sheetName val="Tablas instituciones"/>
      <sheetName val="PAGO CURSO"/>
      <sheetName val="COMPRA DOLARES"/>
      <sheetName val="CAJA SOCIAL"/>
      <sheetName val="CITI"/>
      <sheetName val="TITULOS ABRIL"/>
      <sheetName val="Unicos Consolidada"/>
      <sheetName val="Cifrsa Control"/>
      <sheetName val="Hoja 1. POA"/>
      <sheetName val="Hoja 2. Metas_ Presupuesto "/>
      <sheetName val="Hoja 3. Metas PDD"/>
      <sheetName val="SITP 39"/>
      <sheetName val="SITP 44"/>
      <sheetName val="SITP 43"/>
      <sheetName val="SITP GESTIÓN A"/>
      <sheetName val="SITP GESTIÓN B"/>
      <sheetName val="SJC 37"/>
      <sheetName val="SJC 38"/>
      <sheetName val="SJC 41"/>
      <sheetName val="SJC GESTIÓN A"/>
      <sheetName val="SCT 40"/>
      <sheetName val="SCT 42"/>
      <sheetName val="SCT 45"/>
      <sheetName val="DPA GESTIÓN A"/>
      <sheetName val="DPA GESTIÓN B"/>
      <sheetName val="VARIABLES 1"/>
      <sheetName val="Metas_Magnitud"/>
      <sheetName val="HV 1"/>
      <sheetName val="HV 2"/>
      <sheetName val="HV 4"/>
      <sheetName val="Hoja15"/>
      <sheetName val="TD2016"/>
      <sheetName val="INFO POA"/>
      <sheetName val="BDPOA2016"/>
      <sheetName val="TDPOA2017"/>
      <sheetName val="BDPOA2017"/>
      <sheetName val="REVISORES"/>
      <sheetName val="GRAFICA ESTADISTICA - REVISORES"/>
      <sheetName val="SUSTANCIADORES"/>
      <sheetName val="GRAFICA ESTADISTICA - SUSTANCIA"/>
      <sheetName val="EXP. PARA REPARTOS"/>
      <sheetName val="TOTAL EXPEDIENTES"/>
      <sheetName val="TOTAL EXPEDIENTES 2017"/>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AZ5">
            <v>46535400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4">
          <cell r="B4" t="str">
            <v>12.1-CONTRATACIÓN DIRECTA-ACTO ADTIVO DE JUSTIFICACIÓN - NO SERVICIOS PERSONAL</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row r="16">
          <cell r="B16" t="str">
            <v>SGC-01</v>
          </cell>
        </row>
      </sheetData>
      <sheetData sheetId="95">
        <row r="159">
          <cell r="L159">
            <v>137667473931</v>
          </cell>
        </row>
      </sheetData>
      <sheetData sheetId="96" refreshError="1"/>
      <sheetData sheetId="97"/>
      <sheetData sheetId="98"/>
      <sheetData sheetId="99"/>
      <sheetData sheetId="100"/>
      <sheetData sheetId="10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refreshError="1"/>
      <sheetData sheetId="344" refreshError="1"/>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sheetData sheetId="377"/>
      <sheetData sheetId="378"/>
      <sheetData sheetId="379"/>
      <sheetData sheetId="380" refreshError="1"/>
      <sheetData sheetId="381"/>
      <sheetData sheetId="382" refreshError="1"/>
      <sheetData sheetId="383" refreshError="1"/>
      <sheetData sheetId="384" refreshError="1"/>
      <sheetData sheetId="385" refreshError="1"/>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row r="120">
          <cell r="K120">
            <v>15372966815</v>
          </cell>
        </row>
      </sheetData>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refreshError="1"/>
      <sheetData sheetId="534" refreshError="1"/>
      <sheetData sheetId="535" refreshError="1"/>
      <sheetData sheetId="536" refreshError="1"/>
      <sheetData sheetId="537" refreshError="1"/>
      <sheetData sheetId="538" refreshError="1"/>
      <sheetData sheetId="539"/>
      <sheetData sheetId="540">
        <row r="1">
          <cell r="A1">
            <v>1</v>
          </cell>
        </row>
      </sheetData>
      <sheetData sheetId="541" refreshError="1"/>
      <sheetData sheetId="542"/>
      <sheetData sheetId="543" refreshError="1"/>
      <sheetData sheetId="544"/>
      <sheetData sheetId="545" refreshError="1"/>
      <sheetData sheetId="546" refreshError="1"/>
      <sheetData sheetId="547" refreshError="1"/>
      <sheetData sheetId="548"/>
      <sheetData sheetId="549"/>
      <sheetData sheetId="550"/>
      <sheetData sheetId="551" refreshError="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row r="2">
          <cell r="G2" t="str">
            <v>Normativas</v>
          </cell>
        </row>
      </sheetData>
      <sheetData sheetId="576"/>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ow r="9">
          <cell r="F9" t="str">
            <v>DPA GESTION A - Proferir el 70% de las  resoluciones de fallo que resuelven el recurso de  apelación interpuestos en contra de los  fallos emitidos por la Subdirección de Contravenciones de Tránsito.</v>
          </cell>
        </row>
      </sheetData>
      <sheetData sheetId="600">
        <row r="9">
          <cell r="F9" t="str">
            <v xml:space="preserve">DPA GESTION B - Proferir el 70% de las  resoluciones de fallo que resuelven el recurso de  apelación interpuestos en contra de los  fallos emitidos por la Subdirección de Investigaciones de Transporte Público. </v>
          </cell>
        </row>
      </sheetData>
      <sheetData sheetId="601"/>
      <sheetData sheetId="602"/>
      <sheetData sheetId="603">
        <row r="9">
          <cell r="F9" t="str">
            <v xml:space="preserve">1. Resolver el 75% de los recursos de apelación interpuestos en contra de los fallos emitidos en primera instancia por las Subdirecciones de Contravenciones de Tránsito e Investigaciones de Transporte Público. </v>
          </cell>
        </row>
      </sheetData>
      <sheetData sheetId="604">
        <row r="9">
          <cell r="F9" t="str">
            <v xml:space="preserve">2. Resolver el 90% de las solicitudes y recursos de queja radicados ante la Dirección de Procesos Administrativos como segunda instancia, distintas a los recursos de apelación interpuestos por los infractores de las normas de tránsito y transporte público. </v>
          </cell>
        </row>
      </sheetData>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Y18"/>
  <sheetViews>
    <sheetView showGridLines="0" tabSelected="1" zoomScale="70" zoomScaleNormal="70" workbookViewId="0">
      <selection activeCell="T15" sqref="T15"/>
    </sheetView>
  </sheetViews>
  <sheetFormatPr baseColWidth="10" defaultRowHeight="15" x14ac:dyDescent="0.25"/>
  <cols>
    <col min="1" max="1" width="9.140625" style="10" customWidth="1"/>
    <col min="2" max="2" width="24" style="10" customWidth="1"/>
    <col min="3" max="3" width="39.28515625" style="10" customWidth="1"/>
    <col min="4" max="4" width="18.5703125" style="10" customWidth="1"/>
    <col min="5" max="5" width="37.5703125" style="10" customWidth="1"/>
    <col min="6" max="6" width="16.7109375" style="10" customWidth="1"/>
    <col min="7" max="7" width="39" style="10" customWidth="1"/>
    <col min="8" max="19" width="11.42578125" style="10" customWidth="1"/>
    <col min="20" max="20" width="16.42578125" style="10" customWidth="1"/>
    <col min="21" max="21" width="11" style="10" customWidth="1"/>
    <col min="22" max="22" width="33.42578125" style="10" customWidth="1"/>
    <col min="23" max="255" width="11.42578125" style="10"/>
    <col min="256" max="256" width="9.140625" style="10" customWidth="1"/>
    <col min="257" max="257" width="24" style="10" customWidth="1"/>
    <col min="258" max="259" width="20" style="10" customWidth="1"/>
    <col min="260" max="260" width="18.5703125" style="10" customWidth="1"/>
    <col min="261" max="261" width="20" style="10" customWidth="1"/>
    <col min="262" max="262" width="19" style="10" customWidth="1"/>
    <col min="263" max="263" width="24.7109375" style="10" customWidth="1"/>
    <col min="264" max="275" width="7.7109375" style="10" customWidth="1"/>
    <col min="276" max="276" width="16.42578125" style="10" customWidth="1"/>
    <col min="277" max="277" width="11" style="10" customWidth="1"/>
    <col min="278" max="278" width="18.7109375" style="10" customWidth="1"/>
    <col min="279" max="511" width="11.42578125" style="10"/>
    <col min="512" max="512" width="9.140625" style="10" customWidth="1"/>
    <col min="513" max="513" width="24" style="10" customWidth="1"/>
    <col min="514" max="515" width="20" style="10" customWidth="1"/>
    <col min="516" max="516" width="18.5703125" style="10" customWidth="1"/>
    <col min="517" max="517" width="20" style="10" customWidth="1"/>
    <col min="518" max="518" width="19" style="10" customWidth="1"/>
    <col min="519" max="519" width="24.7109375" style="10" customWidth="1"/>
    <col min="520" max="531" width="7.7109375" style="10" customWidth="1"/>
    <col min="532" max="532" width="16.42578125" style="10" customWidth="1"/>
    <col min="533" max="533" width="11" style="10" customWidth="1"/>
    <col min="534" max="534" width="18.7109375" style="10" customWidth="1"/>
    <col min="535" max="767" width="11.42578125" style="10"/>
    <col min="768" max="768" width="9.140625" style="10" customWidth="1"/>
    <col min="769" max="769" width="24" style="10" customWidth="1"/>
    <col min="770" max="771" width="20" style="10" customWidth="1"/>
    <col min="772" max="772" width="18.5703125" style="10" customWidth="1"/>
    <col min="773" max="773" width="20" style="10" customWidth="1"/>
    <col min="774" max="774" width="19" style="10" customWidth="1"/>
    <col min="775" max="775" width="24.7109375" style="10" customWidth="1"/>
    <col min="776" max="787" width="7.7109375" style="10" customWidth="1"/>
    <col min="788" max="788" width="16.42578125" style="10" customWidth="1"/>
    <col min="789" max="789" width="11" style="10" customWidth="1"/>
    <col min="790" max="790" width="18.7109375" style="10" customWidth="1"/>
    <col min="791" max="1023" width="11.42578125" style="10"/>
    <col min="1024" max="1024" width="9.140625" style="10" customWidth="1"/>
    <col min="1025" max="1025" width="24" style="10" customWidth="1"/>
    <col min="1026" max="1027" width="20" style="10" customWidth="1"/>
    <col min="1028" max="1028" width="18.5703125" style="10" customWidth="1"/>
    <col min="1029" max="1029" width="20" style="10" customWidth="1"/>
    <col min="1030" max="1030" width="19" style="10" customWidth="1"/>
    <col min="1031" max="1031" width="24.7109375" style="10" customWidth="1"/>
    <col min="1032" max="1043" width="7.7109375" style="10" customWidth="1"/>
    <col min="1044" max="1044" width="16.42578125" style="10" customWidth="1"/>
    <col min="1045" max="1045" width="11" style="10" customWidth="1"/>
    <col min="1046" max="1046" width="18.7109375" style="10" customWidth="1"/>
    <col min="1047" max="1279" width="11.42578125" style="10"/>
    <col min="1280" max="1280" width="9.140625" style="10" customWidth="1"/>
    <col min="1281" max="1281" width="24" style="10" customWidth="1"/>
    <col min="1282" max="1283" width="20" style="10" customWidth="1"/>
    <col min="1284" max="1284" width="18.5703125" style="10" customWidth="1"/>
    <col min="1285" max="1285" width="20" style="10" customWidth="1"/>
    <col min="1286" max="1286" width="19" style="10" customWidth="1"/>
    <col min="1287" max="1287" width="24.7109375" style="10" customWidth="1"/>
    <col min="1288" max="1299" width="7.7109375" style="10" customWidth="1"/>
    <col min="1300" max="1300" width="16.42578125" style="10" customWidth="1"/>
    <col min="1301" max="1301" width="11" style="10" customWidth="1"/>
    <col min="1302" max="1302" width="18.7109375" style="10" customWidth="1"/>
    <col min="1303" max="1535" width="11.42578125" style="10"/>
    <col min="1536" max="1536" width="9.140625" style="10" customWidth="1"/>
    <col min="1537" max="1537" width="24" style="10" customWidth="1"/>
    <col min="1538" max="1539" width="20" style="10" customWidth="1"/>
    <col min="1540" max="1540" width="18.5703125" style="10" customWidth="1"/>
    <col min="1541" max="1541" width="20" style="10" customWidth="1"/>
    <col min="1542" max="1542" width="19" style="10" customWidth="1"/>
    <col min="1543" max="1543" width="24.7109375" style="10" customWidth="1"/>
    <col min="1544" max="1555" width="7.7109375" style="10" customWidth="1"/>
    <col min="1556" max="1556" width="16.42578125" style="10" customWidth="1"/>
    <col min="1557" max="1557" width="11" style="10" customWidth="1"/>
    <col min="1558" max="1558" width="18.7109375" style="10" customWidth="1"/>
    <col min="1559" max="1791" width="11.42578125" style="10"/>
    <col min="1792" max="1792" width="9.140625" style="10" customWidth="1"/>
    <col min="1793" max="1793" width="24" style="10" customWidth="1"/>
    <col min="1794" max="1795" width="20" style="10" customWidth="1"/>
    <col min="1796" max="1796" width="18.5703125" style="10" customWidth="1"/>
    <col min="1797" max="1797" width="20" style="10" customWidth="1"/>
    <col min="1798" max="1798" width="19" style="10" customWidth="1"/>
    <col min="1799" max="1799" width="24.7109375" style="10" customWidth="1"/>
    <col min="1800" max="1811" width="7.7109375" style="10" customWidth="1"/>
    <col min="1812" max="1812" width="16.42578125" style="10" customWidth="1"/>
    <col min="1813" max="1813" width="11" style="10" customWidth="1"/>
    <col min="1814" max="1814" width="18.7109375" style="10" customWidth="1"/>
    <col min="1815" max="2047" width="11.42578125" style="10"/>
    <col min="2048" max="2048" width="9.140625" style="10" customWidth="1"/>
    <col min="2049" max="2049" width="24" style="10" customWidth="1"/>
    <col min="2050" max="2051" width="20" style="10" customWidth="1"/>
    <col min="2052" max="2052" width="18.5703125" style="10" customWidth="1"/>
    <col min="2053" max="2053" width="20" style="10" customWidth="1"/>
    <col min="2054" max="2054" width="19" style="10" customWidth="1"/>
    <col min="2055" max="2055" width="24.7109375" style="10" customWidth="1"/>
    <col min="2056" max="2067" width="7.7109375" style="10" customWidth="1"/>
    <col min="2068" max="2068" width="16.42578125" style="10" customWidth="1"/>
    <col min="2069" max="2069" width="11" style="10" customWidth="1"/>
    <col min="2070" max="2070" width="18.7109375" style="10" customWidth="1"/>
    <col min="2071" max="2303" width="11.42578125" style="10"/>
    <col min="2304" max="2304" width="9.140625" style="10" customWidth="1"/>
    <col min="2305" max="2305" width="24" style="10" customWidth="1"/>
    <col min="2306" max="2307" width="20" style="10" customWidth="1"/>
    <col min="2308" max="2308" width="18.5703125" style="10" customWidth="1"/>
    <col min="2309" max="2309" width="20" style="10" customWidth="1"/>
    <col min="2310" max="2310" width="19" style="10" customWidth="1"/>
    <col min="2311" max="2311" width="24.7109375" style="10" customWidth="1"/>
    <col min="2312" max="2323" width="7.7109375" style="10" customWidth="1"/>
    <col min="2324" max="2324" width="16.42578125" style="10" customWidth="1"/>
    <col min="2325" max="2325" width="11" style="10" customWidth="1"/>
    <col min="2326" max="2326" width="18.7109375" style="10" customWidth="1"/>
    <col min="2327" max="2559" width="11.42578125" style="10"/>
    <col min="2560" max="2560" width="9.140625" style="10" customWidth="1"/>
    <col min="2561" max="2561" width="24" style="10" customWidth="1"/>
    <col min="2562" max="2563" width="20" style="10" customWidth="1"/>
    <col min="2564" max="2564" width="18.5703125" style="10" customWidth="1"/>
    <col min="2565" max="2565" width="20" style="10" customWidth="1"/>
    <col min="2566" max="2566" width="19" style="10" customWidth="1"/>
    <col min="2567" max="2567" width="24.7109375" style="10" customWidth="1"/>
    <col min="2568" max="2579" width="7.7109375" style="10" customWidth="1"/>
    <col min="2580" max="2580" width="16.42578125" style="10" customWidth="1"/>
    <col min="2581" max="2581" width="11" style="10" customWidth="1"/>
    <col min="2582" max="2582" width="18.7109375" style="10" customWidth="1"/>
    <col min="2583" max="2815" width="11.42578125" style="10"/>
    <col min="2816" max="2816" width="9.140625" style="10" customWidth="1"/>
    <col min="2817" max="2817" width="24" style="10" customWidth="1"/>
    <col min="2818" max="2819" width="20" style="10" customWidth="1"/>
    <col min="2820" max="2820" width="18.5703125" style="10" customWidth="1"/>
    <col min="2821" max="2821" width="20" style="10" customWidth="1"/>
    <col min="2822" max="2822" width="19" style="10" customWidth="1"/>
    <col min="2823" max="2823" width="24.7109375" style="10" customWidth="1"/>
    <col min="2824" max="2835" width="7.7109375" style="10" customWidth="1"/>
    <col min="2836" max="2836" width="16.42578125" style="10" customWidth="1"/>
    <col min="2837" max="2837" width="11" style="10" customWidth="1"/>
    <col min="2838" max="2838" width="18.7109375" style="10" customWidth="1"/>
    <col min="2839" max="3071" width="11.42578125" style="10"/>
    <col min="3072" max="3072" width="9.140625" style="10" customWidth="1"/>
    <col min="3073" max="3073" width="24" style="10" customWidth="1"/>
    <col min="3074" max="3075" width="20" style="10" customWidth="1"/>
    <col min="3076" max="3076" width="18.5703125" style="10" customWidth="1"/>
    <col min="3077" max="3077" width="20" style="10" customWidth="1"/>
    <col min="3078" max="3078" width="19" style="10" customWidth="1"/>
    <col min="3079" max="3079" width="24.7109375" style="10" customWidth="1"/>
    <col min="3080" max="3091" width="7.7109375" style="10" customWidth="1"/>
    <col min="3092" max="3092" width="16.42578125" style="10" customWidth="1"/>
    <col min="3093" max="3093" width="11" style="10" customWidth="1"/>
    <col min="3094" max="3094" width="18.7109375" style="10" customWidth="1"/>
    <col min="3095" max="3327" width="11.42578125" style="10"/>
    <col min="3328" max="3328" width="9.140625" style="10" customWidth="1"/>
    <col min="3329" max="3329" width="24" style="10" customWidth="1"/>
    <col min="3330" max="3331" width="20" style="10" customWidth="1"/>
    <col min="3332" max="3332" width="18.5703125" style="10" customWidth="1"/>
    <col min="3333" max="3333" width="20" style="10" customWidth="1"/>
    <col min="3334" max="3334" width="19" style="10" customWidth="1"/>
    <col min="3335" max="3335" width="24.7109375" style="10" customWidth="1"/>
    <col min="3336" max="3347" width="7.7109375" style="10" customWidth="1"/>
    <col min="3348" max="3348" width="16.42578125" style="10" customWidth="1"/>
    <col min="3349" max="3349" width="11" style="10" customWidth="1"/>
    <col min="3350" max="3350" width="18.7109375" style="10" customWidth="1"/>
    <col min="3351" max="3583" width="11.42578125" style="10"/>
    <col min="3584" max="3584" width="9.140625" style="10" customWidth="1"/>
    <col min="3585" max="3585" width="24" style="10" customWidth="1"/>
    <col min="3586" max="3587" width="20" style="10" customWidth="1"/>
    <col min="3588" max="3588" width="18.5703125" style="10" customWidth="1"/>
    <col min="3589" max="3589" width="20" style="10" customWidth="1"/>
    <col min="3590" max="3590" width="19" style="10" customWidth="1"/>
    <col min="3591" max="3591" width="24.7109375" style="10" customWidth="1"/>
    <col min="3592" max="3603" width="7.7109375" style="10" customWidth="1"/>
    <col min="3604" max="3604" width="16.42578125" style="10" customWidth="1"/>
    <col min="3605" max="3605" width="11" style="10" customWidth="1"/>
    <col min="3606" max="3606" width="18.7109375" style="10" customWidth="1"/>
    <col min="3607" max="3839" width="11.42578125" style="10"/>
    <col min="3840" max="3840" width="9.140625" style="10" customWidth="1"/>
    <col min="3841" max="3841" width="24" style="10" customWidth="1"/>
    <col min="3842" max="3843" width="20" style="10" customWidth="1"/>
    <col min="3844" max="3844" width="18.5703125" style="10" customWidth="1"/>
    <col min="3845" max="3845" width="20" style="10" customWidth="1"/>
    <col min="3846" max="3846" width="19" style="10" customWidth="1"/>
    <col min="3847" max="3847" width="24.7109375" style="10" customWidth="1"/>
    <col min="3848" max="3859" width="7.7109375" style="10" customWidth="1"/>
    <col min="3860" max="3860" width="16.42578125" style="10" customWidth="1"/>
    <col min="3861" max="3861" width="11" style="10" customWidth="1"/>
    <col min="3862" max="3862" width="18.7109375" style="10" customWidth="1"/>
    <col min="3863" max="4095" width="11.42578125" style="10"/>
    <col min="4096" max="4096" width="9.140625" style="10" customWidth="1"/>
    <col min="4097" max="4097" width="24" style="10" customWidth="1"/>
    <col min="4098" max="4099" width="20" style="10" customWidth="1"/>
    <col min="4100" max="4100" width="18.5703125" style="10" customWidth="1"/>
    <col min="4101" max="4101" width="20" style="10" customWidth="1"/>
    <col min="4102" max="4102" width="19" style="10" customWidth="1"/>
    <col min="4103" max="4103" width="24.7109375" style="10" customWidth="1"/>
    <col min="4104" max="4115" width="7.7109375" style="10" customWidth="1"/>
    <col min="4116" max="4116" width="16.42578125" style="10" customWidth="1"/>
    <col min="4117" max="4117" width="11" style="10" customWidth="1"/>
    <col min="4118" max="4118" width="18.7109375" style="10" customWidth="1"/>
    <col min="4119" max="4351" width="11.42578125" style="10"/>
    <col min="4352" max="4352" width="9.140625" style="10" customWidth="1"/>
    <col min="4353" max="4353" width="24" style="10" customWidth="1"/>
    <col min="4354" max="4355" width="20" style="10" customWidth="1"/>
    <col min="4356" max="4356" width="18.5703125" style="10" customWidth="1"/>
    <col min="4357" max="4357" width="20" style="10" customWidth="1"/>
    <col min="4358" max="4358" width="19" style="10" customWidth="1"/>
    <col min="4359" max="4359" width="24.7109375" style="10" customWidth="1"/>
    <col min="4360" max="4371" width="7.7109375" style="10" customWidth="1"/>
    <col min="4372" max="4372" width="16.42578125" style="10" customWidth="1"/>
    <col min="4373" max="4373" width="11" style="10" customWidth="1"/>
    <col min="4374" max="4374" width="18.7109375" style="10" customWidth="1"/>
    <col min="4375" max="4607" width="11.42578125" style="10"/>
    <col min="4608" max="4608" width="9.140625" style="10" customWidth="1"/>
    <col min="4609" max="4609" width="24" style="10" customWidth="1"/>
    <col min="4610" max="4611" width="20" style="10" customWidth="1"/>
    <col min="4612" max="4612" width="18.5703125" style="10" customWidth="1"/>
    <col min="4613" max="4613" width="20" style="10" customWidth="1"/>
    <col min="4614" max="4614" width="19" style="10" customWidth="1"/>
    <col min="4615" max="4615" width="24.7109375" style="10" customWidth="1"/>
    <col min="4616" max="4627" width="7.7109375" style="10" customWidth="1"/>
    <col min="4628" max="4628" width="16.42578125" style="10" customWidth="1"/>
    <col min="4629" max="4629" width="11" style="10" customWidth="1"/>
    <col min="4630" max="4630" width="18.7109375" style="10" customWidth="1"/>
    <col min="4631" max="4863" width="11.42578125" style="10"/>
    <col min="4864" max="4864" width="9.140625" style="10" customWidth="1"/>
    <col min="4865" max="4865" width="24" style="10" customWidth="1"/>
    <col min="4866" max="4867" width="20" style="10" customWidth="1"/>
    <col min="4868" max="4868" width="18.5703125" style="10" customWidth="1"/>
    <col min="4869" max="4869" width="20" style="10" customWidth="1"/>
    <col min="4870" max="4870" width="19" style="10" customWidth="1"/>
    <col min="4871" max="4871" width="24.7109375" style="10" customWidth="1"/>
    <col min="4872" max="4883" width="7.7109375" style="10" customWidth="1"/>
    <col min="4884" max="4884" width="16.42578125" style="10" customWidth="1"/>
    <col min="4885" max="4885" width="11" style="10" customWidth="1"/>
    <col min="4886" max="4886" width="18.7109375" style="10" customWidth="1"/>
    <col min="4887" max="5119" width="11.42578125" style="10"/>
    <col min="5120" max="5120" width="9.140625" style="10" customWidth="1"/>
    <col min="5121" max="5121" width="24" style="10" customWidth="1"/>
    <col min="5122" max="5123" width="20" style="10" customWidth="1"/>
    <col min="5124" max="5124" width="18.5703125" style="10" customWidth="1"/>
    <col min="5125" max="5125" width="20" style="10" customWidth="1"/>
    <col min="5126" max="5126" width="19" style="10" customWidth="1"/>
    <col min="5127" max="5127" width="24.7109375" style="10" customWidth="1"/>
    <col min="5128" max="5139" width="7.7109375" style="10" customWidth="1"/>
    <col min="5140" max="5140" width="16.42578125" style="10" customWidth="1"/>
    <col min="5141" max="5141" width="11" style="10" customWidth="1"/>
    <col min="5142" max="5142" width="18.7109375" style="10" customWidth="1"/>
    <col min="5143" max="5375" width="11.42578125" style="10"/>
    <col min="5376" max="5376" width="9.140625" style="10" customWidth="1"/>
    <col min="5377" max="5377" width="24" style="10" customWidth="1"/>
    <col min="5378" max="5379" width="20" style="10" customWidth="1"/>
    <col min="5380" max="5380" width="18.5703125" style="10" customWidth="1"/>
    <col min="5381" max="5381" width="20" style="10" customWidth="1"/>
    <col min="5382" max="5382" width="19" style="10" customWidth="1"/>
    <col min="5383" max="5383" width="24.7109375" style="10" customWidth="1"/>
    <col min="5384" max="5395" width="7.7109375" style="10" customWidth="1"/>
    <col min="5396" max="5396" width="16.42578125" style="10" customWidth="1"/>
    <col min="5397" max="5397" width="11" style="10" customWidth="1"/>
    <col min="5398" max="5398" width="18.7109375" style="10" customWidth="1"/>
    <col min="5399" max="5631" width="11.42578125" style="10"/>
    <col min="5632" max="5632" width="9.140625" style="10" customWidth="1"/>
    <col min="5633" max="5633" width="24" style="10" customWidth="1"/>
    <col min="5634" max="5635" width="20" style="10" customWidth="1"/>
    <col min="5636" max="5636" width="18.5703125" style="10" customWidth="1"/>
    <col min="5637" max="5637" width="20" style="10" customWidth="1"/>
    <col min="5638" max="5638" width="19" style="10" customWidth="1"/>
    <col min="5639" max="5639" width="24.7109375" style="10" customWidth="1"/>
    <col min="5640" max="5651" width="7.7109375" style="10" customWidth="1"/>
    <col min="5652" max="5652" width="16.42578125" style="10" customWidth="1"/>
    <col min="5653" max="5653" width="11" style="10" customWidth="1"/>
    <col min="5654" max="5654" width="18.7109375" style="10" customWidth="1"/>
    <col min="5655" max="5887" width="11.42578125" style="10"/>
    <col min="5888" max="5888" width="9.140625" style="10" customWidth="1"/>
    <col min="5889" max="5889" width="24" style="10" customWidth="1"/>
    <col min="5890" max="5891" width="20" style="10" customWidth="1"/>
    <col min="5892" max="5892" width="18.5703125" style="10" customWidth="1"/>
    <col min="5893" max="5893" width="20" style="10" customWidth="1"/>
    <col min="5894" max="5894" width="19" style="10" customWidth="1"/>
    <col min="5895" max="5895" width="24.7109375" style="10" customWidth="1"/>
    <col min="5896" max="5907" width="7.7109375" style="10" customWidth="1"/>
    <col min="5908" max="5908" width="16.42578125" style="10" customWidth="1"/>
    <col min="5909" max="5909" width="11" style="10" customWidth="1"/>
    <col min="5910" max="5910" width="18.7109375" style="10" customWidth="1"/>
    <col min="5911" max="6143" width="11.42578125" style="10"/>
    <col min="6144" max="6144" width="9.140625" style="10" customWidth="1"/>
    <col min="6145" max="6145" width="24" style="10" customWidth="1"/>
    <col min="6146" max="6147" width="20" style="10" customWidth="1"/>
    <col min="6148" max="6148" width="18.5703125" style="10" customWidth="1"/>
    <col min="6149" max="6149" width="20" style="10" customWidth="1"/>
    <col min="6150" max="6150" width="19" style="10" customWidth="1"/>
    <col min="6151" max="6151" width="24.7109375" style="10" customWidth="1"/>
    <col min="6152" max="6163" width="7.7109375" style="10" customWidth="1"/>
    <col min="6164" max="6164" width="16.42578125" style="10" customWidth="1"/>
    <col min="6165" max="6165" width="11" style="10" customWidth="1"/>
    <col min="6166" max="6166" width="18.7109375" style="10" customWidth="1"/>
    <col min="6167" max="6399" width="11.42578125" style="10"/>
    <col min="6400" max="6400" width="9.140625" style="10" customWidth="1"/>
    <col min="6401" max="6401" width="24" style="10" customWidth="1"/>
    <col min="6402" max="6403" width="20" style="10" customWidth="1"/>
    <col min="6404" max="6404" width="18.5703125" style="10" customWidth="1"/>
    <col min="6405" max="6405" width="20" style="10" customWidth="1"/>
    <col min="6406" max="6406" width="19" style="10" customWidth="1"/>
    <col min="6407" max="6407" width="24.7109375" style="10" customWidth="1"/>
    <col min="6408" max="6419" width="7.7109375" style="10" customWidth="1"/>
    <col min="6420" max="6420" width="16.42578125" style="10" customWidth="1"/>
    <col min="6421" max="6421" width="11" style="10" customWidth="1"/>
    <col min="6422" max="6422" width="18.7109375" style="10" customWidth="1"/>
    <col min="6423" max="6655" width="11.42578125" style="10"/>
    <col min="6656" max="6656" width="9.140625" style="10" customWidth="1"/>
    <col min="6657" max="6657" width="24" style="10" customWidth="1"/>
    <col min="6658" max="6659" width="20" style="10" customWidth="1"/>
    <col min="6660" max="6660" width="18.5703125" style="10" customWidth="1"/>
    <col min="6661" max="6661" width="20" style="10" customWidth="1"/>
    <col min="6662" max="6662" width="19" style="10" customWidth="1"/>
    <col min="6663" max="6663" width="24.7109375" style="10" customWidth="1"/>
    <col min="6664" max="6675" width="7.7109375" style="10" customWidth="1"/>
    <col min="6676" max="6676" width="16.42578125" style="10" customWidth="1"/>
    <col min="6677" max="6677" width="11" style="10" customWidth="1"/>
    <col min="6678" max="6678" width="18.7109375" style="10" customWidth="1"/>
    <col min="6679" max="6911" width="11.42578125" style="10"/>
    <col min="6912" max="6912" width="9.140625" style="10" customWidth="1"/>
    <col min="6913" max="6913" width="24" style="10" customWidth="1"/>
    <col min="6914" max="6915" width="20" style="10" customWidth="1"/>
    <col min="6916" max="6916" width="18.5703125" style="10" customWidth="1"/>
    <col min="6917" max="6917" width="20" style="10" customWidth="1"/>
    <col min="6918" max="6918" width="19" style="10" customWidth="1"/>
    <col min="6919" max="6919" width="24.7109375" style="10" customWidth="1"/>
    <col min="6920" max="6931" width="7.7109375" style="10" customWidth="1"/>
    <col min="6932" max="6932" width="16.42578125" style="10" customWidth="1"/>
    <col min="6933" max="6933" width="11" style="10" customWidth="1"/>
    <col min="6934" max="6934" width="18.7109375" style="10" customWidth="1"/>
    <col min="6935" max="7167" width="11.42578125" style="10"/>
    <col min="7168" max="7168" width="9.140625" style="10" customWidth="1"/>
    <col min="7169" max="7169" width="24" style="10" customWidth="1"/>
    <col min="7170" max="7171" width="20" style="10" customWidth="1"/>
    <col min="7172" max="7172" width="18.5703125" style="10" customWidth="1"/>
    <col min="7173" max="7173" width="20" style="10" customWidth="1"/>
    <col min="7174" max="7174" width="19" style="10" customWidth="1"/>
    <col min="7175" max="7175" width="24.7109375" style="10" customWidth="1"/>
    <col min="7176" max="7187" width="7.7109375" style="10" customWidth="1"/>
    <col min="7188" max="7188" width="16.42578125" style="10" customWidth="1"/>
    <col min="7189" max="7189" width="11" style="10" customWidth="1"/>
    <col min="7190" max="7190" width="18.7109375" style="10" customWidth="1"/>
    <col min="7191" max="7423" width="11.42578125" style="10"/>
    <col min="7424" max="7424" width="9.140625" style="10" customWidth="1"/>
    <col min="7425" max="7425" width="24" style="10" customWidth="1"/>
    <col min="7426" max="7427" width="20" style="10" customWidth="1"/>
    <col min="7428" max="7428" width="18.5703125" style="10" customWidth="1"/>
    <col min="7429" max="7429" width="20" style="10" customWidth="1"/>
    <col min="7430" max="7430" width="19" style="10" customWidth="1"/>
    <col min="7431" max="7431" width="24.7109375" style="10" customWidth="1"/>
    <col min="7432" max="7443" width="7.7109375" style="10" customWidth="1"/>
    <col min="7444" max="7444" width="16.42578125" style="10" customWidth="1"/>
    <col min="7445" max="7445" width="11" style="10" customWidth="1"/>
    <col min="7446" max="7446" width="18.7109375" style="10" customWidth="1"/>
    <col min="7447" max="7679" width="11.42578125" style="10"/>
    <col min="7680" max="7680" width="9.140625" style="10" customWidth="1"/>
    <col min="7681" max="7681" width="24" style="10" customWidth="1"/>
    <col min="7682" max="7683" width="20" style="10" customWidth="1"/>
    <col min="7684" max="7684" width="18.5703125" style="10" customWidth="1"/>
    <col min="7685" max="7685" width="20" style="10" customWidth="1"/>
    <col min="7686" max="7686" width="19" style="10" customWidth="1"/>
    <col min="7687" max="7687" width="24.7109375" style="10" customWidth="1"/>
    <col min="7688" max="7699" width="7.7109375" style="10" customWidth="1"/>
    <col min="7700" max="7700" width="16.42578125" style="10" customWidth="1"/>
    <col min="7701" max="7701" width="11" style="10" customWidth="1"/>
    <col min="7702" max="7702" width="18.7109375" style="10" customWidth="1"/>
    <col min="7703" max="7935" width="11.42578125" style="10"/>
    <col min="7936" max="7936" width="9.140625" style="10" customWidth="1"/>
    <col min="7937" max="7937" width="24" style="10" customWidth="1"/>
    <col min="7938" max="7939" width="20" style="10" customWidth="1"/>
    <col min="7940" max="7940" width="18.5703125" style="10" customWidth="1"/>
    <col min="7941" max="7941" width="20" style="10" customWidth="1"/>
    <col min="7942" max="7942" width="19" style="10" customWidth="1"/>
    <col min="7943" max="7943" width="24.7109375" style="10" customWidth="1"/>
    <col min="7944" max="7955" width="7.7109375" style="10" customWidth="1"/>
    <col min="7956" max="7956" width="16.42578125" style="10" customWidth="1"/>
    <col min="7957" max="7957" width="11" style="10" customWidth="1"/>
    <col min="7958" max="7958" width="18.7109375" style="10" customWidth="1"/>
    <col min="7959" max="8191" width="11.42578125" style="10"/>
    <col min="8192" max="8192" width="9.140625" style="10" customWidth="1"/>
    <col min="8193" max="8193" width="24" style="10" customWidth="1"/>
    <col min="8194" max="8195" width="20" style="10" customWidth="1"/>
    <col min="8196" max="8196" width="18.5703125" style="10" customWidth="1"/>
    <col min="8197" max="8197" width="20" style="10" customWidth="1"/>
    <col min="8198" max="8198" width="19" style="10" customWidth="1"/>
    <col min="8199" max="8199" width="24.7109375" style="10" customWidth="1"/>
    <col min="8200" max="8211" width="7.7109375" style="10" customWidth="1"/>
    <col min="8212" max="8212" width="16.42578125" style="10" customWidth="1"/>
    <col min="8213" max="8213" width="11" style="10" customWidth="1"/>
    <col min="8214" max="8214" width="18.7109375" style="10" customWidth="1"/>
    <col min="8215" max="8447" width="11.42578125" style="10"/>
    <col min="8448" max="8448" width="9.140625" style="10" customWidth="1"/>
    <col min="8449" max="8449" width="24" style="10" customWidth="1"/>
    <col min="8450" max="8451" width="20" style="10" customWidth="1"/>
    <col min="8452" max="8452" width="18.5703125" style="10" customWidth="1"/>
    <col min="8453" max="8453" width="20" style="10" customWidth="1"/>
    <col min="8454" max="8454" width="19" style="10" customWidth="1"/>
    <col min="8455" max="8455" width="24.7109375" style="10" customWidth="1"/>
    <col min="8456" max="8467" width="7.7109375" style="10" customWidth="1"/>
    <col min="8468" max="8468" width="16.42578125" style="10" customWidth="1"/>
    <col min="8469" max="8469" width="11" style="10" customWidth="1"/>
    <col min="8470" max="8470" width="18.7109375" style="10" customWidth="1"/>
    <col min="8471" max="8703" width="11.42578125" style="10"/>
    <col min="8704" max="8704" width="9.140625" style="10" customWidth="1"/>
    <col min="8705" max="8705" width="24" style="10" customWidth="1"/>
    <col min="8706" max="8707" width="20" style="10" customWidth="1"/>
    <col min="8708" max="8708" width="18.5703125" style="10" customWidth="1"/>
    <col min="8709" max="8709" width="20" style="10" customWidth="1"/>
    <col min="8710" max="8710" width="19" style="10" customWidth="1"/>
    <col min="8711" max="8711" width="24.7109375" style="10" customWidth="1"/>
    <col min="8712" max="8723" width="7.7109375" style="10" customWidth="1"/>
    <col min="8724" max="8724" width="16.42578125" style="10" customWidth="1"/>
    <col min="8725" max="8725" width="11" style="10" customWidth="1"/>
    <col min="8726" max="8726" width="18.7109375" style="10" customWidth="1"/>
    <col min="8727" max="8959" width="11.42578125" style="10"/>
    <col min="8960" max="8960" width="9.140625" style="10" customWidth="1"/>
    <col min="8961" max="8961" width="24" style="10" customWidth="1"/>
    <col min="8962" max="8963" width="20" style="10" customWidth="1"/>
    <col min="8964" max="8964" width="18.5703125" style="10" customWidth="1"/>
    <col min="8965" max="8965" width="20" style="10" customWidth="1"/>
    <col min="8966" max="8966" width="19" style="10" customWidth="1"/>
    <col min="8967" max="8967" width="24.7109375" style="10" customWidth="1"/>
    <col min="8968" max="8979" width="7.7109375" style="10" customWidth="1"/>
    <col min="8980" max="8980" width="16.42578125" style="10" customWidth="1"/>
    <col min="8981" max="8981" width="11" style="10" customWidth="1"/>
    <col min="8982" max="8982" width="18.7109375" style="10" customWidth="1"/>
    <col min="8983" max="9215" width="11.42578125" style="10"/>
    <col min="9216" max="9216" width="9.140625" style="10" customWidth="1"/>
    <col min="9217" max="9217" width="24" style="10" customWidth="1"/>
    <col min="9218" max="9219" width="20" style="10" customWidth="1"/>
    <col min="9220" max="9220" width="18.5703125" style="10" customWidth="1"/>
    <col min="9221" max="9221" width="20" style="10" customWidth="1"/>
    <col min="9222" max="9222" width="19" style="10" customWidth="1"/>
    <col min="9223" max="9223" width="24.7109375" style="10" customWidth="1"/>
    <col min="9224" max="9235" width="7.7109375" style="10" customWidth="1"/>
    <col min="9236" max="9236" width="16.42578125" style="10" customWidth="1"/>
    <col min="9237" max="9237" width="11" style="10" customWidth="1"/>
    <col min="9238" max="9238" width="18.7109375" style="10" customWidth="1"/>
    <col min="9239" max="9471" width="11.42578125" style="10"/>
    <col min="9472" max="9472" width="9.140625" style="10" customWidth="1"/>
    <col min="9473" max="9473" width="24" style="10" customWidth="1"/>
    <col min="9474" max="9475" width="20" style="10" customWidth="1"/>
    <col min="9476" max="9476" width="18.5703125" style="10" customWidth="1"/>
    <col min="9477" max="9477" width="20" style="10" customWidth="1"/>
    <col min="9478" max="9478" width="19" style="10" customWidth="1"/>
    <col min="9479" max="9479" width="24.7109375" style="10" customWidth="1"/>
    <col min="9480" max="9491" width="7.7109375" style="10" customWidth="1"/>
    <col min="9492" max="9492" width="16.42578125" style="10" customWidth="1"/>
    <col min="9493" max="9493" width="11" style="10" customWidth="1"/>
    <col min="9494" max="9494" width="18.7109375" style="10" customWidth="1"/>
    <col min="9495" max="9727" width="11.42578125" style="10"/>
    <col min="9728" max="9728" width="9.140625" style="10" customWidth="1"/>
    <col min="9729" max="9729" width="24" style="10" customWidth="1"/>
    <col min="9730" max="9731" width="20" style="10" customWidth="1"/>
    <col min="9732" max="9732" width="18.5703125" style="10" customWidth="1"/>
    <col min="9733" max="9733" width="20" style="10" customWidth="1"/>
    <col min="9734" max="9734" width="19" style="10" customWidth="1"/>
    <col min="9735" max="9735" width="24.7109375" style="10" customWidth="1"/>
    <col min="9736" max="9747" width="7.7109375" style="10" customWidth="1"/>
    <col min="9748" max="9748" width="16.42578125" style="10" customWidth="1"/>
    <col min="9749" max="9749" width="11" style="10" customWidth="1"/>
    <col min="9750" max="9750" width="18.7109375" style="10" customWidth="1"/>
    <col min="9751" max="9983" width="11.42578125" style="10"/>
    <col min="9984" max="9984" width="9.140625" style="10" customWidth="1"/>
    <col min="9985" max="9985" width="24" style="10" customWidth="1"/>
    <col min="9986" max="9987" width="20" style="10" customWidth="1"/>
    <col min="9988" max="9988" width="18.5703125" style="10" customWidth="1"/>
    <col min="9989" max="9989" width="20" style="10" customWidth="1"/>
    <col min="9990" max="9990" width="19" style="10" customWidth="1"/>
    <col min="9991" max="9991" width="24.7109375" style="10" customWidth="1"/>
    <col min="9992" max="10003" width="7.7109375" style="10" customWidth="1"/>
    <col min="10004" max="10004" width="16.42578125" style="10" customWidth="1"/>
    <col min="10005" max="10005" width="11" style="10" customWidth="1"/>
    <col min="10006" max="10006" width="18.7109375" style="10" customWidth="1"/>
    <col min="10007" max="10239" width="11.42578125" style="10"/>
    <col min="10240" max="10240" width="9.140625" style="10" customWidth="1"/>
    <col min="10241" max="10241" width="24" style="10" customWidth="1"/>
    <col min="10242" max="10243" width="20" style="10" customWidth="1"/>
    <col min="10244" max="10244" width="18.5703125" style="10" customWidth="1"/>
    <col min="10245" max="10245" width="20" style="10" customWidth="1"/>
    <col min="10246" max="10246" width="19" style="10" customWidth="1"/>
    <col min="10247" max="10247" width="24.7109375" style="10" customWidth="1"/>
    <col min="10248" max="10259" width="7.7109375" style="10" customWidth="1"/>
    <col min="10260" max="10260" width="16.42578125" style="10" customWidth="1"/>
    <col min="10261" max="10261" width="11" style="10" customWidth="1"/>
    <col min="10262" max="10262" width="18.7109375" style="10" customWidth="1"/>
    <col min="10263" max="10495" width="11.42578125" style="10"/>
    <col min="10496" max="10496" width="9.140625" style="10" customWidth="1"/>
    <col min="10497" max="10497" width="24" style="10" customWidth="1"/>
    <col min="10498" max="10499" width="20" style="10" customWidth="1"/>
    <col min="10500" max="10500" width="18.5703125" style="10" customWidth="1"/>
    <col min="10501" max="10501" width="20" style="10" customWidth="1"/>
    <col min="10502" max="10502" width="19" style="10" customWidth="1"/>
    <col min="10503" max="10503" width="24.7109375" style="10" customWidth="1"/>
    <col min="10504" max="10515" width="7.7109375" style="10" customWidth="1"/>
    <col min="10516" max="10516" width="16.42578125" style="10" customWidth="1"/>
    <col min="10517" max="10517" width="11" style="10" customWidth="1"/>
    <col min="10518" max="10518" width="18.7109375" style="10" customWidth="1"/>
    <col min="10519" max="10751" width="11.42578125" style="10"/>
    <col min="10752" max="10752" width="9.140625" style="10" customWidth="1"/>
    <col min="10753" max="10753" width="24" style="10" customWidth="1"/>
    <col min="10754" max="10755" width="20" style="10" customWidth="1"/>
    <col min="10756" max="10756" width="18.5703125" style="10" customWidth="1"/>
    <col min="10757" max="10757" width="20" style="10" customWidth="1"/>
    <col min="10758" max="10758" width="19" style="10" customWidth="1"/>
    <col min="10759" max="10759" width="24.7109375" style="10" customWidth="1"/>
    <col min="10760" max="10771" width="7.7109375" style="10" customWidth="1"/>
    <col min="10772" max="10772" width="16.42578125" style="10" customWidth="1"/>
    <col min="10773" max="10773" width="11" style="10" customWidth="1"/>
    <col min="10774" max="10774" width="18.7109375" style="10" customWidth="1"/>
    <col min="10775" max="11007" width="11.42578125" style="10"/>
    <col min="11008" max="11008" width="9.140625" style="10" customWidth="1"/>
    <col min="11009" max="11009" width="24" style="10" customWidth="1"/>
    <col min="11010" max="11011" width="20" style="10" customWidth="1"/>
    <col min="11012" max="11012" width="18.5703125" style="10" customWidth="1"/>
    <col min="11013" max="11013" width="20" style="10" customWidth="1"/>
    <col min="11014" max="11014" width="19" style="10" customWidth="1"/>
    <col min="11015" max="11015" width="24.7109375" style="10" customWidth="1"/>
    <col min="11016" max="11027" width="7.7109375" style="10" customWidth="1"/>
    <col min="11028" max="11028" width="16.42578125" style="10" customWidth="1"/>
    <col min="11029" max="11029" width="11" style="10" customWidth="1"/>
    <col min="11030" max="11030" width="18.7109375" style="10" customWidth="1"/>
    <col min="11031" max="11263" width="11.42578125" style="10"/>
    <col min="11264" max="11264" width="9.140625" style="10" customWidth="1"/>
    <col min="11265" max="11265" width="24" style="10" customWidth="1"/>
    <col min="11266" max="11267" width="20" style="10" customWidth="1"/>
    <col min="11268" max="11268" width="18.5703125" style="10" customWidth="1"/>
    <col min="11269" max="11269" width="20" style="10" customWidth="1"/>
    <col min="11270" max="11270" width="19" style="10" customWidth="1"/>
    <col min="11271" max="11271" width="24.7109375" style="10" customWidth="1"/>
    <col min="11272" max="11283" width="7.7109375" style="10" customWidth="1"/>
    <col min="11284" max="11284" width="16.42578125" style="10" customWidth="1"/>
    <col min="11285" max="11285" width="11" style="10" customWidth="1"/>
    <col min="11286" max="11286" width="18.7109375" style="10" customWidth="1"/>
    <col min="11287" max="11519" width="11.42578125" style="10"/>
    <col min="11520" max="11520" width="9.140625" style="10" customWidth="1"/>
    <col min="11521" max="11521" width="24" style="10" customWidth="1"/>
    <col min="11522" max="11523" width="20" style="10" customWidth="1"/>
    <col min="11524" max="11524" width="18.5703125" style="10" customWidth="1"/>
    <col min="11525" max="11525" width="20" style="10" customWidth="1"/>
    <col min="11526" max="11526" width="19" style="10" customWidth="1"/>
    <col min="11527" max="11527" width="24.7109375" style="10" customWidth="1"/>
    <col min="11528" max="11539" width="7.7109375" style="10" customWidth="1"/>
    <col min="11540" max="11540" width="16.42578125" style="10" customWidth="1"/>
    <col min="11541" max="11541" width="11" style="10" customWidth="1"/>
    <col min="11542" max="11542" width="18.7109375" style="10" customWidth="1"/>
    <col min="11543" max="11775" width="11.42578125" style="10"/>
    <col min="11776" max="11776" width="9.140625" style="10" customWidth="1"/>
    <col min="11777" max="11777" width="24" style="10" customWidth="1"/>
    <col min="11778" max="11779" width="20" style="10" customWidth="1"/>
    <col min="11780" max="11780" width="18.5703125" style="10" customWidth="1"/>
    <col min="11781" max="11781" width="20" style="10" customWidth="1"/>
    <col min="11782" max="11782" width="19" style="10" customWidth="1"/>
    <col min="11783" max="11783" width="24.7109375" style="10" customWidth="1"/>
    <col min="11784" max="11795" width="7.7109375" style="10" customWidth="1"/>
    <col min="11796" max="11796" width="16.42578125" style="10" customWidth="1"/>
    <col min="11797" max="11797" width="11" style="10" customWidth="1"/>
    <col min="11798" max="11798" width="18.7109375" style="10" customWidth="1"/>
    <col min="11799" max="12031" width="11.42578125" style="10"/>
    <col min="12032" max="12032" width="9.140625" style="10" customWidth="1"/>
    <col min="12033" max="12033" width="24" style="10" customWidth="1"/>
    <col min="12034" max="12035" width="20" style="10" customWidth="1"/>
    <col min="12036" max="12036" width="18.5703125" style="10" customWidth="1"/>
    <col min="12037" max="12037" width="20" style="10" customWidth="1"/>
    <col min="12038" max="12038" width="19" style="10" customWidth="1"/>
    <col min="12039" max="12039" width="24.7109375" style="10" customWidth="1"/>
    <col min="12040" max="12051" width="7.7109375" style="10" customWidth="1"/>
    <col min="12052" max="12052" width="16.42578125" style="10" customWidth="1"/>
    <col min="12053" max="12053" width="11" style="10" customWidth="1"/>
    <col min="12054" max="12054" width="18.7109375" style="10" customWidth="1"/>
    <col min="12055" max="12287" width="11.42578125" style="10"/>
    <col min="12288" max="12288" width="9.140625" style="10" customWidth="1"/>
    <col min="12289" max="12289" width="24" style="10" customWidth="1"/>
    <col min="12290" max="12291" width="20" style="10" customWidth="1"/>
    <col min="12292" max="12292" width="18.5703125" style="10" customWidth="1"/>
    <col min="12293" max="12293" width="20" style="10" customWidth="1"/>
    <col min="12294" max="12294" width="19" style="10" customWidth="1"/>
    <col min="12295" max="12295" width="24.7109375" style="10" customWidth="1"/>
    <col min="12296" max="12307" width="7.7109375" style="10" customWidth="1"/>
    <col min="12308" max="12308" width="16.42578125" style="10" customWidth="1"/>
    <col min="12309" max="12309" width="11" style="10" customWidth="1"/>
    <col min="12310" max="12310" width="18.7109375" style="10" customWidth="1"/>
    <col min="12311" max="12543" width="11.42578125" style="10"/>
    <col min="12544" max="12544" width="9.140625" style="10" customWidth="1"/>
    <col min="12545" max="12545" width="24" style="10" customWidth="1"/>
    <col min="12546" max="12547" width="20" style="10" customWidth="1"/>
    <col min="12548" max="12548" width="18.5703125" style="10" customWidth="1"/>
    <col min="12549" max="12549" width="20" style="10" customWidth="1"/>
    <col min="12550" max="12550" width="19" style="10" customWidth="1"/>
    <col min="12551" max="12551" width="24.7109375" style="10" customWidth="1"/>
    <col min="12552" max="12563" width="7.7109375" style="10" customWidth="1"/>
    <col min="12564" max="12564" width="16.42578125" style="10" customWidth="1"/>
    <col min="12565" max="12565" width="11" style="10" customWidth="1"/>
    <col min="12566" max="12566" width="18.7109375" style="10" customWidth="1"/>
    <col min="12567" max="12799" width="11.42578125" style="10"/>
    <col min="12800" max="12800" width="9.140625" style="10" customWidth="1"/>
    <col min="12801" max="12801" width="24" style="10" customWidth="1"/>
    <col min="12802" max="12803" width="20" style="10" customWidth="1"/>
    <col min="12804" max="12804" width="18.5703125" style="10" customWidth="1"/>
    <col min="12805" max="12805" width="20" style="10" customWidth="1"/>
    <col min="12806" max="12806" width="19" style="10" customWidth="1"/>
    <col min="12807" max="12807" width="24.7109375" style="10" customWidth="1"/>
    <col min="12808" max="12819" width="7.7109375" style="10" customWidth="1"/>
    <col min="12820" max="12820" width="16.42578125" style="10" customWidth="1"/>
    <col min="12821" max="12821" width="11" style="10" customWidth="1"/>
    <col min="12822" max="12822" width="18.7109375" style="10" customWidth="1"/>
    <col min="12823" max="13055" width="11.42578125" style="10"/>
    <col min="13056" max="13056" width="9.140625" style="10" customWidth="1"/>
    <col min="13057" max="13057" width="24" style="10" customWidth="1"/>
    <col min="13058" max="13059" width="20" style="10" customWidth="1"/>
    <col min="13060" max="13060" width="18.5703125" style="10" customWidth="1"/>
    <col min="13061" max="13061" width="20" style="10" customWidth="1"/>
    <col min="13062" max="13062" width="19" style="10" customWidth="1"/>
    <col min="13063" max="13063" width="24.7109375" style="10" customWidth="1"/>
    <col min="13064" max="13075" width="7.7109375" style="10" customWidth="1"/>
    <col min="13076" max="13076" width="16.42578125" style="10" customWidth="1"/>
    <col min="13077" max="13077" width="11" style="10" customWidth="1"/>
    <col min="13078" max="13078" width="18.7109375" style="10" customWidth="1"/>
    <col min="13079" max="13311" width="11.42578125" style="10"/>
    <col min="13312" max="13312" width="9.140625" style="10" customWidth="1"/>
    <col min="13313" max="13313" width="24" style="10" customWidth="1"/>
    <col min="13314" max="13315" width="20" style="10" customWidth="1"/>
    <col min="13316" max="13316" width="18.5703125" style="10" customWidth="1"/>
    <col min="13317" max="13317" width="20" style="10" customWidth="1"/>
    <col min="13318" max="13318" width="19" style="10" customWidth="1"/>
    <col min="13319" max="13319" width="24.7109375" style="10" customWidth="1"/>
    <col min="13320" max="13331" width="7.7109375" style="10" customWidth="1"/>
    <col min="13332" max="13332" width="16.42578125" style="10" customWidth="1"/>
    <col min="13333" max="13333" width="11" style="10" customWidth="1"/>
    <col min="13334" max="13334" width="18.7109375" style="10" customWidth="1"/>
    <col min="13335" max="13567" width="11.42578125" style="10"/>
    <col min="13568" max="13568" width="9.140625" style="10" customWidth="1"/>
    <col min="13569" max="13569" width="24" style="10" customWidth="1"/>
    <col min="13570" max="13571" width="20" style="10" customWidth="1"/>
    <col min="13572" max="13572" width="18.5703125" style="10" customWidth="1"/>
    <col min="13573" max="13573" width="20" style="10" customWidth="1"/>
    <col min="13574" max="13574" width="19" style="10" customWidth="1"/>
    <col min="13575" max="13575" width="24.7109375" style="10" customWidth="1"/>
    <col min="13576" max="13587" width="7.7109375" style="10" customWidth="1"/>
    <col min="13588" max="13588" width="16.42578125" style="10" customWidth="1"/>
    <col min="13589" max="13589" width="11" style="10" customWidth="1"/>
    <col min="13590" max="13590" width="18.7109375" style="10" customWidth="1"/>
    <col min="13591" max="13823" width="11.42578125" style="10"/>
    <col min="13824" max="13824" width="9.140625" style="10" customWidth="1"/>
    <col min="13825" max="13825" width="24" style="10" customWidth="1"/>
    <col min="13826" max="13827" width="20" style="10" customWidth="1"/>
    <col min="13828" max="13828" width="18.5703125" style="10" customWidth="1"/>
    <col min="13829" max="13829" width="20" style="10" customWidth="1"/>
    <col min="13830" max="13830" width="19" style="10" customWidth="1"/>
    <col min="13831" max="13831" width="24.7109375" style="10" customWidth="1"/>
    <col min="13832" max="13843" width="7.7109375" style="10" customWidth="1"/>
    <col min="13844" max="13844" width="16.42578125" style="10" customWidth="1"/>
    <col min="13845" max="13845" width="11" style="10" customWidth="1"/>
    <col min="13846" max="13846" width="18.7109375" style="10" customWidth="1"/>
    <col min="13847" max="14079" width="11.42578125" style="10"/>
    <col min="14080" max="14080" width="9.140625" style="10" customWidth="1"/>
    <col min="14081" max="14081" width="24" style="10" customWidth="1"/>
    <col min="14082" max="14083" width="20" style="10" customWidth="1"/>
    <col min="14084" max="14084" width="18.5703125" style="10" customWidth="1"/>
    <col min="14085" max="14085" width="20" style="10" customWidth="1"/>
    <col min="14086" max="14086" width="19" style="10" customWidth="1"/>
    <col min="14087" max="14087" width="24.7109375" style="10" customWidth="1"/>
    <col min="14088" max="14099" width="7.7109375" style="10" customWidth="1"/>
    <col min="14100" max="14100" width="16.42578125" style="10" customWidth="1"/>
    <col min="14101" max="14101" width="11" style="10" customWidth="1"/>
    <col min="14102" max="14102" width="18.7109375" style="10" customWidth="1"/>
    <col min="14103" max="14335" width="11.42578125" style="10"/>
    <col min="14336" max="14336" width="9.140625" style="10" customWidth="1"/>
    <col min="14337" max="14337" width="24" style="10" customWidth="1"/>
    <col min="14338" max="14339" width="20" style="10" customWidth="1"/>
    <col min="14340" max="14340" width="18.5703125" style="10" customWidth="1"/>
    <col min="14341" max="14341" width="20" style="10" customWidth="1"/>
    <col min="14342" max="14342" width="19" style="10" customWidth="1"/>
    <col min="14343" max="14343" width="24.7109375" style="10" customWidth="1"/>
    <col min="14344" max="14355" width="7.7109375" style="10" customWidth="1"/>
    <col min="14356" max="14356" width="16.42578125" style="10" customWidth="1"/>
    <col min="14357" max="14357" width="11" style="10" customWidth="1"/>
    <col min="14358" max="14358" width="18.7109375" style="10" customWidth="1"/>
    <col min="14359" max="14591" width="11.42578125" style="10"/>
    <col min="14592" max="14592" width="9.140625" style="10" customWidth="1"/>
    <col min="14593" max="14593" width="24" style="10" customWidth="1"/>
    <col min="14594" max="14595" width="20" style="10" customWidth="1"/>
    <col min="14596" max="14596" width="18.5703125" style="10" customWidth="1"/>
    <col min="14597" max="14597" width="20" style="10" customWidth="1"/>
    <col min="14598" max="14598" width="19" style="10" customWidth="1"/>
    <col min="14599" max="14599" width="24.7109375" style="10" customWidth="1"/>
    <col min="14600" max="14611" width="7.7109375" style="10" customWidth="1"/>
    <col min="14612" max="14612" width="16.42578125" style="10" customWidth="1"/>
    <col min="14613" max="14613" width="11" style="10" customWidth="1"/>
    <col min="14614" max="14614" width="18.7109375" style="10" customWidth="1"/>
    <col min="14615" max="14847" width="11.42578125" style="10"/>
    <col min="14848" max="14848" width="9.140625" style="10" customWidth="1"/>
    <col min="14849" max="14849" width="24" style="10" customWidth="1"/>
    <col min="14850" max="14851" width="20" style="10" customWidth="1"/>
    <col min="14852" max="14852" width="18.5703125" style="10" customWidth="1"/>
    <col min="14853" max="14853" width="20" style="10" customWidth="1"/>
    <col min="14854" max="14854" width="19" style="10" customWidth="1"/>
    <col min="14855" max="14855" width="24.7109375" style="10" customWidth="1"/>
    <col min="14856" max="14867" width="7.7109375" style="10" customWidth="1"/>
    <col min="14868" max="14868" width="16.42578125" style="10" customWidth="1"/>
    <col min="14869" max="14869" width="11" style="10" customWidth="1"/>
    <col min="14870" max="14870" width="18.7109375" style="10" customWidth="1"/>
    <col min="14871" max="15103" width="11.42578125" style="10"/>
    <col min="15104" max="15104" width="9.140625" style="10" customWidth="1"/>
    <col min="15105" max="15105" width="24" style="10" customWidth="1"/>
    <col min="15106" max="15107" width="20" style="10" customWidth="1"/>
    <col min="15108" max="15108" width="18.5703125" style="10" customWidth="1"/>
    <col min="15109" max="15109" width="20" style="10" customWidth="1"/>
    <col min="15110" max="15110" width="19" style="10" customWidth="1"/>
    <col min="15111" max="15111" width="24.7109375" style="10" customWidth="1"/>
    <col min="15112" max="15123" width="7.7109375" style="10" customWidth="1"/>
    <col min="15124" max="15124" width="16.42578125" style="10" customWidth="1"/>
    <col min="15125" max="15125" width="11" style="10" customWidth="1"/>
    <col min="15126" max="15126" width="18.7109375" style="10" customWidth="1"/>
    <col min="15127" max="15359" width="11.42578125" style="10"/>
    <col min="15360" max="15360" width="9.140625" style="10" customWidth="1"/>
    <col min="15361" max="15361" width="24" style="10" customWidth="1"/>
    <col min="15362" max="15363" width="20" style="10" customWidth="1"/>
    <col min="15364" max="15364" width="18.5703125" style="10" customWidth="1"/>
    <col min="15365" max="15365" width="20" style="10" customWidth="1"/>
    <col min="15366" max="15366" width="19" style="10" customWidth="1"/>
    <col min="15367" max="15367" width="24.7109375" style="10" customWidth="1"/>
    <col min="15368" max="15379" width="7.7109375" style="10" customWidth="1"/>
    <col min="15380" max="15380" width="16.42578125" style="10" customWidth="1"/>
    <col min="15381" max="15381" width="11" style="10" customWidth="1"/>
    <col min="15382" max="15382" width="18.7109375" style="10" customWidth="1"/>
    <col min="15383" max="15615" width="11.42578125" style="10"/>
    <col min="15616" max="15616" width="9.140625" style="10" customWidth="1"/>
    <col min="15617" max="15617" width="24" style="10" customWidth="1"/>
    <col min="15618" max="15619" width="20" style="10" customWidth="1"/>
    <col min="15620" max="15620" width="18.5703125" style="10" customWidth="1"/>
    <col min="15621" max="15621" width="20" style="10" customWidth="1"/>
    <col min="15622" max="15622" width="19" style="10" customWidth="1"/>
    <col min="15623" max="15623" width="24.7109375" style="10" customWidth="1"/>
    <col min="15624" max="15635" width="7.7109375" style="10" customWidth="1"/>
    <col min="15636" max="15636" width="16.42578125" style="10" customWidth="1"/>
    <col min="15637" max="15637" width="11" style="10" customWidth="1"/>
    <col min="15638" max="15638" width="18.7109375" style="10" customWidth="1"/>
    <col min="15639" max="15871" width="11.42578125" style="10"/>
    <col min="15872" max="15872" width="9.140625" style="10" customWidth="1"/>
    <col min="15873" max="15873" width="24" style="10" customWidth="1"/>
    <col min="15874" max="15875" width="20" style="10" customWidth="1"/>
    <col min="15876" max="15876" width="18.5703125" style="10" customWidth="1"/>
    <col min="15877" max="15877" width="20" style="10" customWidth="1"/>
    <col min="15878" max="15878" width="19" style="10" customWidth="1"/>
    <col min="15879" max="15879" width="24.7109375" style="10" customWidth="1"/>
    <col min="15880" max="15891" width="7.7109375" style="10" customWidth="1"/>
    <col min="15892" max="15892" width="16.42578125" style="10" customWidth="1"/>
    <col min="15893" max="15893" width="11" style="10" customWidth="1"/>
    <col min="15894" max="15894" width="18.7109375" style="10" customWidth="1"/>
    <col min="15895" max="16127" width="11.42578125" style="10"/>
    <col min="16128" max="16128" width="9.140625" style="10" customWidth="1"/>
    <col min="16129" max="16129" width="24" style="10" customWidth="1"/>
    <col min="16130" max="16131" width="20" style="10" customWidth="1"/>
    <col min="16132" max="16132" width="18.5703125" style="10" customWidth="1"/>
    <col min="16133" max="16133" width="20" style="10" customWidth="1"/>
    <col min="16134" max="16134" width="19" style="10" customWidth="1"/>
    <col min="16135" max="16135" width="24.7109375" style="10" customWidth="1"/>
    <col min="16136" max="16147" width="7.7109375" style="10" customWidth="1"/>
    <col min="16148" max="16148" width="16.42578125" style="10" customWidth="1"/>
    <col min="16149" max="16149" width="11" style="10" customWidth="1"/>
    <col min="16150" max="16150" width="18.7109375" style="10" customWidth="1"/>
    <col min="16151" max="16384" width="11.42578125" style="10"/>
  </cols>
  <sheetData>
    <row r="1" spans="1:25" s="47" customFormat="1" ht="29.25" customHeight="1" thickBot="1" x14ac:dyDescent="0.3">
      <c r="A1" s="273"/>
      <c r="B1" s="274"/>
      <c r="C1" s="418" t="s">
        <v>104</v>
      </c>
      <c r="D1" s="419"/>
      <c r="E1" s="419"/>
      <c r="F1" s="419"/>
      <c r="G1" s="419"/>
      <c r="H1" s="419"/>
      <c r="I1" s="419"/>
      <c r="J1" s="419"/>
      <c r="K1" s="419"/>
      <c r="L1" s="419"/>
      <c r="M1" s="419"/>
      <c r="N1" s="419"/>
      <c r="O1" s="419"/>
      <c r="P1" s="419"/>
      <c r="Q1" s="419"/>
      <c r="R1" s="419"/>
      <c r="S1" s="419"/>
      <c r="T1" s="420"/>
    </row>
    <row r="2" spans="1:25" s="47" customFormat="1" ht="29.25" customHeight="1" thickBot="1" x14ac:dyDescent="0.3">
      <c r="A2" s="275"/>
      <c r="B2" s="276"/>
      <c r="C2" s="418" t="s">
        <v>18</v>
      </c>
      <c r="D2" s="419"/>
      <c r="E2" s="419"/>
      <c r="F2" s="419"/>
      <c r="G2" s="419"/>
      <c r="H2" s="419"/>
      <c r="I2" s="419"/>
      <c r="J2" s="419"/>
      <c r="K2" s="419"/>
      <c r="L2" s="419"/>
      <c r="M2" s="419"/>
      <c r="N2" s="419"/>
      <c r="O2" s="419"/>
      <c r="P2" s="419"/>
      <c r="Q2" s="419"/>
      <c r="R2" s="419"/>
      <c r="S2" s="419"/>
      <c r="T2" s="420"/>
    </row>
    <row r="3" spans="1:25" s="47" customFormat="1" ht="29.25" customHeight="1" thickBot="1" x14ac:dyDescent="0.3">
      <c r="A3" s="275"/>
      <c r="B3" s="276"/>
      <c r="C3" s="418" t="s">
        <v>105</v>
      </c>
      <c r="D3" s="419"/>
      <c r="E3" s="419"/>
      <c r="F3" s="419"/>
      <c r="G3" s="419"/>
      <c r="H3" s="419"/>
      <c r="I3" s="419"/>
      <c r="J3" s="419"/>
      <c r="K3" s="419"/>
      <c r="L3" s="419"/>
      <c r="M3" s="419"/>
      <c r="N3" s="419"/>
      <c r="O3" s="419"/>
      <c r="P3" s="419"/>
      <c r="Q3" s="419"/>
      <c r="R3" s="419"/>
      <c r="S3" s="419"/>
      <c r="T3" s="420"/>
    </row>
    <row r="4" spans="1:25" s="47" customFormat="1" ht="29.25" customHeight="1" thickBot="1" x14ac:dyDescent="0.3">
      <c r="A4" s="277"/>
      <c r="B4" s="278"/>
      <c r="C4" s="421" t="s">
        <v>106</v>
      </c>
      <c r="D4" s="422"/>
      <c r="E4" s="422"/>
      <c r="F4" s="422"/>
      <c r="G4" s="422"/>
      <c r="H4" s="423"/>
      <c r="I4" s="421" t="s">
        <v>107</v>
      </c>
      <c r="J4" s="422"/>
      <c r="K4" s="422"/>
      <c r="L4" s="422"/>
      <c r="M4" s="422"/>
      <c r="N4" s="422"/>
      <c r="O4" s="422"/>
      <c r="P4" s="422"/>
      <c r="Q4" s="422"/>
      <c r="R4" s="422"/>
      <c r="S4" s="422"/>
      <c r="T4" s="423"/>
    </row>
    <row r="5" spans="1:25" s="47" customFormat="1" ht="21.75" customHeight="1" x14ac:dyDescent="0.25">
      <c r="C5" s="48"/>
      <c r="D5" s="48"/>
      <c r="E5" s="48"/>
      <c r="F5" s="49"/>
      <c r="G5" s="50"/>
      <c r="H5" s="49"/>
      <c r="I5" s="51"/>
      <c r="J5" s="52"/>
      <c r="K5" s="52"/>
      <c r="L5" s="52"/>
      <c r="M5" s="52"/>
    </row>
    <row r="6" spans="1:25" s="53" customFormat="1" ht="30" customHeight="1" thickBot="1" x14ac:dyDescent="0.3">
      <c r="C6" s="54"/>
      <c r="D6" s="54"/>
      <c r="E6" s="54"/>
      <c r="F6" s="55"/>
      <c r="G6" s="55"/>
      <c r="H6" s="55"/>
      <c r="I6" s="55"/>
      <c r="J6" s="54"/>
      <c r="K6" s="54"/>
      <c r="L6" s="54"/>
      <c r="M6" s="54"/>
      <c r="N6" s="54"/>
      <c r="O6" s="56"/>
      <c r="P6" s="56"/>
      <c r="Q6" s="56"/>
      <c r="R6" s="56"/>
      <c r="S6" s="57"/>
      <c r="T6" s="57"/>
      <c r="U6" s="58"/>
      <c r="V6" s="58"/>
    </row>
    <row r="7" spans="1:25" s="53" customFormat="1" ht="52.5" customHeight="1" thickBot="1" x14ac:dyDescent="0.3">
      <c r="B7" s="59" t="s">
        <v>108</v>
      </c>
      <c r="C7" s="260" t="s">
        <v>363</v>
      </c>
      <c r="D7" s="261"/>
      <c r="E7" s="261"/>
      <c r="F7" s="262"/>
      <c r="G7" s="54"/>
      <c r="H7" s="54"/>
      <c r="I7" s="54"/>
      <c r="J7" s="54"/>
      <c r="K7" s="54"/>
      <c r="L7" s="54"/>
      <c r="M7" s="54"/>
      <c r="N7" s="54"/>
      <c r="O7" s="56"/>
      <c r="P7" s="56"/>
      <c r="Q7" s="56"/>
      <c r="R7" s="56"/>
      <c r="S7" s="57"/>
      <c r="T7" s="57"/>
      <c r="U7" s="58"/>
      <c r="V7" s="58"/>
    </row>
    <row r="8" spans="1:25" s="53" customFormat="1" ht="39.75" customHeight="1" x14ac:dyDescent="0.25"/>
    <row r="9" spans="1:25" s="53" customFormat="1" x14ac:dyDescent="0.25"/>
    <row r="10" spans="1:25" s="60" customFormat="1" ht="45" customHeight="1" x14ac:dyDescent="0.2">
      <c r="A10" s="263" t="s">
        <v>109</v>
      </c>
      <c r="B10" s="264"/>
      <c r="C10" s="264"/>
      <c r="D10" s="264"/>
      <c r="E10" s="264"/>
      <c r="F10" s="264"/>
      <c r="G10" s="264"/>
      <c r="H10" s="264"/>
      <c r="I10" s="264"/>
      <c r="J10" s="264"/>
      <c r="K10" s="264"/>
      <c r="L10" s="264"/>
      <c r="M10" s="264"/>
      <c r="N10" s="264"/>
      <c r="O10" s="264"/>
      <c r="P10" s="264"/>
      <c r="Q10" s="264"/>
      <c r="R10" s="264"/>
      <c r="S10" s="264"/>
      <c r="T10" s="264"/>
      <c r="U10" s="264"/>
      <c r="V10" s="265"/>
    </row>
    <row r="11" spans="1:25" s="61" customFormat="1" ht="38.25" customHeight="1" x14ac:dyDescent="0.25">
      <c r="A11" s="266" t="s">
        <v>110</v>
      </c>
      <c r="B11" s="266" t="s">
        <v>111</v>
      </c>
      <c r="C11" s="266"/>
      <c r="D11" s="267" t="s">
        <v>112</v>
      </c>
      <c r="E11" s="267" t="s">
        <v>113</v>
      </c>
      <c r="F11" s="266" t="s">
        <v>114</v>
      </c>
      <c r="G11" s="266" t="s">
        <v>115</v>
      </c>
      <c r="H11" s="269" t="s">
        <v>374</v>
      </c>
      <c r="I11" s="270"/>
      <c r="J11" s="270"/>
      <c r="K11" s="270"/>
      <c r="L11" s="270"/>
      <c r="M11" s="270"/>
      <c r="N11" s="270"/>
      <c r="O11" s="270"/>
      <c r="P11" s="270"/>
      <c r="Q11" s="270"/>
      <c r="R11" s="270"/>
      <c r="S11" s="270"/>
      <c r="T11" s="270"/>
      <c r="U11" s="270"/>
      <c r="V11" s="271"/>
    </row>
    <row r="12" spans="1:25" s="61" customFormat="1" ht="76.5" customHeight="1" x14ac:dyDescent="0.25">
      <c r="A12" s="266"/>
      <c r="B12" s="62" t="s">
        <v>116</v>
      </c>
      <c r="C12" s="62" t="s">
        <v>383</v>
      </c>
      <c r="D12" s="268"/>
      <c r="E12" s="268"/>
      <c r="F12" s="266"/>
      <c r="G12" s="266"/>
      <c r="H12" s="63" t="s">
        <v>117</v>
      </c>
      <c r="I12" s="63" t="s">
        <v>118</v>
      </c>
      <c r="J12" s="63" t="s">
        <v>119</v>
      </c>
      <c r="K12" s="63" t="s">
        <v>120</v>
      </c>
      <c r="L12" s="63" t="s">
        <v>121</v>
      </c>
      <c r="M12" s="63" t="s">
        <v>122</v>
      </c>
      <c r="N12" s="63" t="s">
        <v>123</v>
      </c>
      <c r="O12" s="63" t="s">
        <v>124</v>
      </c>
      <c r="P12" s="63" t="s">
        <v>125</v>
      </c>
      <c r="Q12" s="63" t="s">
        <v>126</v>
      </c>
      <c r="R12" s="63" t="s">
        <v>127</v>
      </c>
      <c r="S12" s="63" t="s">
        <v>128</v>
      </c>
      <c r="T12" s="63" t="s">
        <v>129</v>
      </c>
      <c r="U12" s="272" t="s">
        <v>130</v>
      </c>
      <c r="V12" s="272"/>
    </row>
    <row r="13" spans="1:25" s="172" customFormat="1" ht="65.25" customHeight="1" x14ac:dyDescent="0.2">
      <c r="A13" s="282">
        <f>'1_Acciones Constitucionales'!C9</f>
        <v>1</v>
      </c>
      <c r="B13" s="283" t="s">
        <v>274</v>
      </c>
      <c r="C13" s="285" t="s">
        <v>381</v>
      </c>
      <c r="D13" s="283" t="s">
        <v>215</v>
      </c>
      <c r="E13" s="280" t="str">
        <f>+'1_Acciones Constitucionales'!F9</f>
        <v>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v>
      </c>
      <c r="F13" s="279" t="str">
        <f>'1_Acciones Constitucionales'!C15</f>
        <v xml:space="preserve">Actuaciones Acciones Constitucionales </v>
      </c>
      <c r="G13" s="182" t="str">
        <f>'1_Acciones Constitucionales'!C22</f>
        <v>Promedio de los porcentajes de actuaciones gestionadas cada trimestre en lo transcurrido de la vigencia</v>
      </c>
      <c r="H13" s="181">
        <f>'1_Acciones Constitucionales'!C30</f>
        <v>0</v>
      </c>
      <c r="I13" s="181">
        <f>'1_Acciones Constitucionales'!C31</f>
        <v>0</v>
      </c>
      <c r="J13" s="238">
        <f>'1_Acciones Constitucionales'!C32</f>
        <v>0.98680000000000001</v>
      </c>
      <c r="K13" s="181">
        <f>'1_Acciones Constitucionales'!C33</f>
        <v>0</v>
      </c>
      <c r="L13" s="181">
        <f>'1_Acciones Constitucionales'!C34</f>
        <v>0</v>
      </c>
      <c r="M13" s="238">
        <f>'1_Acciones Constitucionales'!C35</f>
        <v>0.99509999999999998</v>
      </c>
      <c r="N13" s="181">
        <f>'1_Acciones Constitucionales'!C36</f>
        <v>0</v>
      </c>
      <c r="O13" s="181">
        <f>'1_Acciones Constitucionales'!C37</f>
        <v>0</v>
      </c>
      <c r="P13" s="239">
        <f>'1_Acciones Constitucionales'!C38</f>
        <v>1</v>
      </c>
      <c r="Q13" s="181">
        <f>'1_Acciones Constitucionales'!C39</f>
        <v>0</v>
      </c>
      <c r="R13" s="181">
        <f>'1_Acciones Constitucionales'!C40</f>
        <v>0</v>
      </c>
      <c r="S13" s="181">
        <f>'1_Acciones Constitucionales'!C41</f>
        <v>0.99380000000000002</v>
      </c>
      <c r="T13" s="211">
        <f>+AVERAGE(J13,M13,P13,S13)</f>
        <v>0.99392499999999995</v>
      </c>
      <c r="U13" s="281" t="str">
        <f>'1_Acciones Constitucionales'!C49</f>
        <v>Se generaron estrategias que permiten atender de manera oportuna el alto volumen de requerimientos judiciales de la SDM
Durante el cuarto trimestre se gestionaron:
- 2776 de 2776 acciones constitucionales (100%)
- 93 de 96 asistencias a audiencias de procesos contenciosos (96.88%)
- 6 de 15 contestaciones a demandas (Nota:Entre los meses de octubre-Diciebre se recibieron 15 demandas,sin embargo para el periodo de reporte solo estaban programadas 6 para contestación, por lo tanto la dependencia cumple al 100% la actividad; Asi mismo se aclara que la Direccion dio contestacion a 13 demandas que estaban pendientes de contestacion del trimestre pasado)(100%)
- 96 de 96 asistencias a audiencias de procesos penales (100%)
- 20 de 26 asistencias a audiencias de conciliación (Nota: Entre los Meses de octubre-Diciembre se recibieron 26 solicitudes de audiencias a conciliación, sin embargo para el perido de reporte solo estaban programadas 20 para asistencia ,por lo tanto la dependencia cumple al 100% por la asistencia de las mismas)(100%)
Total variable 1:99,38%
Analizando la gestión adelantada por la Dirección de Representación Judicial durante la vigencia 2019, se puede observar que la dependencia cada trimestre superaba el % de avance de las actividades con respecto al trimestre  anterior  como se puede observar en el cuadro seguimiento al indicador,sin  embargo para el ultimo trimestre el porcentaje fue inferior teniendo en cuenta lo señalado en la casilla 33; afectando el cumplimiento de la meta propuesta para la vigencia.</v>
      </c>
      <c r="V13" s="281"/>
    </row>
    <row r="14" spans="1:25" s="172" customFormat="1" ht="65.25" customHeight="1" x14ac:dyDescent="0.2">
      <c r="A14" s="282"/>
      <c r="B14" s="283"/>
      <c r="C14" s="286"/>
      <c r="D14" s="283"/>
      <c r="E14" s="280"/>
      <c r="F14" s="279"/>
      <c r="G14" s="182" t="str">
        <f>'1_Acciones Constitucionales'!F22</f>
        <v>Porcentaje  total de las actuaciones radicadas en la Dirección relacionadas con las diferentes acciones constitucionales programado</v>
      </c>
      <c r="H14" s="181">
        <f>'1_Acciones Constitucionales'!E30</f>
        <v>0</v>
      </c>
      <c r="I14" s="181">
        <f>'1_Acciones Constitucionales'!E31</f>
        <v>0</v>
      </c>
      <c r="J14" s="181">
        <f>'1_Acciones Constitucionales'!E32</f>
        <v>1</v>
      </c>
      <c r="K14" s="181">
        <f>'1_Acciones Constitucionales'!E33</f>
        <v>0</v>
      </c>
      <c r="L14" s="181">
        <f>'1_Acciones Constitucionales'!E34</f>
        <v>0</v>
      </c>
      <c r="M14" s="181">
        <f>'1_Acciones Constitucionales'!E35</f>
        <v>1</v>
      </c>
      <c r="N14" s="181">
        <f>'1_Acciones Constitucionales'!E36</f>
        <v>0</v>
      </c>
      <c r="O14" s="181">
        <f>'1_Acciones Constitucionales'!E37</f>
        <v>0</v>
      </c>
      <c r="P14" s="181">
        <f>'1_Acciones Constitucionales'!E38</f>
        <v>1</v>
      </c>
      <c r="Q14" s="181">
        <f>'1_Acciones Constitucionales'!E39</f>
        <v>0</v>
      </c>
      <c r="R14" s="181">
        <f>'1_Acciones Constitucionales'!E40</f>
        <v>0</v>
      </c>
      <c r="S14" s="181">
        <f>'1_Acciones Constitucionales'!E41</f>
        <v>1</v>
      </c>
      <c r="T14" s="212">
        <v>1</v>
      </c>
      <c r="U14" s="281"/>
      <c r="V14" s="281"/>
    </row>
    <row r="15" spans="1:25" s="172" customFormat="1" ht="58.5" customHeight="1" x14ac:dyDescent="0.2">
      <c r="A15" s="282"/>
      <c r="B15" s="283"/>
      <c r="C15" s="287"/>
      <c r="D15" s="283"/>
      <c r="E15" s="280"/>
      <c r="F15" s="279"/>
      <c r="G15" s="183" t="s">
        <v>131</v>
      </c>
      <c r="H15" s="232" t="e">
        <f>+H13/H14</f>
        <v>#DIV/0!</v>
      </c>
      <c r="I15" s="232" t="e">
        <f t="shared" ref="I15:S15" si="0">+I13/I14</f>
        <v>#DIV/0!</v>
      </c>
      <c r="J15" s="232">
        <f t="shared" si="0"/>
        <v>0.98680000000000001</v>
      </c>
      <c r="K15" s="232" t="e">
        <f t="shared" si="0"/>
        <v>#DIV/0!</v>
      </c>
      <c r="L15" s="232" t="e">
        <f t="shared" si="0"/>
        <v>#DIV/0!</v>
      </c>
      <c r="M15" s="232">
        <f t="shared" si="0"/>
        <v>0.99509999999999998</v>
      </c>
      <c r="N15" s="232" t="e">
        <f t="shared" si="0"/>
        <v>#DIV/0!</v>
      </c>
      <c r="O15" s="232" t="e">
        <f t="shared" si="0"/>
        <v>#DIV/0!</v>
      </c>
      <c r="P15" s="232">
        <f t="shared" si="0"/>
        <v>1</v>
      </c>
      <c r="Q15" s="232" t="e">
        <f t="shared" si="0"/>
        <v>#DIV/0!</v>
      </c>
      <c r="R15" s="232" t="e">
        <f t="shared" si="0"/>
        <v>#DIV/0!</v>
      </c>
      <c r="S15" s="232">
        <f t="shared" si="0"/>
        <v>0.99380000000000002</v>
      </c>
      <c r="T15" s="213">
        <f>+T13/T14</f>
        <v>0.99392499999999995</v>
      </c>
      <c r="U15" s="281"/>
      <c r="V15" s="281"/>
      <c r="Y15" s="171"/>
    </row>
    <row r="16" spans="1:25" s="174" customFormat="1" ht="50.25" customHeight="1" x14ac:dyDescent="0.25">
      <c r="A16" s="282">
        <f>'2_MIPG'!C9</f>
        <v>2</v>
      </c>
      <c r="B16" s="283" t="s">
        <v>274</v>
      </c>
      <c r="C16" s="284" t="s">
        <v>382</v>
      </c>
      <c r="D16" s="283" t="s">
        <v>215</v>
      </c>
      <c r="E16" s="280" t="str">
        <f>'2_MIPG'!F9</f>
        <v>Cumplir el 100% de las actividades propuestas en el Modelo Integrado de Planeación y Gestión - MIPG por la Dirección de Representación Judicial</v>
      </c>
      <c r="F16" s="279" t="str">
        <f>'2_MIPG'!C15</f>
        <v>MIPG</v>
      </c>
      <c r="G16" s="182" t="str">
        <f>'2_MIPG'!C22</f>
        <v>Porcentaje de actividades ejecutadas</v>
      </c>
      <c r="H16" s="181">
        <f>'2_MIPG'!C30</f>
        <v>0</v>
      </c>
      <c r="I16" s="181">
        <f>'2_MIPG'!C31</f>
        <v>0</v>
      </c>
      <c r="J16" s="181">
        <f>'2_MIPG'!C32</f>
        <v>0</v>
      </c>
      <c r="K16" s="181">
        <f>'2_MIPG'!C33</f>
        <v>0</v>
      </c>
      <c r="L16" s="181">
        <f>'2_MIPG'!C34</f>
        <v>0</v>
      </c>
      <c r="M16" s="181">
        <f>'2_MIPG'!C35</f>
        <v>0.125</v>
      </c>
      <c r="N16" s="181">
        <f>'2_MIPG'!C36</f>
        <v>0</v>
      </c>
      <c r="O16" s="181">
        <f>'2_MIPG'!C37</f>
        <v>0</v>
      </c>
      <c r="P16" s="181">
        <f>'2_MIPG'!C38</f>
        <v>0</v>
      </c>
      <c r="Q16" s="181">
        <f>'2_MIPG'!C39</f>
        <v>0</v>
      </c>
      <c r="R16" s="181">
        <f>'2_MIPG'!C40</f>
        <v>0</v>
      </c>
      <c r="S16" s="181">
        <f>'2_MIPG'!C41</f>
        <v>0.875</v>
      </c>
      <c r="T16" s="211">
        <f>SUM(H16:S16)</f>
        <v>1</v>
      </c>
      <c r="U16" s="281" t="str">
        <f>'2_MIPG'!C54</f>
        <v xml:space="preserve">La Dirección de Representación Judicial  para la Vigencia 2019,dio cumplimiento a las actividades programadas en el Plan de Adecuacion y Sostenibilidad MIPG,realizando las  actividades alli programadas como se observa en la grafica el 80 % de las actividades estaba para cumplimiento en el mes de Diciembre logrando el mismo,cabe resaltar que durante toda la vigencia se dio cumplimiento a todas las actividades programadas tanto asi que las mismas fueron cerradas en el Furag. </v>
      </c>
      <c r="V16" s="281"/>
    </row>
    <row r="17" spans="1:22" s="174" customFormat="1" ht="62.25" customHeight="1" x14ac:dyDescent="0.25">
      <c r="A17" s="282"/>
      <c r="B17" s="283"/>
      <c r="C17" s="284"/>
      <c r="D17" s="283"/>
      <c r="E17" s="280"/>
      <c r="F17" s="279"/>
      <c r="G17" s="182" t="str">
        <f>'2_MIPG'!F22</f>
        <v xml:space="preserve"> Porcentaje total de actividades programadas en la vigencia</v>
      </c>
      <c r="H17" s="181">
        <f>'2_MIPG'!E30</f>
        <v>0</v>
      </c>
      <c r="I17" s="181">
        <f>'2_MIPG'!E31</f>
        <v>0</v>
      </c>
      <c r="J17" s="181">
        <f>'2_MIPG'!E32</f>
        <v>0</v>
      </c>
      <c r="K17" s="181">
        <f>'2_MIPG'!E33</f>
        <v>0</v>
      </c>
      <c r="L17" s="181">
        <f>'2_MIPG'!E34</f>
        <v>0</v>
      </c>
      <c r="M17" s="181">
        <f>'2_MIPG'!E35</f>
        <v>0.125</v>
      </c>
      <c r="N17" s="181">
        <f>'2_MIPG'!E36</f>
        <v>0</v>
      </c>
      <c r="O17" s="181">
        <f>'2_MIPG'!E37</f>
        <v>0</v>
      </c>
      <c r="P17" s="181">
        <f>'2_MIPG'!E38</f>
        <v>0</v>
      </c>
      <c r="Q17" s="181">
        <f>'2_MIPG'!E39</f>
        <v>0</v>
      </c>
      <c r="R17" s="181">
        <f>'2_MIPG'!E40</f>
        <v>0</v>
      </c>
      <c r="S17" s="181">
        <f>'2_MIPG'!E41</f>
        <v>0.875</v>
      </c>
      <c r="T17" s="211">
        <f>SUM(H17:S17)</f>
        <v>1</v>
      </c>
      <c r="U17" s="281"/>
      <c r="V17" s="281"/>
    </row>
    <row r="18" spans="1:22" s="174" customFormat="1" ht="71.25" customHeight="1" x14ac:dyDescent="0.25">
      <c r="A18" s="282"/>
      <c r="B18" s="283"/>
      <c r="C18" s="284"/>
      <c r="D18" s="283"/>
      <c r="E18" s="280"/>
      <c r="F18" s="279"/>
      <c r="G18" s="183" t="s">
        <v>131</v>
      </c>
      <c r="H18" s="173" t="e">
        <f>+H16/H17</f>
        <v>#DIV/0!</v>
      </c>
      <c r="I18" s="214" t="e">
        <f t="shared" ref="I18:S18" si="1">+I16/I17</f>
        <v>#DIV/0!</v>
      </c>
      <c r="J18" s="214" t="e">
        <f t="shared" si="1"/>
        <v>#DIV/0!</v>
      </c>
      <c r="K18" s="214" t="e">
        <f t="shared" si="1"/>
        <v>#DIV/0!</v>
      </c>
      <c r="L18" s="214" t="e">
        <f t="shared" si="1"/>
        <v>#DIV/0!</v>
      </c>
      <c r="M18" s="214">
        <f t="shared" si="1"/>
        <v>1</v>
      </c>
      <c r="N18" s="214" t="e">
        <f t="shared" si="1"/>
        <v>#DIV/0!</v>
      </c>
      <c r="O18" s="214" t="e">
        <f t="shared" si="1"/>
        <v>#DIV/0!</v>
      </c>
      <c r="P18" s="214" t="e">
        <f t="shared" si="1"/>
        <v>#DIV/0!</v>
      </c>
      <c r="Q18" s="214" t="e">
        <f t="shared" si="1"/>
        <v>#DIV/0!</v>
      </c>
      <c r="R18" s="214" t="e">
        <f t="shared" si="1"/>
        <v>#DIV/0!</v>
      </c>
      <c r="S18" s="214">
        <f t="shared" si="1"/>
        <v>1</v>
      </c>
      <c r="T18" s="215">
        <f>+T16/T17</f>
        <v>1</v>
      </c>
      <c r="U18" s="281"/>
      <c r="V18" s="281"/>
    </row>
  </sheetData>
  <sheetProtection algorithmName="SHA-512" hashValue="lHz2pcdIKo7tnHlEwsudVxfvYaSUK7xLBS2KniquTR21QIwlqgLLoXv5WBbpZf2oA3ChyEwcrF0R4TYeDZJaiA==" saltValue="dbIokctjeNF4OvBXzc6zGA==" spinCount="100000" sheet="1" objects="1" scenarios="1" formatCells="0" formatColumns="0" formatRows="0"/>
  <mergeCells count="30">
    <mergeCell ref="F13:F15"/>
    <mergeCell ref="E16:E18"/>
    <mergeCell ref="F16:F18"/>
    <mergeCell ref="U16:V18"/>
    <mergeCell ref="A16:A18"/>
    <mergeCell ref="B16:B18"/>
    <mergeCell ref="C16:C18"/>
    <mergeCell ref="D16:D18"/>
    <mergeCell ref="U13:V15"/>
    <mergeCell ref="E13:E15"/>
    <mergeCell ref="A13:A15"/>
    <mergeCell ref="B13:B15"/>
    <mergeCell ref="C13:C15"/>
    <mergeCell ref="D13:D15"/>
    <mergeCell ref="A1:B4"/>
    <mergeCell ref="C1:T1"/>
    <mergeCell ref="C2:T2"/>
    <mergeCell ref="C3:T3"/>
    <mergeCell ref="C4:H4"/>
    <mergeCell ref="I4:T4"/>
    <mergeCell ref="C7:F7"/>
    <mergeCell ref="A10:V10"/>
    <mergeCell ref="A11:A12"/>
    <mergeCell ref="B11:C11"/>
    <mergeCell ref="D11:D12"/>
    <mergeCell ref="E11:E12"/>
    <mergeCell ref="F11:F12"/>
    <mergeCell ref="G11:G12"/>
    <mergeCell ref="H11:V11"/>
    <mergeCell ref="U12:V12"/>
  </mergeCells>
  <pageMargins left="0.70866141732283472" right="0.70866141732283472" top="0.74803149606299213" bottom="0.74803149606299213" header="0.31496062992125984" footer="0.31496062992125984"/>
  <pageSetup paperSize="3" scale="67" orientation="landscape" r:id="rId1"/>
  <headerFooter>
    <oddFooter>&amp;L&amp;"Arial,Normal"&amp;9F01-PE01-PR01 - V3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2:S16"/>
  <sheetViews>
    <sheetView topLeftCell="A4" workbookViewId="0">
      <selection activeCell="L12" sqref="L12"/>
    </sheetView>
  </sheetViews>
  <sheetFormatPr baseColWidth="10" defaultRowHeight="11.25" x14ac:dyDescent="0.2"/>
  <cols>
    <col min="1" max="1" width="1.85546875" style="66" customWidth="1"/>
    <col min="2" max="2" width="8.5703125" style="66" customWidth="1"/>
    <col min="3" max="3" width="28.28515625" style="66" customWidth="1"/>
    <col min="4" max="4" width="14.5703125" style="66" customWidth="1"/>
    <col min="5" max="5" width="14.7109375" style="66" customWidth="1"/>
    <col min="6" max="6" width="17.140625" style="66" customWidth="1"/>
    <col min="7" max="11" width="8.28515625" style="66" customWidth="1"/>
    <col min="12" max="12" width="16.140625" style="66" customWidth="1"/>
    <col min="13" max="256" width="11.42578125" style="66"/>
    <col min="257" max="257" width="1.85546875" style="66" customWidth="1"/>
    <col min="258" max="258" width="8.5703125" style="66" customWidth="1"/>
    <col min="259" max="259" width="11.28515625" style="66" customWidth="1"/>
    <col min="260" max="260" width="14.5703125" style="66" customWidth="1"/>
    <col min="261" max="261" width="14.7109375" style="66" customWidth="1"/>
    <col min="262" max="262" width="23.5703125" style="66" customWidth="1"/>
    <col min="263" max="267" width="8.28515625" style="66" customWidth="1"/>
    <col min="268" max="268" width="16.140625" style="66" customWidth="1"/>
    <col min="269" max="512" width="11.42578125" style="66"/>
    <col min="513" max="513" width="1.85546875" style="66" customWidth="1"/>
    <col min="514" max="514" width="8.5703125" style="66" customWidth="1"/>
    <col min="515" max="515" width="11.28515625" style="66" customWidth="1"/>
    <col min="516" max="516" width="14.5703125" style="66" customWidth="1"/>
    <col min="517" max="517" width="14.7109375" style="66" customWidth="1"/>
    <col min="518" max="518" width="23.5703125" style="66" customWidth="1"/>
    <col min="519" max="523" width="8.28515625" style="66" customWidth="1"/>
    <col min="524" max="524" width="16.140625" style="66" customWidth="1"/>
    <col min="525" max="768" width="11.42578125" style="66"/>
    <col min="769" max="769" width="1.85546875" style="66" customWidth="1"/>
    <col min="770" max="770" width="8.5703125" style="66" customWidth="1"/>
    <col min="771" max="771" width="11.28515625" style="66" customWidth="1"/>
    <col min="772" max="772" width="14.5703125" style="66" customWidth="1"/>
    <col min="773" max="773" width="14.7109375" style="66" customWidth="1"/>
    <col min="774" max="774" width="23.5703125" style="66" customWidth="1"/>
    <col min="775" max="779" width="8.28515625" style="66" customWidth="1"/>
    <col min="780" max="780" width="16.140625" style="66" customWidth="1"/>
    <col min="781" max="1024" width="11.42578125" style="66"/>
    <col min="1025" max="1025" width="1.85546875" style="66" customWidth="1"/>
    <col min="1026" max="1026" width="8.5703125" style="66" customWidth="1"/>
    <col min="1027" max="1027" width="11.28515625" style="66" customWidth="1"/>
    <col min="1028" max="1028" width="14.5703125" style="66" customWidth="1"/>
    <col min="1029" max="1029" width="14.7109375" style="66" customWidth="1"/>
    <col min="1030" max="1030" width="23.5703125" style="66" customWidth="1"/>
    <col min="1031" max="1035" width="8.28515625" style="66" customWidth="1"/>
    <col min="1036" max="1036" width="16.140625" style="66" customWidth="1"/>
    <col min="1037" max="1280" width="11.42578125" style="66"/>
    <col min="1281" max="1281" width="1.85546875" style="66" customWidth="1"/>
    <col min="1282" max="1282" width="8.5703125" style="66" customWidth="1"/>
    <col min="1283" max="1283" width="11.28515625" style="66" customWidth="1"/>
    <col min="1284" max="1284" width="14.5703125" style="66" customWidth="1"/>
    <col min="1285" max="1285" width="14.7109375" style="66" customWidth="1"/>
    <col min="1286" max="1286" width="23.5703125" style="66" customWidth="1"/>
    <col min="1287" max="1291" width="8.28515625" style="66" customWidth="1"/>
    <col min="1292" max="1292" width="16.140625" style="66" customWidth="1"/>
    <col min="1293" max="1536" width="11.42578125" style="66"/>
    <col min="1537" max="1537" width="1.85546875" style="66" customWidth="1"/>
    <col min="1538" max="1538" width="8.5703125" style="66" customWidth="1"/>
    <col min="1539" max="1539" width="11.28515625" style="66" customWidth="1"/>
    <col min="1540" max="1540" width="14.5703125" style="66" customWidth="1"/>
    <col min="1541" max="1541" width="14.7109375" style="66" customWidth="1"/>
    <col min="1542" max="1542" width="23.5703125" style="66" customWidth="1"/>
    <col min="1543" max="1547" width="8.28515625" style="66" customWidth="1"/>
    <col min="1548" max="1548" width="16.140625" style="66" customWidth="1"/>
    <col min="1549" max="1792" width="11.42578125" style="66"/>
    <col min="1793" max="1793" width="1.85546875" style="66" customWidth="1"/>
    <col min="1794" max="1794" width="8.5703125" style="66" customWidth="1"/>
    <col min="1795" max="1795" width="11.28515625" style="66" customWidth="1"/>
    <col min="1796" max="1796" width="14.5703125" style="66" customWidth="1"/>
    <col min="1797" max="1797" width="14.7109375" style="66" customWidth="1"/>
    <col min="1798" max="1798" width="23.5703125" style="66" customWidth="1"/>
    <col min="1799" max="1803" width="8.28515625" style="66" customWidth="1"/>
    <col min="1804" max="1804" width="16.140625" style="66" customWidth="1"/>
    <col min="1805" max="2048" width="11.42578125" style="66"/>
    <col min="2049" max="2049" width="1.85546875" style="66" customWidth="1"/>
    <col min="2050" max="2050" width="8.5703125" style="66" customWidth="1"/>
    <col min="2051" max="2051" width="11.28515625" style="66" customWidth="1"/>
    <col min="2052" max="2052" width="14.5703125" style="66" customWidth="1"/>
    <col min="2053" max="2053" width="14.7109375" style="66" customWidth="1"/>
    <col min="2054" max="2054" width="23.5703125" style="66" customWidth="1"/>
    <col min="2055" max="2059" width="8.28515625" style="66" customWidth="1"/>
    <col min="2060" max="2060" width="16.140625" style="66" customWidth="1"/>
    <col min="2061" max="2304" width="11.42578125" style="66"/>
    <col min="2305" max="2305" width="1.85546875" style="66" customWidth="1"/>
    <col min="2306" max="2306" width="8.5703125" style="66" customWidth="1"/>
    <col min="2307" max="2307" width="11.28515625" style="66" customWidth="1"/>
    <col min="2308" max="2308" width="14.5703125" style="66" customWidth="1"/>
    <col min="2309" max="2309" width="14.7109375" style="66" customWidth="1"/>
    <col min="2310" max="2310" width="23.5703125" style="66" customWidth="1"/>
    <col min="2311" max="2315" width="8.28515625" style="66" customWidth="1"/>
    <col min="2316" max="2316" width="16.140625" style="66" customWidth="1"/>
    <col min="2317" max="2560" width="11.42578125" style="66"/>
    <col min="2561" max="2561" width="1.85546875" style="66" customWidth="1"/>
    <col min="2562" max="2562" width="8.5703125" style="66" customWidth="1"/>
    <col min="2563" max="2563" width="11.28515625" style="66" customWidth="1"/>
    <col min="2564" max="2564" width="14.5703125" style="66" customWidth="1"/>
    <col min="2565" max="2565" width="14.7109375" style="66" customWidth="1"/>
    <col min="2566" max="2566" width="23.5703125" style="66" customWidth="1"/>
    <col min="2567" max="2571" width="8.28515625" style="66" customWidth="1"/>
    <col min="2572" max="2572" width="16.140625" style="66" customWidth="1"/>
    <col min="2573" max="2816" width="11.42578125" style="66"/>
    <col min="2817" max="2817" width="1.85546875" style="66" customWidth="1"/>
    <col min="2818" max="2818" width="8.5703125" style="66" customWidth="1"/>
    <col min="2819" max="2819" width="11.28515625" style="66" customWidth="1"/>
    <col min="2820" max="2820" width="14.5703125" style="66" customWidth="1"/>
    <col min="2821" max="2821" width="14.7109375" style="66" customWidth="1"/>
    <col min="2822" max="2822" width="23.5703125" style="66" customWidth="1"/>
    <col min="2823" max="2827" width="8.28515625" style="66" customWidth="1"/>
    <col min="2828" max="2828" width="16.140625" style="66" customWidth="1"/>
    <col min="2829" max="3072" width="11.42578125" style="66"/>
    <col min="3073" max="3073" width="1.85546875" style="66" customWidth="1"/>
    <col min="3074" max="3074" width="8.5703125" style="66" customWidth="1"/>
    <col min="3075" max="3075" width="11.28515625" style="66" customWidth="1"/>
    <col min="3076" max="3076" width="14.5703125" style="66" customWidth="1"/>
    <col min="3077" max="3077" width="14.7109375" style="66" customWidth="1"/>
    <col min="3078" max="3078" width="23.5703125" style="66" customWidth="1"/>
    <col min="3079" max="3083" width="8.28515625" style="66" customWidth="1"/>
    <col min="3084" max="3084" width="16.140625" style="66" customWidth="1"/>
    <col min="3085" max="3328" width="11.42578125" style="66"/>
    <col min="3329" max="3329" width="1.85546875" style="66" customWidth="1"/>
    <col min="3330" max="3330" width="8.5703125" style="66" customWidth="1"/>
    <col min="3331" max="3331" width="11.28515625" style="66" customWidth="1"/>
    <col min="3332" max="3332" width="14.5703125" style="66" customWidth="1"/>
    <col min="3333" max="3333" width="14.7109375" style="66" customWidth="1"/>
    <col min="3334" max="3334" width="23.5703125" style="66" customWidth="1"/>
    <col min="3335" max="3339" width="8.28515625" style="66" customWidth="1"/>
    <col min="3340" max="3340" width="16.140625" style="66" customWidth="1"/>
    <col min="3341" max="3584" width="11.42578125" style="66"/>
    <col min="3585" max="3585" width="1.85546875" style="66" customWidth="1"/>
    <col min="3586" max="3586" width="8.5703125" style="66" customWidth="1"/>
    <col min="3587" max="3587" width="11.28515625" style="66" customWidth="1"/>
    <col min="3588" max="3588" width="14.5703125" style="66" customWidth="1"/>
    <col min="3589" max="3589" width="14.7109375" style="66" customWidth="1"/>
    <col min="3590" max="3590" width="23.5703125" style="66" customWidth="1"/>
    <col min="3591" max="3595" width="8.28515625" style="66" customWidth="1"/>
    <col min="3596" max="3596" width="16.140625" style="66" customWidth="1"/>
    <col min="3597" max="3840" width="11.42578125" style="66"/>
    <col min="3841" max="3841" width="1.85546875" style="66" customWidth="1"/>
    <col min="3842" max="3842" width="8.5703125" style="66" customWidth="1"/>
    <col min="3843" max="3843" width="11.28515625" style="66" customWidth="1"/>
    <col min="3844" max="3844" width="14.5703125" style="66" customWidth="1"/>
    <col min="3845" max="3845" width="14.7109375" style="66" customWidth="1"/>
    <col min="3846" max="3846" width="23.5703125" style="66" customWidth="1"/>
    <col min="3847" max="3851" width="8.28515625" style="66" customWidth="1"/>
    <col min="3852" max="3852" width="16.140625" style="66" customWidth="1"/>
    <col min="3853" max="4096" width="11.42578125" style="66"/>
    <col min="4097" max="4097" width="1.85546875" style="66" customWidth="1"/>
    <col min="4098" max="4098" width="8.5703125" style="66" customWidth="1"/>
    <col min="4099" max="4099" width="11.28515625" style="66" customWidth="1"/>
    <col min="4100" max="4100" width="14.5703125" style="66" customWidth="1"/>
    <col min="4101" max="4101" width="14.7109375" style="66" customWidth="1"/>
    <col min="4102" max="4102" width="23.5703125" style="66" customWidth="1"/>
    <col min="4103" max="4107" width="8.28515625" style="66" customWidth="1"/>
    <col min="4108" max="4108" width="16.140625" style="66" customWidth="1"/>
    <col min="4109" max="4352" width="11.42578125" style="66"/>
    <col min="4353" max="4353" width="1.85546875" style="66" customWidth="1"/>
    <col min="4354" max="4354" width="8.5703125" style="66" customWidth="1"/>
    <col min="4355" max="4355" width="11.28515625" style="66" customWidth="1"/>
    <col min="4356" max="4356" width="14.5703125" style="66" customWidth="1"/>
    <col min="4357" max="4357" width="14.7109375" style="66" customWidth="1"/>
    <col min="4358" max="4358" width="23.5703125" style="66" customWidth="1"/>
    <col min="4359" max="4363" width="8.28515625" style="66" customWidth="1"/>
    <col min="4364" max="4364" width="16.140625" style="66" customWidth="1"/>
    <col min="4365" max="4608" width="11.42578125" style="66"/>
    <col min="4609" max="4609" width="1.85546875" style="66" customWidth="1"/>
    <col min="4610" max="4610" width="8.5703125" style="66" customWidth="1"/>
    <col min="4611" max="4611" width="11.28515625" style="66" customWidth="1"/>
    <col min="4612" max="4612" width="14.5703125" style="66" customWidth="1"/>
    <col min="4613" max="4613" width="14.7109375" style="66" customWidth="1"/>
    <col min="4614" max="4614" width="23.5703125" style="66" customWidth="1"/>
    <col min="4615" max="4619" width="8.28515625" style="66" customWidth="1"/>
    <col min="4620" max="4620" width="16.140625" style="66" customWidth="1"/>
    <col min="4621" max="4864" width="11.42578125" style="66"/>
    <col min="4865" max="4865" width="1.85546875" style="66" customWidth="1"/>
    <col min="4866" max="4866" width="8.5703125" style="66" customWidth="1"/>
    <col min="4867" max="4867" width="11.28515625" style="66" customWidth="1"/>
    <col min="4868" max="4868" width="14.5703125" style="66" customWidth="1"/>
    <col min="4869" max="4869" width="14.7109375" style="66" customWidth="1"/>
    <col min="4870" max="4870" width="23.5703125" style="66" customWidth="1"/>
    <col min="4871" max="4875" width="8.28515625" style="66" customWidth="1"/>
    <col min="4876" max="4876" width="16.140625" style="66" customWidth="1"/>
    <col min="4877" max="5120" width="11.42578125" style="66"/>
    <col min="5121" max="5121" width="1.85546875" style="66" customWidth="1"/>
    <col min="5122" max="5122" width="8.5703125" style="66" customWidth="1"/>
    <col min="5123" max="5123" width="11.28515625" style="66" customWidth="1"/>
    <col min="5124" max="5124" width="14.5703125" style="66" customWidth="1"/>
    <col min="5125" max="5125" width="14.7109375" style="66" customWidth="1"/>
    <col min="5126" max="5126" width="23.5703125" style="66" customWidth="1"/>
    <col min="5127" max="5131" width="8.28515625" style="66" customWidth="1"/>
    <col min="5132" max="5132" width="16.140625" style="66" customWidth="1"/>
    <col min="5133" max="5376" width="11.42578125" style="66"/>
    <col min="5377" max="5377" width="1.85546875" style="66" customWidth="1"/>
    <col min="5378" max="5378" width="8.5703125" style="66" customWidth="1"/>
    <col min="5379" max="5379" width="11.28515625" style="66" customWidth="1"/>
    <col min="5380" max="5380" width="14.5703125" style="66" customWidth="1"/>
    <col min="5381" max="5381" width="14.7109375" style="66" customWidth="1"/>
    <col min="5382" max="5382" width="23.5703125" style="66" customWidth="1"/>
    <col min="5383" max="5387" width="8.28515625" style="66" customWidth="1"/>
    <col min="5388" max="5388" width="16.140625" style="66" customWidth="1"/>
    <col min="5389" max="5632" width="11.42578125" style="66"/>
    <col min="5633" max="5633" width="1.85546875" style="66" customWidth="1"/>
    <col min="5634" max="5634" width="8.5703125" style="66" customWidth="1"/>
    <col min="5635" max="5635" width="11.28515625" style="66" customWidth="1"/>
    <col min="5636" max="5636" width="14.5703125" style="66" customWidth="1"/>
    <col min="5637" max="5637" width="14.7109375" style="66" customWidth="1"/>
    <col min="5638" max="5638" width="23.5703125" style="66" customWidth="1"/>
    <col min="5639" max="5643" width="8.28515625" style="66" customWidth="1"/>
    <col min="5644" max="5644" width="16.140625" style="66" customWidth="1"/>
    <col min="5645" max="5888" width="11.42578125" style="66"/>
    <col min="5889" max="5889" width="1.85546875" style="66" customWidth="1"/>
    <col min="5890" max="5890" width="8.5703125" style="66" customWidth="1"/>
    <col min="5891" max="5891" width="11.28515625" style="66" customWidth="1"/>
    <col min="5892" max="5892" width="14.5703125" style="66" customWidth="1"/>
    <col min="5893" max="5893" width="14.7109375" style="66" customWidth="1"/>
    <col min="5894" max="5894" width="23.5703125" style="66" customWidth="1"/>
    <col min="5895" max="5899" width="8.28515625" style="66" customWidth="1"/>
    <col min="5900" max="5900" width="16.140625" style="66" customWidth="1"/>
    <col min="5901" max="6144" width="11.42578125" style="66"/>
    <col min="6145" max="6145" width="1.85546875" style="66" customWidth="1"/>
    <col min="6146" max="6146" width="8.5703125" style="66" customWidth="1"/>
    <col min="6147" max="6147" width="11.28515625" style="66" customWidth="1"/>
    <col min="6148" max="6148" width="14.5703125" style="66" customWidth="1"/>
    <col min="6149" max="6149" width="14.7109375" style="66" customWidth="1"/>
    <col min="6150" max="6150" width="23.5703125" style="66" customWidth="1"/>
    <col min="6151" max="6155" width="8.28515625" style="66" customWidth="1"/>
    <col min="6156" max="6156" width="16.140625" style="66" customWidth="1"/>
    <col min="6157" max="6400" width="11.42578125" style="66"/>
    <col min="6401" max="6401" width="1.85546875" style="66" customWidth="1"/>
    <col min="6402" max="6402" width="8.5703125" style="66" customWidth="1"/>
    <col min="6403" max="6403" width="11.28515625" style="66" customWidth="1"/>
    <col min="6404" max="6404" width="14.5703125" style="66" customWidth="1"/>
    <col min="6405" max="6405" width="14.7109375" style="66" customWidth="1"/>
    <col min="6406" max="6406" width="23.5703125" style="66" customWidth="1"/>
    <col min="6407" max="6411" width="8.28515625" style="66" customWidth="1"/>
    <col min="6412" max="6412" width="16.140625" style="66" customWidth="1"/>
    <col min="6413" max="6656" width="11.42578125" style="66"/>
    <col min="6657" max="6657" width="1.85546875" style="66" customWidth="1"/>
    <col min="6658" max="6658" width="8.5703125" style="66" customWidth="1"/>
    <col min="6659" max="6659" width="11.28515625" style="66" customWidth="1"/>
    <col min="6660" max="6660" width="14.5703125" style="66" customWidth="1"/>
    <col min="6661" max="6661" width="14.7109375" style="66" customWidth="1"/>
    <col min="6662" max="6662" width="23.5703125" style="66" customWidth="1"/>
    <col min="6663" max="6667" width="8.28515625" style="66" customWidth="1"/>
    <col min="6668" max="6668" width="16.140625" style="66" customWidth="1"/>
    <col min="6669" max="6912" width="11.42578125" style="66"/>
    <col min="6913" max="6913" width="1.85546875" style="66" customWidth="1"/>
    <col min="6914" max="6914" width="8.5703125" style="66" customWidth="1"/>
    <col min="6915" max="6915" width="11.28515625" style="66" customWidth="1"/>
    <col min="6916" max="6916" width="14.5703125" style="66" customWidth="1"/>
    <col min="6917" max="6917" width="14.7109375" style="66" customWidth="1"/>
    <col min="6918" max="6918" width="23.5703125" style="66" customWidth="1"/>
    <col min="6919" max="6923" width="8.28515625" style="66" customWidth="1"/>
    <col min="6924" max="6924" width="16.140625" style="66" customWidth="1"/>
    <col min="6925" max="7168" width="11.42578125" style="66"/>
    <col min="7169" max="7169" width="1.85546875" style="66" customWidth="1"/>
    <col min="7170" max="7170" width="8.5703125" style="66" customWidth="1"/>
    <col min="7171" max="7171" width="11.28515625" style="66" customWidth="1"/>
    <col min="7172" max="7172" width="14.5703125" style="66" customWidth="1"/>
    <col min="7173" max="7173" width="14.7109375" style="66" customWidth="1"/>
    <col min="7174" max="7174" width="23.5703125" style="66" customWidth="1"/>
    <col min="7175" max="7179" width="8.28515625" style="66" customWidth="1"/>
    <col min="7180" max="7180" width="16.140625" style="66" customWidth="1"/>
    <col min="7181" max="7424" width="11.42578125" style="66"/>
    <col min="7425" max="7425" width="1.85546875" style="66" customWidth="1"/>
    <col min="7426" max="7426" width="8.5703125" style="66" customWidth="1"/>
    <col min="7427" max="7427" width="11.28515625" style="66" customWidth="1"/>
    <col min="7428" max="7428" width="14.5703125" style="66" customWidth="1"/>
    <col min="7429" max="7429" width="14.7109375" style="66" customWidth="1"/>
    <col min="7430" max="7430" width="23.5703125" style="66" customWidth="1"/>
    <col min="7431" max="7435" width="8.28515625" style="66" customWidth="1"/>
    <col min="7436" max="7436" width="16.140625" style="66" customWidth="1"/>
    <col min="7437" max="7680" width="11.42578125" style="66"/>
    <col min="7681" max="7681" width="1.85546875" style="66" customWidth="1"/>
    <col min="7682" max="7682" width="8.5703125" style="66" customWidth="1"/>
    <col min="7683" max="7683" width="11.28515625" style="66" customWidth="1"/>
    <col min="7684" max="7684" width="14.5703125" style="66" customWidth="1"/>
    <col min="7685" max="7685" width="14.7109375" style="66" customWidth="1"/>
    <col min="7686" max="7686" width="23.5703125" style="66" customWidth="1"/>
    <col min="7687" max="7691" width="8.28515625" style="66" customWidth="1"/>
    <col min="7692" max="7692" width="16.140625" style="66" customWidth="1"/>
    <col min="7693" max="7936" width="11.42578125" style="66"/>
    <col min="7937" max="7937" width="1.85546875" style="66" customWidth="1"/>
    <col min="7938" max="7938" width="8.5703125" style="66" customWidth="1"/>
    <col min="7939" max="7939" width="11.28515625" style="66" customWidth="1"/>
    <col min="7940" max="7940" width="14.5703125" style="66" customWidth="1"/>
    <col min="7941" max="7941" width="14.7109375" style="66" customWidth="1"/>
    <col min="7942" max="7942" width="23.5703125" style="66" customWidth="1"/>
    <col min="7943" max="7947" width="8.28515625" style="66" customWidth="1"/>
    <col min="7948" max="7948" width="16.140625" style="66" customWidth="1"/>
    <col min="7949" max="8192" width="11.42578125" style="66"/>
    <col min="8193" max="8193" width="1.85546875" style="66" customWidth="1"/>
    <col min="8194" max="8194" width="8.5703125" style="66" customWidth="1"/>
    <col min="8195" max="8195" width="11.28515625" style="66" customWidth="1"/>
    <col min="8196" max="8196" width="14.5703125" style="66" customWidth="1"/>
    <col min="8197" max="8197" width="14.7109375" style="66" customWidth="1"/>
    <col min="8198" max="8198" width="23.5703125" style="66" customWidth="1"/>
    <col min="8199" max="8203" width="8.28515625" style="66" customWidth="1"/>
    <col min="8204" max="8204" width="16.140625" style="66" customWidth="1"/>
    <col min="8205" max="8448" width="11.42578125" style="66"/>
    <col min="8449" max="8449" width="1.85546875" style="66" customWidth="1"/>
    <col min="8450" max="8450" width="8.5703125" style="66" customWidth="1"/>
    <col min="8451" max="8451" width="11.28515625" style="66" customWidth="1"/>
    <col min="8452" max="8452" width="14.5703125" style="66" customWidth="1"/>
    <col min="8453" max="8453" width="14.7109375" style="66" customWidth="1"/>
    <col min="8454" max="8454" width="23.5703125" style="66" customWidth="1"/>
    <col min="8455" max="8459" width="8.28515625" style="66" customWidth="1"/>
    <col min="8460" max="8460" width="16.140625" style="66" customWidth="1"/>
    <col min="8461" max="8704" width="11.42578125" style="66"/>
    <col min="8705" max="8705" width="1.85546875" style="66" customWidth="1"/>
    <col min="8706" max="8706" width="8.5703125" style="66" customWidth="1"/>
    <col min="8707" max="8707" width="11.28515625" style="66" customWidth="1"/>
    <col min="8708" max="8708" width="14.5703125" style="66" customWidth="1"/>
    <col min="8709" max="8709" width="14.7109375" style="66" customWidth="1"/>
    <col min="8710" max="8710" width="23.5703125" style="66" customWidth="1"/>
    <col min="8711" max="8715" width="8.28515625" style="66" customWidth="1"/>
    <col min="8716" max="8716" width="16.140625" style="66" customWidth="1"/>
    <col min="8717" max="8960" width="11.42578125" style="66"/>
    <col min="8961" max="8961" width="1.85546875" style="66" customWidth="1"/>
    <col min="8962" max="8962" width="8.5703125" style="66" customWidth="1"/>
    <col min="8963" max="8963" width="11.28515625" style="66" customWidth="1"/>
    <col min="8964" max="8964" width="14.5703125" style="66" customWidth="1"/>
    <col min="8965" max="8965" width="14.7109375" style="66" customWidth="1"/>
    <col min="8966" max="8966" width="23.5703125" style="66" customWidth="1"/>
    <col min="8967" max="8971" width="8.28515625" style="66" customWidth="1"/>
    <col min="8972" max="8972" width="16.140625" style="66" customWidth="1"/>
    <col min="8973" max="9216" width="11.42578125" style="66"/>
    <col min="9217" max="9217" width="1.85546875" style="66" customWidth="1"/>
    <col min="9218" max="9218" width="8.5703125" style="66" customWidth="1"/>
    <col min="9219" max="9219" width="11.28515625" style="66" customWidth="1"/>
    <col min="9220" max="9220" width="14.5703125" style="66" customWidth="1"/>
    <col min="9221" max="9221" width="14.7109375" style="66" customWidth="1"/>
    <col min="9222" max="9222" width="23.5703125" style="66" customWidth="1"/>
    <col min="9223" max="9227" width="8.28515625" style="66" customWidth="1"/>
    <col min="9228" max="9228" width="16.140625" style="66" customWidth="1"/>
    <col min="9229" max="9472" width="11.42578125" style="66"/>
    <col min="9473" max="9473" width="1.85546875" style="66" customWidth="1"/>
    <col min="9474" max="9474" width="8.5703125" style="66" customWidth="1"/>
    <col min="9475" max="9475" width="11.28515625" style="66" customWidth="1"/>
    <col min="9476" max="9476" width="14.5703125" style="66" customWidth="1"/>
    <col min="9477" max="9477" width="14.7109375" style="66" customWidth="1"/>
    <col min="9478" max="9478" width="23.5703125" style="66" customWidth="1"/>
    <col min="9479" max="9483" width="8.28515625" style="66" customWidth="1"/>
    <col min="9484" max="9484" width="16.140625" style="66" customWidth="1"/>
    <col min="9485" max="9728" width="11.42578125" style="66"/>
    <col min="9729" max="9729" width="1.85546875" style="66" customWidth="1"/>
    <col min="9730" max="9730" width="8.5703125" style="66" customWidth="1"/>
    <col min="9731" max="9731" width="11.28515625" style="66" customWidth="1"/>
    <col min="9732" max="9732" width="14.5703125" style="66" customWidth="1"/>
    <col min="9733" max="9733" width="14.7109375" style="66" customWidth="1"/>
    <col min="9734" max="9734" width="23.5703125" style="66" customWidth="1"/>
    <col min="9735" max="9739" width="8.28515625" style="66" customWidth="1"/>
    <col min="9740" max="9740" width="16.140625" style="66" customWidth="1"/>
    <col min="9741" max="9984" width="11.42578125" style="66"/>
    <col min="9985" max="9985" width="1.85546875" style="66" customWidth="1"/>
    <col min="9986" max="9986" width="8.5703125" style="66" customWidth="1"/>
    <col min="9987" max="9987" width="11.28515625" style="66" customWidth="1"/>
    <col min="9988" max="9988" width="14.5703125" style="66" customWidth="1"/>
    <col min="9989" max="9989" width="14.7109375" style="66" customWidth="1"/>
    <col min="9990" max="9990" width="23.5703125" style="66" customWidth="1"/>
    <col min="9991" max="9995" width="8.28515625" style="66" customWidth="1"/>
    <col min="9996" max="9996" width="16.140625" style="66" customWidth="1"/>
    <col min="9997" max="10240" width="11.42578125" style="66"/>
    <col min="10241" max="10241" width="1.85546875" style="66" customWidth="1"/>
    <col min="10242" max="10242" width="8.5703125" style="66" customWidth="1"/>
    <col min="10243" max="10243" width="11.28515625" style="66" customWidth="1"/>
    <col min="10244" max="10244" width="14.5703125" style="66" customWidth="1"/>
    <col min="10245" max="10245" width="14.7109375" style="66" customWidth="1"/>
    <col min="10246" max="10246" width="23.5703125" style="66" customWidth="1"/>
    <col min="10247" max="10251" width="8.28515625" style="66" customWidth="1"/>
    <col min="10252" max="10252" width="16.140625" style="66" customWidth="1"/>
    <col min="10253" max="10496" width="11.42578125" style="66"/>
    <col min="10497" max="10497" width="1.85546875" style="66" customWidth="1"/>
    <col min="10498" max="10498" width="8.5703125" style="66" customWidth="1"/>
    <col min="10499" max="10499" width="11.28515625" style="66" customWidth="1"/>
    <col min="10500" max="10500" width="14.5703125" style="66" customWidth="1"/>
    <col min="10501" max="10501" width="14.7109375" style="66" customWidth="1"/>
    <col min="10502" max="10502" width="23.5703125" style="66" customWidth="1"/>
    <col min="10503" max="10507" width="8.28515625" style="66" customWidth="1"/>
    <col min="10508" max="10508" width="16.140625" style="66" customWidth="1"/>
    <col min="10509" max="10752" width="11.42578125" style="66"/>
    <col min="10753" max="10753" width="1.85546875" style="66" customWidth="1"/>
    <col min="10754" max="10754" width="8.5703125" style="66" customWidth="1"/>
    <col min="10755" max="10755" width="11.28515625" style="66" customWidth="1"/>
    <col min="10756" max="10756" width="14.5703125" style="66" customWidth="1"/>
    <col min="10757" max="10757" width="14.7109375" style="66" customWidth="1"/>
    <col min="10758" max="10758" width="23.5703125" style="66" customWidth="1"/>
    <col min="10759" max="10763" width="8.28515625" style="66" customWidth="1"/>
    <col min="10764" max="10764" width="16.140625" style="66" customWidth="1"/>
    <col min="10765" max="11008" width="11.42578125" style="66"/>
    <col min="11009" max="11009" width="1.85546875" style="66" customWidth="1"/>
    <col min="11010" max="11010" width="8.5703125" style="66" customWidth="1"/>
    <col min="11011" max="11011" width="11.28515625" style="66" customWidth="1"/>
    <col min="11012" max="11012" width="14.5703125" style="66" customWidth="1"/>
    <col min="11013" max="11013" width="14.7109375" style="66" customWidth="1"/>
    <col min="11014" max="11014" width="23.5703125" style="66" customWidth="1"/>
    <col min="11015" max="11019" width="8.28515625" style="66" customWidth="1"/>
    <col min="11020" max="11020" width="16.140625" style="66" customWidth="1"/>
    <col min="11021" max="11264" width="11.42578125" style="66"/>
    <col min="11265" max="11265" width="1.85546875" style="66" customWidth="1"/>
    <col min="11266" max="11266" width="8.5703125" style="66" customWidth="1"/>
    <col min="11267" max="11267" width="11.28515625" style="66" customWidth="1"/>
    <col min="11268" max="11268" width="14.5703125" style="66" customWidth="1"/>
    <col min="11269" max="11269" width="14.7109375" style="66" customWidth="1"/>
    <col min="11270" max="11270" width="23.5703125" style="66" customWidth="1"/>
    <col min="11271" max="11275" width="8.28515625" style="66" customWidth="1"/>
    <col min="11276" max="11276" width="16.140625" style="66" customWidth="1"/>
    <col min="11277" max="11520" width="11.42578125" style="66"/>
    <col min="11521" max="11521" width="1.85546875" style="66" customWidth="1"/>
    <col min="11522" max="11522" width="8.5703125" style="66" customWidth="1"/>
    <col min="11523" max="11523" width="11.28515625" style="66" customWidth="1"/>
    <col min="11524" max="11524" width="14.5703125" style="66" customWidth="1"/>
    <col min="11525" max="11525" width="14.7109375" style="66" customWidth="1"/>
    <col min="11526" max="11526" width="23.5703125" style="66" customWidth="1"/>
    <col min="11527" max="11531" width="8.28515625" style="66" customWidth="1"/>
    <col min="11532" max="11532" width="16.140625" style="66" customWidth="1"/>
    <col min="11533" max="11776" width="11.42578125" style="66"/>
    <col min="11777" max="11777" width="1.85546875" style="66" customWidth="1"/>
    <col min="11778" max="11778" width="8.5703125" style="66" customWidth="1"/>
    <col min="11779" max="11779" width="11.28515625" style="66" customWidth="1"/>
    <col min="11780" max="11780" width="14.5703125" style="66" customWidth="1"/>
    <col min="11781" max="11781" width="14.7109375" style="66" customWidth="1"/>
    <col min="11782" max="11782" width="23.5703125" style="66" customWidth="1"/>
    <col min="11783" max="11787" width="8.28515625" style="66" customWidth="1"/>
    <col min="11788" max="11788" width="16.140625" style="66" customWidth="1"/>
    <col min="11789" max="12032" width="11.42578125" style="66"/>
    <col min="12033" max="12033" width="1.85546875" style="66" customWidth="1"/>
    <col min="12034" max="12034" width="8.5703125" style="66" customWidth="1"/>
    <col min="12035" max="12035" width="11.28515625" style="66" customWidth="1"/>
    <col min="12036" max="12036" width="14.5703125" style="66" customWidth="1"/>
    <col min="12037" max="12037" width="14.7109375" style="66" customWidth="1"/>
    <col min="12038" max="12038" width="23.5703125" style="66" customWidth="1"/>
    <col min="12039" max="12043" width="8.28515625" style="66" customWidth="1"/>
    <col min="12044" max="12044" width="16.140625" style="66" customWidth="1"/>
    <col min="12045" max="12288" width="11.42578125" style="66"/>
    <col min="12289" max="12289" width="1.85546875" style="66" customWidth="1"/>
    <col min="12290" max="12290" width="8.5703125" style="66" customWidth="1"/>
    <col min="12291" max="12291" width="11.28515625" style="66" customWidth="1"/>
    <col min="12292" max="12292" width="14.5703125" style="66" customWidth="1"/>
    <col min="12293" max="12293" width="14.7109375" style="66" customWidth="1"/>
    <col min="12294" max="12294" width="23.5703125" style="66" customWidth="1"/>
    <col min="12295" max="12299" width="8.28515625" style="66" customWidth="1"/>
    <col min="12300" max="12300" width="16.140625" style="66" customWidth="1"/>
    <col min="12301" max="12544" width="11.42578125" style="66"/>
    <col min="12545" max="12545" width="1.85546875" style="66" customWidth="1"/>
    <col min="12546" max="12546" width="8.5703125" style="66" customWidth="1"/>
    <col min="12547" max="12547" width="11.28515625" style="66" customWidth="1"/>
    <col min="12548" max="12548" width="14.5703125" style="66" customWidth="1"/>
    <col min="12549" max="12549" width="14.7109375" style="66" customWidth="1"/>
    <col min="12550" max="12550" width="23.5703125" style="66" customWidth="1"/>
    <col min="12551" max="12555" width="8.28515625" style="66" customWidth="1"/>
    <col min="12556" max="12556" width="16.140625" style="66" customWidth="1"/>
    <col min="12557" max="12800" width="11.42578125" style="66"/>
    <col min="12801" max="12801" width="1.85546875" style="66" customWidth="1"/>
    <col min="12802" max="12802" width="8.5703125" style="66" customWidth="1"/>
    <col min="12803" max="12803" width="11.28515625" style="66" customWidth="1"/>
    <col min="12804" max="12804" width="14.5703125" style="66" customWidth="1"/>
    <col min="12805" max="12805" width="14.7109375" style="66" customWidth="1"/>
    <col min="12806" max="12806" width="23.5703125" style="66" customWidth="1"/>
    <col min="12807" max="12811" width="8.28515625" style="66" customWidth="1"/>
    <col min="12812" max="12812" width="16.140625" style="66" customWidth="1"/>
    <col min="12813" max="13056" width="11.42578125" style="66"/>
    <col min="13057" max="13057" width="1.85546875" style="66" customWidth="1"/>
    <col min="13058" max="13058" width="8.5703125" style="66" customWidth="1"/>
    <col min="13059" max="13059" width="11.28515625" style="66" customWidth="1"/>
    <col min="13060" max="13060" width="14.5703125" style="66" customWidth="1"/>
    <col min="13061" max="13061" width="14.7109375" style="66" customWidth="1"/>
    <col min="13062" max="13062" width="23.5703125" style="66" customWidth="1"/>
    <col min="13063" max="13067" width="8.28515625" style="66" customWidth="1"/>
    <col min="13068" max="13068" width="16.140625" style="66" customWidth="1"/>
    <col min="13069" max="13312" width="11.42578125" style="66"/>
    <col min="13313" max="13313" width="1.85546875" style="66" customWidth="1"/>
    <col min="13314" max="13314" width="8.5703125" style="66" customWidth="1"/>
    <col min="13315" max="13315" width="11.28515625" style="66" customWidth="1"/>
    <col min="13316" max="13316" width="14.5703125" style="66" customWidth="1"/>
    <col min="13317" max="13317" width="14.7109375" style="66" customWidth="1"/>
    <col min="13318" max="13318" width="23.5703125" style="66" customWidth="1"/>
    <col min="13319" max="13323" width="8.28515625" style="66" customWidth="1"/>
    <col min="13324" max="13324" width="16.140625" style="66" customWidth="1"/>
    <col min="13325" max="13568" width="11.42578125" style="66"/>
    <col min="13569" max="13569" width="1.85546875" style="66" customWidth="1"/>
    <col min="13570" max="13570" width="8.5703125" style="66" customWidth="1"/>
    <col min="13571" max="13571" width="11.28515625" style="66" customWidth="1"/>
    <col min="13572" max="13572" width="14.5703125" style="66" customWidth="1"/>
    <col min="13573" max="13573" width="14.7109375" style="66" customWidth="1"/>
    <col min="13574" max="13574" width="23.5703125" style="66" customWidth="1"/>
    <col min="13575" max="13579" width="8.28515625" style="66" customWidth="1"/>
    <col min="13580" max="13580" width="16.140625" style="66" customWidth="1"/>
    <col min="13581" max="13824" width="11.42578125" style="66"/>
    <col min="13825" max="13825" width="1.85546875" style="66" customWidth="1"/>
    <col min="13826" max="13826" width="8.5703125" style="66" customWidth="1"/>
    <col min="13827" max="13827" width="11.28515625" style="66" customWidth="1"/>
    <col min="13828" max="13828" width="14.5703125" style="66" customWidth="1"/>
    <col min="13829" max="13829" width="14.7109375" style="66" customWidth="1"/>
    <col min="13830" max="13830" width="23.5703125" style="66" customWidth="1"/>
    <col min="13831" max="13835" width="8.28515625" style="66" customWidth="1"/>
    <col min="13836" max="13836" width="16.140625" style="66" customWidth="1"/>
    <col min="13837" max="14080" width="11.42578125" style="66"/>
    <col min="14081" max="14081" width="1.85546875" style="66" customWidth="1"/>
    <col min="14082" max="14082" width="8.5703125" style="66" customWidth="1"/>
    <col min="14083" max="14083" width="11.28515625" style="66" customWidth="1"/>
    <col min="14084" max="14084" width="14.5703125" style="66" customWidth="1"/>
    <col min="14085" max="14085" width="14.7109375" style="66" customWidth="1"/>
    <col min="14086" max="14086" width="23.5703125" style="66" customWidth="1"/>
    <col min="14087" max="14091" width="8.28515625" style="66" customWidth="1"/>
    <col min="14092" max="14092" width="16.140625" style="66" customWidth="1"/>
    <col min="14093" max="14336" width="11.42578125" style="66"/>
    <col min="14337" max="14337" width="1.85546875" style="66" customWidth="1"/>
    <col min="14338" max="14338" width="8.5703125" style="66" customWidth="1"/>
    <col min="14339" max="14339" width="11.28515625" style="66" customWidth="1"/>
    <col min="14340" max="14340" width="14.5703125" style="66" customWidth="1"/>
    <col min="14341" max="14341" width="14.7109375" style="66" customWidth="1"/>
    <col min="14342" max="14342" width="23.5703125" style="66" customWidth="1"/>
    <col min="14343" max="14347" width="8.28515625" style="66" customWidth="1"/>
    <col min="14348" max="14348" width="16.140625" style="66" customWidth="1"/>
    <col min="14349" max="14592" width="11.42578125" style="66"/>
    <col min="14593" max="14593" width="1.85546875" style="66" customWidth="1"/>
    <col min="14594" max="14594" width="8.5703125" style="66" customWidth="1"/>
    <col min="14595" max="14595" width="11.28515625" style="66" customWidth="1"/>
    <col min="14596" max="14596" width="14.5703125" style="66" customWidth="1"/>
    <col min="14597" max="14597" width="14.7109375" style="66" customWidth="1"/>
    <col min="14598" max="14598" width="23.5703125" style="66" customWidth="1"/>
    <col min="14599" max="14603" width="8.28515625" style="66" customWidth="1"/>
    <col min="14604" max="14604" width="16.140625" style="66" customWidth="1"/>
    <col min="14605" max="14848" width="11.42578125" style="66"/>
    <col min="14849" max="14849" width="1.85546875" style="66" customWidth="1"/>
    <col min="14850" max="14850" width="8.5703125" style="66" customWidth="1"/>
    <col min="14851" max="14851" width="11.28515625" style="66" customWidth="1"/>
    <col min="14852" max="14852" width="14.5703125" style="66" customWidth="1"/>
    <col min="14853" max="14853" width="14.7109375" style="66" customWidth="1"/>
    <col min="14854" max="14854" width="23.5703125" style="66" customWidth="1"/>
    <col min="14855" max="14859" width="8.28515625" style="66" customWidth="1"/>
    <col min="14860" max="14860" width="16.140625" style="66" customWidth="1"/>
    <col min="14861" max="15104" width="11.42578125" style="66"/>
    <col min="15105" max="15105" width="1.85546875" style="66" customWidth="1"/>
    <col min="15106" max="15106" width="8.5703125" style="66" customWidth="1"/>
    <col min="15107" max="15107" width="11.28515625" style="66" customWidth="1"/>
    <col min="15108" max="15108" width="14.5703125" style="66" customWidth="1"/>
    <col min="15109" max="15109" width="14.7109375" style="66" customWidth="1"/>
    <col min="15110" max="15110" width="23.5703125" style="66" customWidth="1"/>
    <col min="15111" max="15115" width="8.28515625" style="66" customWidth="1"/>
    <col min="15116" max="15116" width="16.140625" style="66" customWidth="1"/>
    <col min="15117" max="15360" width="11.42578125" style="66"/>
    <col min="15361" max="15361" width="1.85546875" style="66" customWidth="1"/>
    <col min="15362" max="15362" width="8.5703125" style="66" customWidth="1"/>
    <col min="15363" max="15363" width="11.28515625" style="66" customWidth="1"/>
    <col min="15364" max="15364" width="14.5703125" style="66" customWidth="1"/>
    <col min="15365" max="15365" width="14.7109375" style="66" customWidth="1"/>
    <col min="15366" max="15366" width="23.5703125" style="66" customWidth="1"/>
    <col min="15367" max="15371" width="8.28515625" style="66" customWidth="1"/>
    <col min="15372" max="15372" width="16.140625" style="66" customWidth="1"/>
    <col min="15373" max="15616" width="11.42578125" style="66"/>
    <col min="15617" max="15617" width="1.85546875" style="66" customWidth="1"/>
    <col min="15618" max="15618" width="8.5703125" style="66" customWidth="1"/>
    <col min="15619" max="15619" width="11.28515625" style="66" customWidth="1"/>
    <col min="15620" max="15620" width="14.5703125" style="66" customWidth="1"/>
    <col min="15621" max="15621" width="14.7109375" style="66" customWidth="1"/>
    <col min="15622" max="15622" width="23.5703125" style="66" customWidth="1"/>
    <col min="15623" max="15627" width="8.28515625" style="66" customWidth="1"/>
    <col min="15628" max="15628" width="16.140625" style="66" customWidth="1"/>
    <col min="15629" max="15872" width="11.42578125" style="66"/>
    <col min="15873" max="15873" width="1.85546875" style="66" customWidth="1"/>
    <col min="15874" max="15874" width="8.5703125" style="66" customWidth="1"/>
    <col min="15875" max="15875" width="11.28515625" style="66" customWidth="1"/>
    <col min="15876" max="15876" width="14.5703125" style="66" customWidth="1"/>
    <col min="15877" max="15877" width="14.7109375" style="66" customWidth="1"/>
    <col min="15878" max="15878" width="23.5703125" style="66" customWidth="1"/>
    <col min="15879" max="15883" width="8.28515625" style="66" customWidth="1"/>
    <col min="15884" max="15884" width="16.140625" style="66" customWidth="1"/>
    <col min="15885" max="16128" width="11.42578125" style="66"/>
    <col min="16129" max="16129" width="1.85546875" style="66" customWidth="1"/>
    <col min="16130" max="16130" width="8.5703125" style="66" customWidth="1"/>
    <col min="16131" max="16131" width="11.28515625" style="66" customWidth="1"/>
    <col min="16132" max="16132" width="14.5703125" style="66" customWidth="1"/>
    <col min="16133" max="16133" width="14.7109375" style="66" customWidth="1"/>
    <col min="16134" max="16134" width="23.5703125" style="66" customWidth="1"/>
    <col min="16135" max="16139" width="8.28515625" style="66" customWidth="1"/>
    <col min="16140" max="16140" width="16.140625" style="66" customWidth="1"/>
    <col min="16141" max="16384" width="11.42578125" style="66"/>
  </cols>
  <sheetData>
    <row r="2" spans="1:19" s="64" customFormat="1" ht="21.75" customHeight="1" x14ac:dyDescent="0.2">
      <c r="B2" s="290"/>
      <c r="C2" s="290"/>
      <c r="D2" s="291" t="s">
        <v>104</v>
      </c>
      <c r="E2" s="291"/>
      <c r="F2" s="291"/>
      <c r="G2" s="291"/>
      <c r="H2" s="291"/>
      <c r="I2" s="291"/>
      <c r="J2" s="291"/>
      <c r="K2" s="291"/>
    </row>
    <row r="3" spans="1:19" s="64" customFormat="1" ht="18" customHeight="1" x14ac:dyDescent="0.2">
      <c r="B3" s="290"/>
      <c r="C3" s="290"/>
      <c r="D3" s="291" t="s">
        <v>18</v>
      </c>
      <c r="E3" s="291"/>
      <c r="F3" s="291"/>
      <c r="G3" s="291"/>
      <c r="H3" s="291"/>
      <c r="I3" s="291"/>
      <c r="J3" s="291"/>
      <c r="K3" s="291"/>
    </row>
    <row r="4" spans="1:19" s="64" customFormat="1" ht="18" customHeight="1" x14ac:dyDescent="0.2">
      <c r="B4" s="290"/>
      <c r="C4" s="290"/>
      <c r="D4" s="291" t="s">
        <v>105</v>
      </c>
      <c r="E4" s="291"/>
      <c r="F4" s="291"/>
      <c r="G4" s="291"/>
      <c r="H4" s="291"/>
      <c r="I4" s="291"/>
      <c r="J4" s="291"/>
      <c r="K4" s="291"/>
    </row>
    <row r="5" spans="1:19" s="64" customFormat="1" ht="18" customHeight="1" x14ac:dyDescent="0.2">
      <c r="B5" s="290"/>
      <c r="C5" s="290"/>
      <c r="D5" s="292" t="s">
        <v>132</v>
      </c>
      <c r="E5" s="292"/>
      <c r="F5" s="292"/>
      <c r="G5" s="292"/>
      <c r="H5" s="292" t="s">
        <v>133</v>
      </c>
      <c r="I5" s="292"/>
      <c r="J5" s="292"/>
      <c r="K5" s="292"/>
    </row>
    <row r="6" spans="1:19" s="64" customFormat="1" ht="33.75" customHeight="1" thickBot="1" x14ac:dyDescent="0.25"/>
    <row r="7" spans="1:19" ht="24.75" customHeight="1" thickBot="1" x14ac:dyDescent="0.25">
      <c r="A7" s="65"/>
      <c r="B7" s="293" t="s">
        <v>108</v>
      </c>
      <c r="C7" s="294"/>
      <c r="D7" s="293" t="s">
        <v>363</v>
      </c>
      <c r="E7" s="295"/>
      <c r="F7" s="294"/>
      <c r="G7" s="64"/>
      <c r="H7" s="64"/>
      <c r="I7" s="64"/>
      <c r="J7" s="64"/>
      <c r="K7" s="64"/>
      <c r="L7" s="64"/>
      <c r="M7" s="64"/>
      <c r="N7" s="64"/>
      <c r="O7" s="64"/>
      <c r="P7" s="64"/>
      <c r="Q7" s="64"/>
      <c r="R7" s="64"/>
      <c r="S7" s="64"/>
    </row>
    <row r="8" spans="1:19" ht="30" customHeight="1" thickBot="1" x14ac:dyDescent="0.25">
      <c r="A8" s="65"/>
      <c r="B8" s="293" t="s">
        <v>134</v>
      </c>
      <c r="C8" s="294"/>
      <c r="D8" s="293" t="s">
        <v>373</v>
      </c>
      <c r="E8" s="295"/>
      <c r="F8" s="294"/>
      <c r="G8" s="64"/>
      <c r="H8" s="64"/>
      <c r="I8" s="64"/>
      <c r="J8" s="64"/>
      <c r="K8" s="64"/>
      <c r="L8" s="64"/>
      <c r="M8" s="64"/>
      <c r="N8" s="64"/>
      <c r="O8" s="64"/>
      <c r="P8" s="64"/>
      <c r="Q8" s="64"/>
      <c r="R8" s="64"/>
      <c r="S8" s="64"/>
    </row>
    <row r="9" spans="1:19" ht="24.75" customHeight="1" x14ac:dyDescent="0.2">
      <c r="A9" s="65"/>
      <c r="B9" s="64"/>
      <c r="C9" s="64"/>
      <c r="D9" s="64"/>
      <c r="E9" s="64"/>
      <c r="F9" s="64"/>
      <c r="G9" s="64"/>
      <c r="H9" s="64"/>
      <c r="I9" s="64"/>
      <c r="J9" s="64"/>
      <c r="K9" s="64"/>
      <c r="L9" s="64"/>
      <c r="M9" s="64"/>
      <c r="N9" s="64"/>
      <c r="O9" s="64"/>
      <c r="P9" s="64"/>
      <c r="Q9" s="64"/>
      <c r="R9" s="64"/>
      <c r="S9" s="64"/>
    </row>
    <row r="10" spans="1:19" s="67" customFormat="1" ht="36.75" customHeight="1" x14ac:dyDescent="0.2">
      <c r="B10" s="296" t="s">
        <v>135</v>
      </c>
      <c r="C10" s="296"/>
      <c r="D10" s="296"/>
      <c r="E10" s="296"/>
      <c r="F10" s="296"/>
      <c r="G10" s="296"/>
      <c r="H10" s="296"/>
      <c r="I10" s="296"/>
      <c r="J10" s="296"/>
      <c r="K10" s="296"/>
      <c r="L10" s="288" t="s">
        <v>136</v>
      </c>
      <c r="M10" s="64"/>
      <c r="N10" s="64"/>
      <c r="O10" s="64"/>
      <c r="P10" s="64"/>
      <c r="Q10" s="64"/>
      <c r="R10" s="64"/>
      <c r="S10" s="64"/>
    </row>
    <row r="11" spans="1:19" s="67" customFormat="1" ht="38.25" customHeight="1" x14ac:dyDescent="0.2">
      <c r="B11" s="68" t="s">
        <v>110</v>
      </c>
      <c r="C11" s="68" t="s">
        <v>113</v>
      </c>
      <c r="D11" s="68" t="s">
        <v>137</v>
      </c>
      <c r="E11" s="68" t="s">
        <v>138</v>
      </c>
      <c r="F11" s="68" t="s">
        <v>139</v>
      </c>
      <c r="G11" s="68">
        <v>2016</v>
      </c>
      <c r="H11" s="68">
        <v>2017</v>
      </c>
      <c r="I11" s="68">
        <v>2018</v>
      </c>
      <c r="J11" s="68">
        <v>2019</v>
      </c>
      <c r="K11" s="68">
        <v>2020</v>
      </c>
      <c r="L11" s="289"/>
      <c r="M11" s="64"/>
      <c r="N11" s="64"/>
      <c r="O11" s="64"/>
      <c r="P11" s="64"/>
      <c r="Q11" s="64"/>
      <c r="R11" s="64"/>
      <c r="S11" s="64"/>
    </row>
    <row r="12" spans="1:19" s="69" customFormat="1" ht="131.25" customHeight="1" x14ac:dyDescent="0.2">
      <c r="B12" s="177">
        <f>'1_Acciones Constitucionales'!C9</f>
        <v>1</v>
      </c>
      <c r="C12" s="176" t="str">
        <f>'1_Acciones Constitucionales'!F9</f>
        <v>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v>
      </c>
      <c r="D12" s="177" t="str">
        <f>'1_Acciones Constitucionales'!H16</f>
        <v>Constante</v>
      </c>
      <c r="E12" s="175" t="s">
        <v>378</v>
      </c>
      <c r="F12" s="179">
        <v>1</v>
      </c>
      <c r="G12" s="180" t="s">
        <v>379</v>
      </c>
      <c r="H12" s="180" t="s">
        <v>379</v>
      </c>
      <c r="I12" s="237">
        <v>0.96350000000000002</v>
      </c>
      <c r="J12" s="180">
        <v>1</v>
      </c>
      <c r="K12" s="180">
        <v>1</v>
      </c>
      <c r="L12" s="180">
        <f>+AVERAGE(I12,Metas_Magnitud!T13,0)/Anualización!F12</f>
        <v>0.65247500000000003</v>
      </c>
      <c r="M12" s="64"/>
      <c r="N12" s="64"/>
      <c r="O12" s="64"/>
      <c r="P12" s="64"/>
      <c r="Q12" s="64"/>
      <c r="R12" s="64"/>
      <c r="S12" s="64"/>
    </row>
    <row r="13" spans="1:19" s="69" customFormat="1" ht="67.5" customHeight="1" x14ac:dyDescent="0.2">
      <c r="B13" s="177">
        <f>'2_MIPG'!C9</f>
        <v>2</v>
      </c>
      <c r="C13" s="176" t="str">
        <f>'2_MIPG'!F9</f>
        <v>Cumplir el 100% de las actividades propuestas en el Modelo Integrado de Planeación y Gestión - MIPG por la Dirección de Representación Judicial</v>
      </c>
      <c r="D13" s="177" t="str">
        <f>'2_MIPG'!H16</f>
        <v>Constante</v>
      </c>
      <c r="E13" s="175" t="s">
        <v>378</v>
      </c>
      <c r="F13" s="179">
        <v>1</v>
      </c>
      <c r="G13" s="180" t="s">
        <v>379</v>
      </c>
      <c r="H13" s="180" t="s">
        <v>379</v>
      </c>
      <c r="I13" s="180" t="s">
        <v>379</v>
      </c>
      <c r="J13" s="180">
        <v>1</v>
      </c>
      <c r="K13" s="180">
        <v>1</v>
      </c>
      <c r="L13" s="180">
        <f>+AVERAGE(Metas_Magnitud!T18,0)/Anualización!F13</f>
        <v>0.5</v>
      </c>
      <c r="M13" s="178"/>
    </row>
    <row r="14" spans="1:19" s="69" customFormat="1" x14ac:dyDescent="0.2">
      <c r="F14" s="70"/>
      <c r="G14" s="70"/>
      <c r="H14" s="70"/>
      <c r="I14" s="70"/>
      <c r="J14" s="70"/>
      <c r="K14" s="70"/>
      <c r="L14" s="70"/>
    </row>
    <row r="15" spans="1:19" s="69" customFormat="1" x14ac:dyDescent="0.2"/>
    <row r="16" spans="1:19" s="69" customFormat="1" x14ac:dyDescent="0.2"/>
  </sheetData>
  <sheetProtection algorithmName="SHA-512" hashValue="mpg9rn7q+rgSflGOpv4c/Hc2j0aXwVK/+5HZhVbECCM0wINgVPpdMGHQFy+zguTFA4dgLjbdsepSOcCoGxVDhg==" saltValue="hgL4sXNE5s/isshGmMZkjA==" spinCount="100000" sheet="1" objects="1" scenarios="1" formatCells="0" formatColumns="0" formatRows="0"/>
  <mergeCells count="12">
    <mergeCell ref="L10:L11"/>
    <mergeCell ref="B2:C5"/>
    <mergeCell ref="D2:K2"/>
    <mergeCell ref="D3:K3"/>
    <mergeCell ref="D4:K4"/>
    <mergeCell ref="D5:G5"/>
    <mergeCell ref="H5:K5"/>
    <mergeCell ref="B7:C7"/>
    <mergeCell ref="D7:F7"/>
    <mergeCell ref="B8:C8"/>
    <mergeCell ref="D8:F8"/>
    <mergeCell ref="B10:K10"/>
  </mergeCells>
  <pageMargins left="1" right="1" top="1" bottom="1" header="0.5" footer="0.5"/>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B1:X67"/>
  <sheetViews>
    <sheetView topLeftCell="A27" zoomScale="90" zoomScaleNormal="90" zoomScaleSheetLayoutView="100" zoomScalePageLayoutView="70" workbookViewId="0">
      <selection activeCell="J49" sqref="J49"/>
    </sheetView>
  </sheetViews>
  <sheetFormatPr baseColWidth="10" defaultRowHeight="12.75" x14ac:dyDescent="0.2"/>
  <cols>
    <col min="1" max="1" width="1" style="1" customWidth="1"/>
    <col min="2" max="2" width="25.42578125" style="2" customWidth="1"/>
    <col min="3" max="3" width="14.5703125" style="1" customWidth="1"/>
    <col min="4" max="4" width="20.140625" style="1" customWidth="1"/>
    <col min="5" max="5" width="18.7109375" style="1" customWidth="1"/>
    <col min="6" max="6" width="25" style="1" customWidth="1"/>
    <col min="7" max="7" width="22" style="3" customWidth="1"/>
    <col min="8" max="8" width="20.5703125" style="1" customWidth="1"/>
    <col min="9" max="9" width="22.42578125" style="1" customWidth="1"/>
    <col min="10" max="11" width="22.42578125" style="20" customWidth="1"/>
    <col min="12" max="13" width="11.42578125" style="40"/>
    <col min="14" max="14" width="17.7109375" style="40" customWidth="1"/>
    <col min="15" max="21" width="11.42578125" style="40"/>
    <col min="22" max="24" width="11.42578125" style="41"/>
    <col min="25" max="16384" width="11.42578125" style="1"/>
  </cols>
  <sheetData>
    <row r="1" spans="2:24" ht="6" customHeight="1" x14ac:dyDescent="0.2"/>
    <row r="2" spans="2:24" ht="33.75" customHeight="1" x14ac:dyDescent="0.2">
      <c r="B2" s="300"/>
      <c r="C2" s="301" t="s">
        <v>361</v>
      </c>
      <c r="D2" s="301"/>
      <c r="E2" s="301"/>
      <c r="F2" s="301"/>
      <c r="G2" s="301"/>
      <c r="H2" s="301"/>
      <c r="I2" s="301"/>
      <c r="J2" s="12"/>
      <c r="K2" s="40"/>
      <c r="L2" s="42" t="s">
        <v>35</v>
      </c>
      <c r="U2" s="41"/>
      <c r="X2" s="1"/>
    </row>
    <row r="3" spans="2:24" ht="25.5" customHeight="1" x14ac:dyDescent="0.2">
      <c r="B3" s="300"/>
      <c r="C3" s="301" t="s">
        <v>18</v>
      </c>
      <c r="D3" s="301"/>
      <c r="E3" s="301"/>
      <c r="F3" s="301"/>
      <c r="G3" s="301"/>
      <c r="H3" s="301"/>
      <c r="I3" s="301"/>
      <c r="J3" s="12"/>
      <c r="K3" s="40"/>
      <c r="L3" s="42" t="s">
        <v>30</v>
      </c>
      <c r="U3" s="41"/>
      <c r="X3" s="1"/>
    </row>
    <row r="4" spans="2:24" ht="25.5" customHeight="1" x14ac:dyDescent="0.2">
      <c r="B4" s="300"/>
      <c r="C4" s="301" t="s">
        <v>0</v>
      </c>
      <c r="D4" s="301"/>
      <c r="E4" s="301"/>
      <c r="F4" s="301"/>
      <c r="G4" s="301"/>
      <c r="H4" s="301"/>
      <c r="I4" s="301"/>
      <c r="J4" s="12"/>
      <c r="K4" s="40"/>
      <c r="L4" s="42" t="s">
        <v>36</v>
      </c>
      <c r="U4" s="41"/>
      <c r="X4" s="1"/>
    </row>
    <row r="5" spans="2:24" ht="25.5" customHeight="1" x14ac:dyDescent="0.2">
      <c r="B5" s="300"/>
      <c r="C5" s="301" t="s">
        <v>38</v>
      </c>
      <c r="D5" s="301"/>
      <c r="E5" s="301"/>
      <c r="F5" s="301"/>
      <c r="G5" s="301" t="s">
        <v>103</v>
      </c>
      <c r="H5" s="301"/>
      <c r="I5" s="301"/>
      <c r="J5" s="12"/>
      <c r="K5" s="40"/>
      <c r="L5" s="42" t="s">
        <v>31</v>
      </c>
      <c r="U5" s="41"/>
      <c r="X5" s="1"/>
    </row>
    <row r="6" spans="2:24" ht="23.25" customHeight="1" x14ac:dyDescent="0.2">
      <c r="B6" s="329" t="s">
        <v>1</v>
      </c>
      <c r="C6" s="329"/>
      <c r="D6" s="329"/>
      <c r="E6" s="329"/>
      <c r="F6" s="329"/>
      <c r="G6" s="329"/>
      <c r="H6" s="329"/>
      <c r="I6" s="329"/>
      <c r="J6" s="21"/>
      <c r="K6" s="21"/>
    </row>
    <row r="7" spans="2:24" ht="24" customHeight="1" x14ac:dyDescent="0.2">
      <c r="B7" s="321" t="s">
        <v>37</v>
      </c>
      <c r="C7" s="321"/>
      <c r="D7" s="321"/>
      <c r="E7" s="321"/>
      <c r="F7" s="321"/>
      <c r="G7" s="321"/>
      <c r="H7" s="321"/>
      <c r="I7" s="321"/>
      <c r="J7" s="13"/>
      <c r="K7" s="13"/>
    </row>
    <row r="8" spans="2:24" ht="24" customHeight="1" x14ac:dyDescent="0.2">
      <c r="B8" s="330" t="s">
        <v>19</v>
      </c>
      <c r="C8" s="330"/>
      <c r="D8" s="330"/>
      <c r="E8" s="330"/>
      <c r="F8" s="330"/>
      <c r="G8" s="330"/>
      <c r="H8" s="330"/>
      <c r="I8" s="330"/>
      <c r="J8" s="19"/>
      <c r="K8" s="19"/>
      <c r="N8" s="45" t="s">
        <v>57</v>
      </c>
    </row>
    <row r="9" spans="2:24" ht="60" customHeight="1" x14ac:dyDescent="0.2">
      <c r="B9" s="162" t="s">
        <v>101</v>
      </c>
      <c r="C9" s="219">
        <v>1</v>
      </c>
      <c r="D9" s="331" t="s">
        <v>102</v>
      </c>
      <c r="E9" s="331"/>
      <c r="F9" s="332" t="s">
        <v>368</v>
      </c>
      <c r="G9" s="332"/>
      <c r="H9" s="332"/>
      <c r="I9" s="332"/>
      <c r="J9" s="22"/>
      <c r="K9" s="22"/>
      <c r="M9" s="42" t="s">
        <v>22</v>
      </c>
      <c r="N9" s="45" t="s">
        <v>58</v>
      </c>
    </row>
    <row r="10" spans="2:24" ht="30.75" customHeight="1" x14ac:dyDescent="0.2">
      <c r="B10" s="162" t="s">
        <v>41</v>
      </c>
      <c r="C10" s="219" t="s">
        <v>89</v>
      </c>
      <c r="D10" s="331" t="s">
        <v>40</v>
      </c>
      <c r="E10" s="331"/>
      <c r="F10" s="298" t="s">
        <v>363</v>
      </c>
      <c r="G10" s="298"/>
      <c r="H10" s="37" t="s">
        <v>46</v>
      </c>
      <c r="I10" s="219" t="s">
        <v>89</v>
      </c>
      <c r="J10" s="15"/>
      <c r="K10" s="15"/>
      <c r="M10" s="42" t="s">
        <v>23</v>
      </c>
      <c r="N10" s="45" t="s">
        <v>59</v>
      </c>
    </row>
    <row r="11" spans="2:24" ht="30.75" customHeight="1" x14ac:dyDescent="0.2">
      <c r="B11" s="162" t="s">
        <v>47</v>
      </c>
      <c r="C11" s="297" t="s">
        <v>326</v>
      </c>
      <c r="D11" s="297"/>
      <c r="E11" s="297"/>
      <c r="F11" s="297"/>
      <c r="G11" s="37" t="s">
        <v>48</v>
      </c>
      <c r="H11" s="334" t="s">
        <v>326</v>
      </c>
      <c r="I11" s="334"/>
      <c r="J11" s="23"/>
      <c r="K11" s="23"/>
      <c r="M11" s="42" t="s">
        <v>24</v>
      </c>
      <c r="N11" s="45" t="s">
        <v>60</v>
      </c>
    </row>
    <row r="12" spans="2:24" ht="30.75" customHeight="1" x14ac:dyDescent="0.2">
      <c r="B12" s="162" t="s">
        <v>49</v>
      </c>
      <c r="C12" s="306" t="s">
        <v>22</v>
      </c>
      <c r="D12" s="306"/>
      <c r="E12" s="306"/>
      <c r="F12" s="306"/>
      <c r="G12" s="37" t="s">
        <v>50</v>
      </c>
      <c r="H12" s="333" t="s">
        <v>327</v>
      </c>
      <c r="I12" s="333"/>
      <c r="J12" s="24"/>
      <c r="K12" s="24"/>
      <c r="M12" s="43" t="s">
        <v>25</v>
      </c>
    </row>
    <row r="13" spans="2:24" ht="30.75" customHeight="1" x14ac:dyDescent="0.2">
      <c r="B13" s="162" t="s">
        <v>51</v>
      </c>
      <c r="C13" s="297" t="s">
        <v>96</v>
      </c>
      <c r="D13" s="297"/>
      <c r="E13" s="297"/>
      <c r="F13" s="297"/>
      <c r="G13" s="297"/>
      <c r="H13" s="297"/>
      <c r="I13" s="297"/>
      <c r="J13" s="14"/>
      <c r="K13" s="14"/>
      <c r="M13" s="43"/>
    </row>
    <row r="14" spans="2:24" ht="30.75" customHeight="1" x14ac:dyDescent="0.2">
      <c r="B14" s="162" t="s">
        <v>52</v>
      </c>
      <c r="C14" s="298" t="s">
        <v>326</v>
      </c>
      <c r="D14" s="298"/>
      <c r="E14" s="298"/>
      <c r="F14" s="298"/>
      <c r="G14" s="298"/>
      <c r="H14" s="298"/>
      <c r="I14" s="298"/>
      <c r="J14" s="15"/>
      <c r="K14" s="15"/>
      <c r="M14" s="43"/>
      <c r="N14" s="45" t="s">
        <v>88</v>
      </c>
    </row>
    <row r="15" spans="2:24" ht="30.75" customHeight="1" x14ac:dyDescent="0.2">
      <c r="B15" s="162" t="s">
        <v>53</v>
      </c>
      <c r="C15" s="297" t="s">
        <v>362</v>
      </c>
      <c r="D15" s="297"/>
      <c r="E15" s="297"/>
      <c r="F15" s="297"/>
      <c r="G15" s="37" t="s">
        <v>54</v>
      </c>
      <c r="H15" s="298" t="s">
        <v>32</v>
      </c>
      <c r="I15" s="298"/>
      <c r="J15" s="15"/>
      <c r="K15" s="15"/>
      <c r="M15" s="43" t="s">
        <v>26</v>
      </c>
      <c r="N15" s="45" t="s">
        <v>89</v>
      </c>
    </row>
    <row r="16" spans="2:24" ht="30.75" customHeight="1" x14ac:dyDescent="0.2">
      <c r="B16" s="162" t="s">
        <v>55</v>
      </c>
      <c r="C16" s="299" t="s">
        <v>328</v>
      </c>
      <c r="D16" s="299"/>
      <c r="E16" s="299"/>
      <c r="F16" s="299"/>
      <c r="G16" s="37" t="s">
        <v>56</v>
      </c>
      <c r="H16" s="298" t="s">
        <v>57</v>
      </c>
      <c r="I16" s="298"/>
      <c r="J16" s="15"/>
      <c r="K16" s="15"/>
      <c r="M16" s="43" t="s">
        <v>27</v>
      </c>
    </row>
    <row r="17" spans="2:14" ht="193.5" customHeight="1" x14ac:dyDescent="0.2">
      <c r="B17" s="162" t="s">
        <v>61</v>
      </c>
      <c r="C17" s="325" t="s">
        <v>409</v>
      </c>
      <c r="D17" s="326"/>
      <c r="E17" s="326"/>
      <c r="F17" s="326"/>
      <c r="G17" s="326"/>
      <c r="H17" s="326"/>
      <c r="I17" s="326"/>
      <c r="J17" s="14"/>
      <c r="K17" s="14"/>
      <c r="M17" s="43" t="s">
        <v>28</v>
      </c>
      <c r="N17" s="45" t="s">
        <v>90</v>
      </c>
    </row>
    <row r="18" spans="2:14" ht="30.75" customHeight="1" x14ac:dyDescent="0.2">
      <c r="B18" s="162" t="s">
        <v>62</v>
      </c>
      <c r="C18" s="297" t="s">
        <v>364</v>
      </c>
      <c r="D18" s="297"/>
      <c r="E18" s="297"/>
      <c r="F18" s="297"/>
      <c r="G18" s="297"/>
      <c r="H18" s="297"/>
      <c r="I18" s="297"/>
      <c r="J18" s="17"/>
      <c r="K18" s="17"/>
      <c r="M18" s="43" t="s">
        <v>29</v>
      </c>
      <c r="N18" s="45" t="s">
        <v>91</v>
      </c>
    </row>
    <row r="19" spans="2:14" ht="30.75" customHeight="1" x14ac:dyDescent="0.2">
      <c r="B19" s="162" t="s">
        <v>63</v>
      </c>
      <c r="C19" s="297" t="s">
        <v>393</v>
      </c>
      <c r="D19" s="297"/>
      <c r="E19" s="297"/>
      <c r="F19" s="297"/>
      <c r="G19" s="297"/>
      <c r="H19" s="297"/>
      <c r="I19" s="297"/>
      <c r="J19" s="201"/>
      <c r="K19" s="16"/>
      <c r="M19" s="43"/>
      <c r="N19" s="45" t="s">
        <v>92</v>
      </c>
    </row>
    <row r="20" spans="2:14" ht="30.75" customHeight="1" x14ac:dyDescent="0.2">
      <c r="B20" s="162" t="s">
        <v>64</v>
      </c>
      <c r="C20" s="312" t="s">
        <v>329</v>
      </c>
      <c r="D20" s="312"/>
      <c r="E20" s="312"/>
      <c r="F20" s="312"/>
      <c r="G20" s="312"/>
      <c r="H20" s="312"/>
      <c r="I20" s="312"/>
      <c r="J20" s="201"/>
      <c r="K20" s="25"/>
      <c r="M20" s="43" t="s">
        <v>32</v>
      </c>
      <c r="N20" s="45" t="s">
        <v>93</v>
      </c>
    </row>
    <row r="21" spans="2:14" ht="27.75" customHeight="1" x14ac:dyDescent="0.2">
      <c r="B21" s="311" t="s">
        <v>65</v>
      </c>
      <c r="C21" s="327" t="s">
        <v>42</v>
      </c>
      <c r="D21" s="327"/>
      <c r="E21" s="327"/>
      <c r="F21" s="328" t="s">
        <v>43</v>
      </c>
      <c r="G21" s="328"/>
      <c r="H21" s="328"/>
      <c r="I21" s="328"/>
      <c r="J21" s="201"/>
      <c r="K21" s="26"/>
      <c r="M21" s="43" t="s">
        <v>33</v>
      </c>
      <c r="N21" s="45" t="s">
        <v>94</v>
      </c>
    </row>
    <row r="22" spans="2:14" ht="44.25" customHeight="1" x14ac:dyDescent="0.2">
      <c r="B22" s="311"/>
      <c r="C22" s="297" t="s">
        <v>390</v>
      </c>
      <c r="D22" s="297"/>
      <c r="E22" s="297"/>
      <c r="F22" s="297" t="s">
        <v>392</v>
      </c>
      <c r="G22" s="297"/>
      <c r="H22" s="297"/>
      <c r="I22" s="297"/>
      <c r="J22" s="201"/>
      <c r="K22" s="16"/>
      <c r="M22" s="43" t="s">
        <v>34</v>
      </c>
      <c r="N22" s="45" t="s">
        <v>95</v>
      </c>
    </row>
    <row r="23" spans="2:14" ht="39.75" customHeight="1" x14ac:dyDescent="0.2">
      <c r="B23" s="162" t="s">
        <v>66</v>
      </c>
      <c r="C23" s="298" t="s">
        <v>329</v>
      </c>
      <c r="D23" s="298"/>
      <c r="E23" s="298"/>
      <c r="F23" s="298" t="s">
        <v>329</v>
      </c>
      <c r="G23" s="298"/>
      <c r="H23" s="298"/>
      <c r="I23" s="298"/>
      <c r="J23" s="201"/>
      <c r="K23" s="15"/>
      <c r="M23" s="43"/>
      <c r="N23" s="45" t="s">
        <v>96</v>
      </c>
    </row>
    <row r="24" spans="2:14" ht="72" customHeight="1" x14ac:dyDescent="0.2">
      <c r="B24" s="162" t="s">
        <v>67</v>
      </c>
      <c r="C24" s="297" t="s">
        <v>391</v>
      </c>
      <c r="D24" s="297"/>
      <c r="E24" s="297"/>
      <c r="F24" s="297" t="s">
        <v>398</v>
      </c>
      <c r="G24" s="297"/>
      <c r="H24" s="297"/>
      <c r="I24" s="297"/>
      <c r="J24" s="201"/>
      <c r="K24" s="17"/>
      <c r="M24" s="44"/>
      <c r="N24" s="45" t="s">
        <v>97</v>
      </c>
    </row>
    <row r="25" spans="2:14" ht="29.25" customHeight="1" x14ac:dyDescent="0.2">
      <c r="B25" s="162" t="s">
        <v>68</v>
      </c>
      <c r="C25" s="313">
        <v>43466</v>
      </c>
      <c r="D25" s="297"/>
      <c r="E25" s="297"/>
      <c r="F25" s="200" t="s">
        <v>99</v>
      </c>
      <c r="G25" s="314">
        <v>0.96350000000000002</v>
      </c>
      <c r="H25" s="314"/>
      <c r="I25" s="314"/>
      <c r="J25" s="18"/>
      <c r="K25" s="18"/>
      <c r="M25" s="44"/>
    </row>
    <row r="26" spans="2:14" ht="27" customHeight="1" x14ac:dyDescent="0.2">
      <c r="B26" s="162" t="s">
        <v>98</v>
      </c>
      <c r="C26" s="313">
        <v>43830</v>
      </c>
      <c r="D26" s="297"/>
      <c r="E26" s="297"/>
      <c r="F26" s="200" t="s">
        <v>69</v>
      </c>
      <c r="G26" s="315">
        <v>1</v>
      </c>
      <c r="H26" s="315"/>
      <c r="I26" s="315"/>
      <c r="J26" s="27"/>
      <c r="K26" s="27"/>
      <c r="M26" s="44"/>
    </row>
    <row r="27" spans="2:14" ht="47.25" customHeight="1" x14ac:dyDescent="0.2">
      <c r="B27" s="162" t="s">
        <v>100</v>
      </c>
      <c r="C27" s="304" t="s">
        <v>28</v>
      </c>
      <c r="D27" s="305"/>
      <c r="E27" s="305"/>
      <c r="F27" s="200" t="s">
        <v>70</v>
      </c>
      <c r="G27" s="306" t="s">
        <v>379</v>
      </c>
      <c r="H27" s="306"/>
      <c r="I27" s="306"/>
      <c r="J27" s="26"/>
      <c r="K27" s="26"/>
      <c r="M27" s="44"/>
    </row>
    <row r="28" spans="2:14" ht="30" customHeight="1" x14ac:dyDescent="0.2">
      <c r="B28" s="307" t="s">
        <v>20</v>
      </c>
      <c r="C28" s="307"/>
      <c r="D28" s="307"/>
      <c r="E28" s="307"/>
      <c r="F28" s="307"/>
      <c r="G28" s="307"/>
      <c r="H28" s="307"/>
      <c r="I28" s="307"/>
      <c r="J28" s="19"/>
      <c r="K28" s="19"/>
      <c r="M28" s="44"/>
    </row>
    <row r="29" spans="2:14" ht="56.25" customHeight="1" x14ac:dyDescent="0.2">
      <c r="B29" s="38" t="s">
        <v>2</v>
      </c>
      <c r="C29" s="38" t="s">
        <v>71</v>
      </c>
      <c r="D29" s="38" t="s">
        <v>44</v>
      </c>
      <c r="E29" s="38" t="s">
        <v>72</v>
      </c>
      <c r="F29" s="38" t="s">
        <v>45</v>
      </c>
      <c r="G29" s="39" t="s">
        <v>13</v>
      </c>
      <c r="H29" s="39" t="s">
        <v>14</v>
      </c>
      <c r="I29" s="38" t="s">
        <v>15</v>
      </c>
      <c r="J29" s="16"/>
      <c r="K29" s="16"/>
      <c r="M29" s="44"/>
    </row>
    <row r="30" spans="2:14" ht="19.5" customHeight="1" x14ac:dyDescent="0.2">
      <c r="B30" s="166" t="s">
        <v>3</v>
      </c>
      <c r="C30" s="216">
        <v>0</v>
      </c>
      <c r="D30" s="233">
        <f>+C30</f>
        <v>0</v>
      </c>
      <c r="E30" s="234">
        <v>0</v>
      </c>
      <c r="F30" s="235">
        <f>+E30</f>
        <v>0</v>
      </c>
      <c r="G30" s="205" t="e">
        <f>+C30/E30</f>
        <v>#DIV/0!</v>
      </c>
      <c r="H30" s="206">
        <f>+D30</f>
        <v>0</v>
      </c>
      <c r="I30" s="207">
        <f>+H30/$G$26</f>
        <v>0</v>
      </c>
      <c r="J30" s="28"/>
      <c r="K30" s="28"/>
      <c r="M30" s="44"/>
    </row>
    <row r="31" spans="2:14" ht="19.5" customHeight="1" x14ac:dyDescent="0.2">
      <c r="B31" s="166" t="s">
        <v>4</v>
      </c>
      <c r="C31" s="216">
        <v>0</v>
      </c>
      <c r="D31" s="233">
        <f>+D30+C31</f>
        <v>0</v>
      </c>
      <c r="E31" s="234">
        <v>0</v>
      </c>
      <c r="F31" s="235">
        <f>+E31+F30</f>
        <v>0</v>
      </c>
      <c r="G31" s="205" t="e">
        <f t="shared" ref="G31:G41" si="0">+C31/E31</f>
        <v>#DIV/0!</v>
      </c>
      <c r="H31" s="206">
        <f t="shared" ref="H31:H41" si="1">+D31</f>
        <v>0</v>
      </c>
      <c r="I31" s="207">
        <f t="shared" ref="I31:I41" si="2">+H31/$G$26</f>
        <v>0</v>
      </c>
      <c r="J31" s="28"/>
      <c r="K31" s="28"/>
      <c r="M31" s="44"/>
    </row>
    <row r="32" spans="2:14" ht="19.5" customHeight="1" x14ac:dyDescent="0.2">
      <c r="B32" s="166" t="s">
        <v>5</v>
      </c>
      <c r="C32" s="216">
        <v>0.98680000000000001</v>
      </c>
      <c r="D32" s="233">
        <f>+AVERAGE(C32)</f>
        <v>0.98680000000000001</v>
      </c>
      <c r="E32" s="234">
        <v>1</v>
      </c>
      <c r="F32" s="235">
        <f>+E32</f>
        <v>1</v>
      </c>
      <c r="G32" s="205">
        <f t="shared" si="0"/>
        <v>0.98680000000000001</v>
      </c>
      <c r="H32" s="206">
        <f t="shared" si="1"/>
        <v>0.98680000000000001</v>
      </c>
      <c r="I32" s="207">
        <f t="shared" si="2"/>
        <v>0.98680000000000001</v>
      </c>
      <c r="J32" s="28"/>
      <c r="K32" s="28"/>
      <c r="M32" s="44"/>
    </row>
    <row r="33" spans="2:12" ht="19.5" customHeight="1" x14ac:dyDescent="0.2">
      <c r="B33" s="166" t="s">
        <v>6</v>
      </c>
      <c r="C33" s="216">
        <v>0</v>
      </c>
      <c r="D33" s="233">
        <v>0</v>
      </c>
      <c r="E33" s="236">
        <v>0</v>
      </c>
      <c r="F33" s="235">
        <f t="shared" ref="F33:F41" si="3">+E33</f>
        <v>0</v>
      </c>
      <c r="G33" s="205" t="e">
        <f t="shared" si="0"/>
        <v>#DIV/0!</v>
      </c>
      <c r="H33" s="206">
        <f t="shared" si="1"/>
        <v>0</v>
      </c>
      <c r="I33" s="207">
        <f t="shared" si="2"/>
        <v>0</v>
      </c>
      <c r="J33" s="28"/>
      <c r="K33" s="28"/>
    </row>
    <row r="34" spans="2:12" ht="19.5" customHeight="1" x14ac:dyDescent="0.2">
      <c r="B34" s="166" t="s">
        <v>7</v>
      </c>
      <c r="C34" s="216">
        <v>0</v>
      </c>
      <c r="D34" s="233">
        <v>0</v>
      </c>
      <c r="E34" s="236">
        <v>0</v>
      </c>
      <c r="F34" s="235">
        <f t="shared" si="3"/>
        <v>0</v>
      </c>
      <c r="G34" s="205" t="e">
        <f t="shared" si="0"/>
        <v>#DIV/0!</v>
      </c>
      <c r="H34" s="206">
        <f t="shared" si="1"/>
        <v>0</v>
      </c>
      <c r="I34" s="207">
        <f t="shared" si="2"/>
        <v>0</v>
      </c>
      <c r="J34" s="28"/>
      <c r="K34" s="28"/>
    </row>
    <row r="35" spans="2:12" ht="19.5" customHeight="1" x14ac:dyDescent="0.2">
      <c r="B35" s="166" t="s">
        <v>8</v>
      </c>
      <c r="C35" s="216">
        <v>0.99509999999999998</v>
      </c>
      <c r="D35" s="233">
        <f>+AVERAGE(C32,C35)</f>
        <v>0.99095</v>
      </c>
      <c r="E35" s="236">
        <v>1</v>
      </c>
      <c r="F35" s="235">
        <f t="shared" si="3"/>
        <v>1</v>
      </c>
      <c r="G35" s="205">
        <f t="shared" si="0"/>
        <v>0.99509999999999998</v>
      </c>
      <c r="H35" s="206">
        <f t="shared" si="1"/>
        <v>0.99095</v>
      </c>
      <c r="I35" s="207">
        <f t="shared" si="2"/>
        <v>0.99095</v>
      </c>
      <c r="J35" s="28"/>
      <c r="K35" s="28"/>
    </row>
    <row r="36" spans="2:12" ht="19.5" customHeight="1" x14ac:dyDescent="0.2">
      <c r="B36" s="166" t="s">
        <v>9</v>
      </c>
      <c r="C36" s="216">
        <v>0</v>
      </c>
      <c r="D36" s="233">
        <v>0</v>
      </c>
      <c r="E36" s="236">
        <v>0</v>
      </c>
      <c r="F36" s="235">
        <f t="shared" si="3"/>
        <v>0</v>
      </c>
      <c r="G36" s="205" t="e">
        <f t="shared" si="0"/>
        <v>#DIV/0!</v>
      </c>
      <c r="H36" s="206">
        <f t="shared" si="1"/>
        <v>0</v>
      </c>
      <c r="I36" s="207">
        <f t="shared" si="2"/>
        <v>0</v>
      </c>
      <c r="J36" s="28"/>
      <c r="K36" s="28"/>
    </row>
    <row r="37" spans="2:12" ht="19.5" customHeight="1" x14ac:dyDescent="0.2">
      <c r="B37" s="166" t="s">
        <v>10</v>
      </c>
      <c r="C37" s="216">
        <v>0</v>
      </c>
      <c r="D37" s="233">
        <v>0</v>
      </c>
      <c r="E37" s="236">
        <v>0</v>
      </c>
      <c r="F37" s="235">
        <f t="shared" si="3"/>
        <v>0</v>
      </c>
      <c r="G37" s="205" t="e">
        <f t="shared" si="0"/>
        <v>#DIV/0!</v>
      </c>
      <c r="H37" s="206">
        <f t="shared" si="1"/>
        <v>0</v>
      </c>
      <c r="I37" s="207">
        <f t="shared" si="2"/>
        <v>0</v>
      </c>
      <c r="J37" s="28"/>
      <c r="K37" s="28"/>
    </row>
    <row r="38" spans="2:12" ht="19.5" customHeight="1" x14ac:dyDescent="0.2">
      <c r="B38" s="166" t="s">
        <v>11</v>
      </c>
      <c r="C38" s="216">
        <v>1</v>
      </c>
      <c r="D38" s="233">
        <f>+AVERAGE(C32,C35,C38)</f>
        <v>0.99396666666666667</v>
      </c>
      <c r="E38" s="236">
        <v>1</v>
      </c>
      <c r="F38" s="235">
        <f t="shared" si="3"/>
        <v>1</v>
      </c>
      <c r="G38" s="205">
        <f t="shared" si="0"/>
        <v>1</v>
      </c>
      <c r="H38" s="206">
        <f t="shared" si="1"/>
        <v>0.99396666666666667</v>
      </c>
      <c r="I38" s="207">
        <f t="shared" si="2"/>
        <v>0.99396666666666667</v>
      </c>
      <c r="J38" s="28"/>
      <c r="K38" s="28"/>
    </row>
    <row r="39" spans="2:12" ht="19.5" customHeight="1" x14ac:dyDescent="0.2">
      <c r="B39" s="166" t="s">
        <v>12</v>
      </c>
      <c r="C39" s="216">
        <v>0</v>
      </c>
      <c r="D39" s="233">
        <f t="shared" ref="D39:D40" si="4">+AVERAGE(C33,C36,C39)</f>
        <v>0</v>
      </c>
      <c r="E39" s="236">
        <v>0</v>
      </c>
      <c r="F39" s="235">
        <f t="shared" si="3"/>
        <v>0</v>
      </c>
      <c r="G39" s="205" t="e">
        <f t="shared" si="0"/>
        <v>#DIV/0!</v>
      </c>
      <c r="H39" s="206">
        <f t="shared" si="1"/>
        <v>0</v>
      </c>
      <c r="I39" s="207">
        <f t="shared" si="2"/>
        <v>0</v>
      </c>
      <c r="J39" s="28"/>
      <c r="K39" s="28"/>
    </row>
    <row r="40" spans="2:12" ht="19.5" customHeight="1" x14ac:dyDescent="0.2">
      <c r="B40" s="166" t="s">
        <v>16</v>
      </c>
      <c r="C40" s="216">
        <v>0</v>
      </c>
      <c r="D40" s="233">
        <f t="shared" si="4"/>
        <v>0</v>
      </c>
      <c r="E40" s="236">
        <v>0</v>
      </c>
      <c r="F40" s="235">
        <f t="shared" si="3"/>
        <v>0</v>
      </c>
      <c r="G40" s="205" t="e">
        <f t="shared" si="0"/>
        <v>#DIV/0!</v>
      </c>
      <c r="H40" s="206">
        <f t="shared" si="1"/>
        <v>0</v>
      </c>
      <c r="I40" s="207">
        <f t="shared" si="2"/>
        <v>0</v>
      </c>
      <c r="J40" s="28"/>
      <c r="K40" s="28"/>
    </row>
    <row r="41" spans="2:12" ht="19.5" customHeight="1" x14ac:dyDescent="0.2">
      <c r="B41" s="166" t="s">
        <v>17</v>
      </c>
      <c r="C41" s="216">
        <v>0.99380000000000002</v>
      </c>
      <c r="D41" s="233">
        <f>+AVERAGE(C32,C35,C38,C41)</f>
        <v>0.99392499999999995</v>
      </c>
      <c r="E41" s="236">
        <v>1</v>
      </c>
      <c r="F41" s="235">
        <f t="shared" si="3"/>
        <v>1</v>
      </c>
      <c r="G41" s="205">
        <f t="shared" si="0"/>
        <v>0.99380000000000002</v>
      </c>
      <c r="H41" s="206">
        <f t="shared" si="1"/>
        <v>0.99392499999999995</v>
      </c>
      <c r="I41" s="207">
        <f t="shared" si="2"/>
        <v>0.99392499999999995</v>
      </c>
      <c r="J41" s="28"/>
      <c r="K41" s="28"/>
    </row>
    <row r="42" spans="2:12" ht="54" customHeight="1" x14ac:dyDescent="0.2">
      <c r="B42" s="164" t="s">
        <v>73</v>
      </c>
      <c r="C42" s="310" t="s">
        <v>420</v>
      </c>
      <c r="D42" s="310"/>
      <c r="E42" s="310"/>
      <c r="F42" s="310"/>
      <c r="G42" s="310"/>
      <c r="H42" s="310"/>
      <c r="I42" s="310"/>
      <c r="J42" s="29"/>
      <c r="K42" s="29"/>
    </row>
    <row r="43" spans="2:12" ht="29.25" customHeight="1" x14ac:dyDescent="0.2">
      <c r="B43" s="307" t="s">
        <v>21</v>
      </c>
      <c r="C43" s="307"/>
      <c r="D43" s="307"/>
      <c r="E43" s="307"/>
      <c r="F43" s="307"/>
      <c r="G43" s="307"/>
      <c r="H43" s="307"/>
      <c r="I43" s="307"/>
      <c r="J43" s="19"/>
      <c r="K43" s="19"/>
    </row>
    <row r="44" spans="2:12" ht="16.5" customHeight="1" x14ac:dyDescent="0.2">
      <c r="B44" s="321"/>
      <c r="C44" s="321"/>
      <c r="D44" s="321"/>
      <c r="E44" s="321"/>
      <c r="F44" s="321"/>
      <c r="G44" s="321"/>
      <c r="H44" s="321"/>
      <c r="I44" s="321"/>
      <c r="J44" s="19"/>
      <c r="K44" s="19"/>
    </row>
    <row r="45" spans="2:12" ht="16.5" customHeight="1" x14ac:dyDescent="0.2">
      <c r="B45" s="321"/>
      <c r="C45" s="321"/>
      <c r="D45" s="321"/>
      <c r="E45" s="321"/>
      <c r="F45" s="321"/>
      <c r="G45" s="321"/>
      <c r="H45" s="321"/>
      <c r="I45" s="321"/>
      <c r="J45" s="29"/>
      <c r="K45" s="29"/>
    </row>
    <row r="46" spans="2:12" ht="16.5" customHeight="1" x14ac:dyDescent="0.2">
      <c r="B46" s="321"/>
      <c r="C46" s="321"/>
      <c r="D46" s="321"/>
      <c r="E46" s="321"/>
      <c r="F46" s="321"/>
      <c r="G46" s="321"/>
      <c r="H46" s="321"/>
      <c r="I46" s="321"/>
      <c r="J46" s="29"/>
      <c r="K46" s="29"/>
    </row>
    <row r="47" spans="2:12" ht="16.5" customHeight="1" x14ac:dyDescent="0.2">
      <c r="B47" s="321"/>
      <c r="C47" s="321"/>
      <c r="D47" s="321"/>
      <c r="E47" s="321"/>
      <c r="F47" s="321"/>
      <c r="G47" s="321"/>
      <c r="H47" s="321"/>
      <c r="I47" s="321"/>
      <c r="J47" s="29"/>
      <c r="K47" s="29"/>
    </row>
    <row r="48" spans="2:12" ht="131.25" customHeight="1" x14ac:dyDescent="0.2">
      <c r="B48" s="321"/>
      <c r="C48" s="321"/>
      <c r="D48" s="321"/>
      <c r="E48" s="321"/>
      <c r="F48" s="321"/>
      <c r="G48" s="321"/>
      <c r="H48" s="321"/>
      <c r="I48" s="321"/>
      <c r="J48" s="30"/>
      <c r="K48" s="225"/>
      <c r="L48" s="226"/>
    </row>
    <row r="49" spans="2:18" ht="193.5" customHeight="1" x14ac:dyDescent="0.2">
      <c r="B49" s="162" t="s">
        <v>74</v>
      </c>
      <c r="C49" s="309" t="s">
        <v>431</v>
      </c>
      <c r="D49" s="320"/>
      <c r="E49" s="320"/>
      <c r="F49" s="320"/>
      <c r="G49" s="320"/>
      <c r="H49" s="320"/>
      <c r="I49" s="320"/>
      <c r="J49" s="245"/>
      <c r="K49" s="245"/>
      <c r="L49" s="246"/>
      <c r="M49" s="246"/>
      <c r="N49" s="246"/>
      <c r="O49" s="246"/>
      <c r="P49" s="246"/>
      <c r="Q49" s="246"/>
      <c r="R49" s="246"/>
    </row>
    <row r="50" spans="2:18" ht="52.5" customHeight="1" x14ac:dyDescent="0.2">
      <c r="B50" s="162" t="s">
        <v>75</v>
      </c>
      <c r="C50" s="309" t="s">
        <v>430</v>
      </c>
      <c r="D50" s="309"/>
      <c r="E50" s="309"/>
      <c r="F50" s="309"/>
      <c r="G50" s="309"/>
      <c r="H50" s="309"/>
      <c r="I50" s="309"/>
      <c r="J50" s="245"/>
      <c r="K50" s="245"/>
      <c r="L50" s="246"/>
      <c r="M50" s="246"/>
      <c r="N50" s="246"/>
      <c r="O50" s="246"/>
      <c r="P50" s="246"/>
      <c r="Q50" s="246"/>
      <c r="R50" s="246"/>
    </row>
    <row r="51" spans="2:18" ht="34.5" customHeight="1" x14ac:dyDescent="0.2">
      <c r="B51" s="163" t="s">
        <v>76</v>
      </c>
      <c r="C51" s="308" t="s">
        <v>366</v>
      </c>
      <c r="D51" s="308"/>
      <c r="E51" s="308"/>
      <c r="F51" s="308"/>
      <c r="G51" s="308"/>
      <c r="H51" s="308"/>
      <c r="I51" s="308"/>
      <c r="J51" s="245"/>
      <c r="K51" s="245"/>
      <c r="L51" s="247"/>
      <c r="M51" s="246"/>
      <c r="N51" s="246"/>
      <c r="O51" s="246"/>
      <c r="P51" s="246"/>
      <c r="Q51" s="246"/>
      <c r="R51" s="246"/>
    </row>
    <row r="52" spans="2:18" ht="29.25" customHeight="1" x14ac:dyDescent="0.2">
      <c r="B52" s="307" t="s">
        <v>39</v>
      </c>
      <c r="C52" s="307"/>
      <c r="D52" s="307"/>
      <c r="E52" s="307"/>
      <c r="F52" s="307"/>
      <c r="G52" s="307"/>
      <c r="H52" s="307"/>
      <c r="I52" s="307"/>
      <c r="J52" s="245"/>
      <c r="K52" s="245"/>
      <c r="L52" s="246"/>
      <c r="M52" s="246"/>
      <c r="N52" s="246"/>
      <c r="O52" s="246"/>
      <c r="P52" s="246"/>
      <c r="Q52" s="246"/>
      <c r="R52" s="246"/>
    </row>
    <row r="53" spans="2:18" ht="33" customHeight="1" x14ac:dyDescent="0.2">
      <c r="B53" s="302" t="s">
        <v>77</v>
      </c>
      <c r="C53" s="165" t="s">
        <v>78</v>
      </c>
      <c r="D53" s="324" t="s">
        <v>79</v>
      </c>
      <c r="E53" s="324"/>
      <c r="F53" s="324"/>
      <c r="G53" s="324" t="s">
        <v>80</v>
      </c>
      <c r="H53" s="324"/>
      <c r="I53" s="324"/>
      <c r="J53" s="32"/>
      <c r="K53" s="32"/>
      <c r="L53" s="246"/>
      <c r="M53" s="246"/>
      <c r="N53" s="246"/>
      <c r="O53" s="246"/>
      <c r="P53" s="246"/>
      <c r="Q53" s="246"/>
      <c r="R53" s="246"/>
    </row>
    <row r="54" spans="2:18" ht="66" customHeight="1" x14ac:dyDescent="0.2">
      <c r="B54" s="302"/>
      <c r="C54" s="231">
        <v>43656</v>
      </c>
      <c r="D54" s="316" t="s">
        <v>407</v>
      </c>
      <c r="E54" s="316"/>
      <c r="F54" s="316"/>
      <c r="G54" s="303" t="s">
        <v>408</v>
      </c>
      <c r="H54" s="303"/>
      <c r="I54" s="303"/>
      <c r="J54" s="32"/>
      <c r="K54" s="32"/>
      <c r="L54" s="246"/>
      <c r="M54" s="246"/>
      <c r="N54" s="246"/>
      <c r="O54" s="246"/>
      <c r="P54" s="246"/>
      <c r="Q54" s="246"/>
      <c r="R54" s="246"/>
    </row>
    <row r="55" spans="2:18" ht="31.5" customHeight="1" x14ac:dyDescent="0.2">
      <c r="B55" s="163" t="s">
        <v>81</v>
      </c>
      <c r="C55" s="319" t="s">
        <v>331</v>
      </c>
      <c r="D55" s="319"/>
      <c r="E55" s="318" t="s">
        <v>82</v>
      </c>
      <c r="F55" s="318"/>
      <c r="G55" s="319" t="s">
        <v>331</v>
      </c>
      <c r="H55" s="319"/>
      <c r="I55" s="319"/>
      <c r="J55" s="33"/>
      <c r="K55" s="33"/>
    </row>
    <row r="56" spans="2:18" ht="31.5" customHeight="1" x14ac:dyDescent="0.2">
      <c r="B56" s="163" t="s">
        <v>83</v>
      </c>
      <c r="C56" s="323" t="s">
        <v>330</v>
      </c>
      <c r="D56" s="323"/>
      <c r="E56" s="322" t="s">
        <v>87</v>
      </c>
      <c r="F56" s="322"/>
      <c r="G56" s="319" t="s">
        <v>332</v>
      </c>
      <c r="H56" s="319"/>
      <c r="I56" s="319"/>
      <c r="J56" s="33"/>
      <c r="K56" s="33"/>
    </row>
    <row r="57" spans="2:18" ht="31.5" customHeight="1" x14ac:dyDescent="0.2">
      <c r="B57" s="163" t="s">
        <v>85</v>
      </c>
      <c r="C57" s="316"/>
      <c r="D57" s="316"/>
      <c r="E57" s="317" t="s">
        <v>84</v>
      </c>
      <c r="F57" s="317"/>
      <c r="G57" s="316"/>
      <c r="H57" s="316"/>
      <c r="I57" s="316"/>
      <c r="J57" s="34"/>
      <c r="K57" s="34"/>
    </row>
    <row r="58" spans="2:18" ht="31.5" customHeight="1" x14ac:dyDescent="0.2">
      <c r="B58" s="163" t="s">
        <v>86</v>
      </c>
      <c r="C58" s="316"/>
      <c r="D58" s="316"/>
      <c r="E58" s="317"/>
      <c r="F58" s="317"/>
      <c r="G58" s="316"/>
      <c r="H58" s="316"/>
      <c r="I58" s="316"/>
      <c r="J58" s="34"/>
      <c r="K58" s="34"/>
    </row>
    <row r="59" spans="2:18" ht="15" hidden="1" x14ac:dyDescent="0.25">
      <c r="B59" s="9"/>
      <c r="C59" s="9"/>
      <c r="D59" s="10"/>
      <c r="E59" s="10"/>
      <c r="F59" s="10"/>
      <c r="G59" s="10"/>
      <c r="H59" s="10"/>
      <c r="I59" s="11"/>
      <c r="J59" s="35"/>
      <c r="K59" s="35"/>
    </row>
    <row r="60" spans="2:18" hidden="1" x14ac:dyDescent="0.2">
      <c r="B60" s="4"/>
      <c r="C60" s="5"/>
      <c r="D60" s="5"/>
      <c r="E60" s="6"/>
      <c r="F60" s="6"/>
      <c r="G60" s="7"/>
      <c r="H60" s="8"/>
      <c r="I60" s="5"/>
      <c r="J60" s="36"/>
      <c r="K60" s="36"/>
    </row>
    <row r="61" spans="2:18" hidden="1" x14ac:dyDescent="0.2">
      <c r="B61" s="4"/>
      <c r="C61" s="5"/>
      <c r="D61" s="5"/>
      <c r="E61" s="6"/>
      <c r="F61" s="6"/>
      <c r="G61" s="7"/>
      <c r="H61" s="8"/>
      <c r="I61" s="5"/>
      <c r="J61" s="36"/>
      <c r="K61" s="36"/>
    </row>
    <row r="62" spans="2:18" hidden="1" x14ac:dyDescent="0.2">
      <c r="B62" s="4"/>
      <c r="C62" s="5"/>
      <c r="D62" s="5"/>
      <c r="E62" s="6"/>
      <c r="F62" s="6"/>
      <c r="G62" s="7"/>
      <c r="H62" s="8"/>
      <c r="I62" s="5"/>
      <c r="J62" s="36"/>
      <c r="K62" s="36"/>
    </row>
    <row r="63" spans="2:18" hidden="1" x14ac:dyDescent="0.2">
      <c r="B63" s="4"/>
      <c r="C63" s="5"/>
      <c r="D63" s="5"/>
      <c r="E63" s="6"/>
      <c r="F63" s="6"/>
      <c r="G63" s="7"/>
      <c r="H63" s="8"/>
      <c r="I63" s="5"/>
      <c r="J63" s="36"/>
      <c r="K63" s="36"/>
    </row>
    <row r="64" spans="2:18" hidden="1" x14ac:dyDescent="0.2">
      <c r="B64" s="4"/>
      <c r="C64" s="5"/>
      <c r="D64" s="5"/>
      <c r="E64" s="6"/>
      <c r="F64" s="6"/>
      <c r="G64" s="7"/>
      <c r="H64" s="8"/>
      <c r="I64" s="5"/>
      <c r="J64" s="36"/>
      <c r="K64" s="36"/>
    </row>
    <row r="65" spans="2:11" hidden="1" x14ac:dyDescent="0.2">
      <c r="B65" s="4"/>
      <c r="C65" s="5"/>
      <c r="D65" s="5"/>
      <c r="E65" s="6"/>
      <c r="F65" s="6"/>
      <c r="G65" s="7"/>
      <c r="H65" s="8"/>
      <c r="I65" s="5"/>
      <c r="J65" s="36"/>
      <c r="K65" s="36"/>
    </row>
    <row r="66" spans="2:11" hidden="1" x14ac:dyDescent="0.2">
      <c r="B66" s="4"/>
      <c r="C66" s="5"/>
      <c r="D66" s="5"/>
      <c r="E66" s="6"/>
      <c r="F66" s="6"/>
      <c r="G66" s="7"/>
      <c r="H66" s="8"/>
      <c r="I66" s="5"/>
      <c r="J66" s="36"/>
      <c r="K66" s="36"/>
    </row>
    <row r="67" spans="2:11" hidden="1" x14ac:dyDescent="0.2">
      <c r="B67" s="4"/>
      <c r="C67" s="5"/>
      <c r="D67" s="5"/>
      <c r="E67" s="6"/>
      <c r="F67" s="6"/>
      <c r="G67" s="7"/>
      <c r="H67" s="8"/>
      <c r="I67" s="5"/>
      <c r="J67" s="36"/>
      <c r="K67" s="36"/>
    </row>
  </sheetData>
  <dataConsolidate/>
  <mergeCells count="65">
    <mergeCell ref="C17:I17"/>
    <mergeCell ref="C18:I18"/>
    <mergeCell ref="C21:E21"/>
    <mergeCell ref="F21:I21"/>
    <mergeCell ref="B6:I6"/>
    <mergeCell ref="C11:F11"/>
    <mergeCell ref="B7:I7"/>
    <mergeCell ref="B8:I8"/>
    <mergeCell ref="D9:E9"/>
    <mergeCell ref="F9:I9"/>
    <mergeCell ref="C12:F12"/>
    <mergeCell ref="C13:I13"/>
    <mergeCell ref="H12:I12"/>
    <mergeCell ref="H11:I11"/>
    <mergeCell ref="D10:E10"/>
    <mergeCell ref="F10:G10"/>
    <mergeCell ref="G56:I56"/>
    <mergeCell ref="E56:F56"/>
    <mergeCell ref="C56:D56"/>
    <mergeCell ref="D53:F53"/>
    <mergeCell ref="G53:I53"/>
    <mergeCell ref="C55:D55"/>
    <mergeCell ref="D54:F54"/>
    <mergeCell ref="C57:D57"/>
    <mergeCell ref="C58:D58"/>
    <mergeCell ref="E57:F58"/>
    <mergeCell ref="G57:I58"/>
    <mergeCell ref="C22:E22"/>
    <mergeCell ref="E55:F55"/>
    <mergeCell ref="G55:I55"/>
    <mergeCell ref="C23:E23"/>
    <mergeCell ref="F23:I23"/>
    <mergeCell ref="C24:E24"/>
    <mergeCell ref="F24:I24"/>
    <mergeCell ref="B28:I28"/>
    <mergeCell ref="C49:I49"/>
    <mergeCell ref="C25:E25"/>
    <mergeCell ref="B44:I48"/>
    <mergeCell ref="B52:I52"/>
    <mergeCell ref="B21:B22"/>
    <mergeCell ref="C19:I19"/>
    <mergeCell ref="C20:I20"/>
    <mergeCell ref="C26:E26"/>
    <mergeCell ref="G25:I25"/>
    <mergeCell ref="G26:I26"/>
    <mergeCell ref="F22:I22"/>
    <mergeCell ref="B53:B54"/>
    <mergeCell ref="G54:I54"/>
    <mergeCell ref="C27:E27"/>
    <mergeCell ref="G27:I27"/>
    <mergeCell ref="B43:I43"/>
    <mergeCell ref="C51:I51"/>
    <mergeCell ref="C50:I50"/>
    <mergeCell ref="C42:I42"/>
    <mergeCell ref="B2:B5"/>
    <mergeCell ref="C5:F5"/>
    <mergeCell ref="C2:I2"/>
    <mergeCell ref="C3:I3"/>
    <mergeCell ref="C4:I4"/>
    <mergeCell ref="G5:I5"/>
    <mergeCell ref="C15:F15"/>
    <mergeCell ref="H15:I15"/>
    <mergeCell ref="C14:I14"/>
    <mergeCell ref="C16:F16"/>
    <mergeCell ref="H16:I16"/>
  </mergeCells>
  <dataValidations disablePrompts="1" count="8">
    <dataValidation type="list" allowBlank="1" showInputMessage="1" showErrorMessage="1" sqref="C12:F12">
      <formula1>$M$9:$M$12</formula1>
    </dataValidation>
    <dataValidation type="list" allowBlank="1" showInputMessage="1" showErrorMessage="1" sqref="K15">
      <formula1>O20:O22</formula1>
    </dataValidation>
    <dataValidation type="list" allowBlank="1" showInputMessage="1" showErrorMessage="1" sqref="H15:J15">
      <formula1>M20:M22</formula1>
    </dataValidation>
    <dataValidation type="list" allowBlank="1" showInputMessage="1" showErrorMessage="1" sqref="J13:K13">
      <formula1>$M$24:$M$31</formula1>
    </dataValidation>
    <dataValidation type="list" allowBlank="1" showInputMessage="1" showErrorMessage="1" sqref="C13:I13">
      <formula1>$N$17:$N$24</formula1>
    </dataValidation>
    <dataValidation type="list" allowBlank="1" showInputMessage="1" showErrorMessage="1" sqref="H16:I16">
      <formula1>$N$8:$N$11</formula1>
    </dataValidation>
    <dataValidation type="list" allowBlank="1" showInputMessage="1" showErrorMessage="1" sqref="C10 I10">
      <formula1>$N$14:$N$15</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B1:M39"/>
  <sheetViews>
    <sheetView topLeftCell="A37" zoomScale="80" zoomScaleNormal="80" workbookViewId="0">
      <selection activeCell="H43" sqref="H43"/>
    </sheetView>
  </sheetViews>
  <sheetFormatPr baseColWidth="10" defaultRowHeight="15" x14ac:dyDescent="0.25"/>
  <cols>
    <col min="1" max="1" width="1.28515625" customWidth="1"/>
    <col min="2" max="2" width="28.140625" style="148" customWidth="1"/>
    <col min="3" max="3" width="34.5703125" customWidth="1"/>
    <col min="4" max="4" width="16.28515625" customWidth="1"/>
    <col min="5" max="5" width="12.85546875" customWidth="1"/>
    <col min="6" max="6" width="47" customWidth="1"/>
    <col min="7" max="8" width="16.140625" customWidth="1"/>
    <col min="9" max="9" width="16.28515625" customWidth="1"/>
    <col min="10" max="10" width="15.7109375" customWidth="1"/>
    <col min="11" max="11" width="86.14062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3" ht="15.75" thickBot="1" x14ac:dyDescent="0.3"/>
    <row r="2" spans="2:13" ht="23.25" customHeight="1" thickBot="1" x14ac:dyDescent="0.3">
      <c r="B2" s="338"/>
      <c r="C2" s="341" t="s">
        <v>306</v>
      </c>
      <c r="D2" s="342"/>
      <c r="E2" s="342"/>
      <c r="F2" s="342"/>
      <c r="G2" s="342"/>
      <c r="H2" s="342"/>
      <c r="I2" s="342"/>
      <c r="J2" s="343"/>
    </row>
    <row r="3" spans="2:13" ht="18" customHeight="1" thickBot="1" x14ac:dyDescent="0.3">
      <c r="B3" s="339"/>
      <c r="C3" s="344" t="s">
        <v>18</v>
      </c>
      <c r="D3" s="345"/>
      <c r="E3" s="345"/>
      <c r="F3" s="345"/>
      <c r="G3" s="345"/>
      <c r="H3" s="345"/>
      <c r="I3" s="345"/>
      <c r="J3" s="346"/>
    </row>
    <row r="4" spans="2:13" ht="18" customHeight="1" thickBot="1" x14ac:dyDescent="0.3">
      <c r="B4" s="339"/>
      <c r="C4" s="344" t="s">
        <v>307</v>
      </c>
      <c r="D4" s="345"/>
      <c r="E4" s="345"/>
      <c r="F4" s="345"/>
      <c r="G4" s="345"/>
      <c r="H4" s="345"/>
      <c r="I4" s="345"/>
      <c r="J4" s="346"/>
    </row>
    <row r="5" spans="2:13" ht="18" customHeight="1" thickBot="1" x14ac:dyDescent="0.3">
      <c r="B5" s="340"/>
      <c r="C5" s="344" t="s">
        <v>308</v>
      </c>
      <c r="D5" s="345"/>
      <c r="E5" s="345"/>
      <c r="F5" s="345"/>
      <c r="G5" s="345"/>
      <c r="H5" s="347" t="s">
        <v>103</v>
      </c>
      <c r="I5" s="348"/>
      <c r="J5" s="349"/>
    </row>
    <row r="6" spans="2:13" ht="18" customHeight="1" thickBot="1" x14ac:dyDescent="0.3">
      <c r="B6" s="149"/>
      <c r="C6" s="150"/>
      <c r="D6" s="150"/>
      <c r="E6" s="150"/>
      <c r="F6" s="150"/>
      <c r="G6" s="150"/>
      <c r="H6" s="150"/>
      <c r="I6" s="150"/>
      <c r="J6" s="151"/>
    </row>
    <row r="7" spans="2:13" ht="51.75" customHeight="1" thickBot="1" x14ac:dyDescent="0.3">
      <c r="B7" s="152" t="s">
        <v>309</v>
      </c>
      <c r="C7" s="335" t="s">
        <v>380</v>
      </c>
      <c r="D7" s="336"/>
      <c r="E7" s="337"/>
      <c r="F7" s="153"/>
      <c r="G7" s="150"/>
      <c r="H7" s="150"/>
      <c r="I7" s="150"/>
      <c r="J7" s="151"/>
    </row>
    <row r="8" spans="2:13" ht="32.25" customHeight="1" thickBot="1" x14ac:dyDescent="0.3">
      <c r="B8" s="154" t="s">
        <v>108</v>
      </c>
      <c r="C8" s="335" t="s">
        <v>375</v>
      </c>
      <c r="D8" s="336"/>
      <c r="E8" s="337"/>
      <c r="F8" s="153"/>
      <c r="G8" s="150"/>
      <c r="H8" s="150"/>
      <c r="I8" s="150"/>
      <c r="J8" s="151"/>
    </row>
    <row r="9" spans="2:13" ht="32.25" customHeight="1" thickBot="1" x14ac:dyDescent="0.3">
      <c r="B9" s="154" t="s">
        <v>310</v>
      </c>
      <c r="C9" s="335" t="s">
        <v>376</v>
      </c>
      <c r="D9" s="336"/>
      <c r="E9" s="337"/>
      <c r="F9" s="155"/>
      <c r="G9" s="150"/>
      <c r="H9" s="150"/>
      <c r="I9" s="150"/>
      <c r="J9" s="151"/>
    </row>
    <row r="10" spans="2:13" ht="33.75" customHeight="1" thickBot="1" x14ac:dyDescent="0.3">
      <c r="B10" s="154" t="s">
        <v>311</v>
      </c>
      <c r="C10" s="335" t="s">
        <v>377</v>
      </c>
      <c r="D10" s="336"/>
      <c r="E10" s="337"/>
      <c r="F10" s="153"/>
      <c r="G10" s="150"/>
      <c r="H10" s="150"/>
      <c r="I10" s="150"/>
      <c r="J10" s="151"/>
    </row>
    <row r="11" spans="2:13" ht="82.5" customHeight="1" thickBot="1" x14ac:dyDescent="0.3">
      <c r="B11" s="154" t="s">
        <v>312</v>
      </c>
      <c r="C11" s="335" t="str">
        <f>'1_Acciones Constitucionales'!F9</f>
        <v>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v>
      </c>
      <c r="D11" s="336"/>
      <c r="E11" s="337"/>
      <c r="F11" s="153"/>
      <c r="G11" s="150"/>
      <c r="H11" s="150"/>
      <c r="I11" s="150"/>
      <c r="J11" s="151"/>
    </row>
    <row r="13" spans="2:13" ht="26.25" customHeight="1" x14ac:dyDescent="0.25">
      <c r="B13" s="356" t="s">
        <v>365</v>
      </c>
      <c r="C13" s="357"/>
      <c r="D13" s="357"/>
      <c r="E13" s="357"/>
      <c r="F13" s="357"/>
      <c r="G13" s="357"/>
      <c r="H13" s="358"/>
      <c r="I13" s="352" t="s">
        <v>313</v>
      </c>
      <c r="J13" s="353"/>
      <c r="K13" s="353"/>
    </row>
    <row r="14" spans="2:13" s="158" customFormat="1" ht="56.25" customHeight="1" x14ac:dyDescent="0.25">
      <c r="B14" s="156" t="s">
        <v>314</v>
      </c>
      <c r="C14" s="156" t="s">
        <v>315</v>
      </c>
      <c r="D14" s="156" t="s">
        <v>316</v>
      </c>
      <c r="E14" s="156" t="s">
        <v>317</v>
      </c>
      <c r="F14" s="156" t="s">
        <v>318</v>
      </c>
      <c r="G14" s="156" t="s">
        <v>319</v>
      </c>
      <c r="H14" s="156" t="s">
        <v>320</v>
      </c>
      <c r="I14" s="157" t="s">
        <v>321</v>
      </c>
      <c r="J14" s="157" t="s">
        <v>322</v>
      </c>
      <c r="K14" s="157" t="s">
        <v>323</v>
      </c>
    </row>
    <row r="15" spans="2:13" ht="120.75" customHeight="1" x14ac:dyDescent="0.25">
      <c r="B15" s="354">
        <v>1</v>
      </c>
      <c r="C15" s="355" t="s">
        <v>334</v>
      </c>
      <c r="D15" s="194">
        <v>0.3</v>
      </c>
      <c r="E15" s="195">
        <v>1</v>
      </c>
      <c r="F15" s="202" t="s">
        <v>335</v>
      </c>
      <c r="G15" s="194">
        <v>0.3</v>
      </c>
      <c r="H15" s="197">
        <v>43525</v>
      </c>
      <c r="I15" s="208">
        <v>0.3</v>
      </c>
      <c r="J15" s="197">
        <v>43525</v>
      </c>
      <c r="K15" s="224" t="s">
        <v>399</v>
      </c>
      <c r="M15" s="204"/>
    </row>
    <row r="16" spans="2:13" ht="109.5" customHeight="1" x14ac:dyDescent="0.25">
      <c r="B16" s="354"/>
      <c r="C16" s="355"/>
      <c r="D16" s="194">
        <v>0.2</v>
      </c>
      <c r="E16" s="195">
        <v>2</v>
      </c>
      <c r="F16" s="202" t="s">
        <v>336</v>
      </c>
      <c r="G16" s="194">
        <v>0.2</v>
      </c>
      <c r="H16" s="197">
        <v>43525</v>
      </c>
      <c r="I16" s="198">
        <f>+G16*95.83%</f>
        <v>0.19166</v>
      </c>
      <c r="J16" s="197">
        <v>43525</v>
      </c>
      <c r="K16" s="224" t="s">
        <v>400</v>
      </c>
    </row>
    <row r="17" spans="2:11" ht="103.5" customHeight="1" x14ac:dyDescent="0.25">
      <c r="B17" s="354"/>
      <c r="C17" s="355"/>
      <c r="D17" s="194">
        <v>0.15</v>
      </c>
      <c r="E17" s="195">
        <v>3</v>
      </c>
      <c r="F17" s="202" t="s">
        <v>337</v>
      </c>
      <c r="G17" s="194">
        <v>0.15</v>
      </c>
      <c r="H17" s="197">
        <v>43525</v>
      </c>
      <c r="I17" s="198">
        <v>0.15</v>
      </c>
      <c r="J17" s="197">
        <v>43525</v>
      </c>
      <c r="K17" s="217" t="s">
        <v>402</v>
      </c>
    </row>
    <row r="18" spans="2:11" ht="112.5" customHeight="1" x14ac:dyDescent="0.25">
      <c r="B18" s="354"/>
      <c r="C18" s="355"/>
      <c r="D18" s="194">
        <v>0.2</v>
      </c>
      <c r="E18" s="195">
        <v>4</v>
      </c>
      <c r="F18" s="202" t="s">
        <v>338</v>
      </c>
      <c r="G18" s="194">
        <v>0.2</v>
      </c>
      <c r="H18" s="197">
        <v>43525</v>
      </c>
      <c r="I18" s="198">
        <f>+G18*97.56%</f>
        <v>0.19512000000000002</v>
      </c>
      <c r="J18" s="197">
        <v>43525</v>
      </c>
      <c r="K18" s="217" t="s">
        <v>395</v>
      </c>
    </row>
    <row r="19" spans="2:11" ht="96.75" customHeight="1" x14ac:dyDescent="0.25">
      <c r="B19" s="354"/>
      <c r="C19" s="355"/>
      <c r="D19" s="194">
        <v>0.15</v>
      </c>
      <c r="E19" s="195">
        <v>5</v>
      </c>
      <c r="F19" s="202" t="s">
        <v>339</v>
      </c>
      <c r="G19" s="194">
        <v>0.15</v>
      </c>
      <c r="H19" s="197">
        <v>43525</v>
      </c>
      <c r="I19" s="198">
        <v>0.15</v>
      </c>
      <c r="J19" s="197">
        <v>43525</v>
      </c>
      <c r="K19" s="218" t="s">
        <v>401</v>
      </c>
    </row>
    <row r="20" spans="2:11" ht="48.75" customHeight="1" x14ac:dyDescent="0.25">
      <c r="B20" s="220"/>
      <c r="C20" s="220" t="s">
        <v>394</v>
      </c>
      <c r="D20" s="221">
        <f>SUM(D15:D19)</f>
        <v>1</v>
      </c>
      <c r="E20" s="361" t="s">
        <v>325</v>
      </c>
      <c r="F20" s="362"/>
      <c r="G20" s="221">
        <f>SUM(G15:G19)</f>
        <v>1</v>
      </c>
      <c r="H20" s="222"/>
      <c r="I20" s="221">
        <f>SUM(I15:I19)</f>
        <v>0.9867800000000001</v>
      </c>
      <c r="J20" s="222"/>
      <c r="K20" s="223"/>
    </row>
    <row r="21" spans="2:11" ht="90" customHeight="1" x14ac:dyDescent="0.25">
      <c r="B21" s="354">
        <v>2</v>
      </c>
      <c r="C21" s="355" t="s">
        <v>340</v>
      </c>
      <c r="D21" s="194">
        <v>0.3</v>
      </c>
      <c r="E21" s="195">
        <v>1</v>
      </c>
      <c r="F21" s="196" t="s">
        <v>335</v>
      </c>
      <c r="G21" s="194">
        <v>0.3</v>
      </c>
      <c r="H21" s="199">
        <v>43617</v>
      </c>
      <c r="I21" s="194">
        <v>0.3</v>
      </c>
      <c r="J21" s="227">
        <v>43617</v>
      </c>
      <c r="K21" s="224" t="s">
        <v>396</v>
      </c>
    </row>
    <row r="22" spans="2:11" ht="90" customHeight="1" x14ac:dyDescent="0.25">
      <c r="B22" s="354"/>
      <c r="C22" s="355"/>
      <c r="D22" s="194">
        <v>0.2</v>
      </c>
      <c r="E22" s="195">
        <v>2</v>
      </c>
      <c r="F22" s="196" t="s">
        <v>336</v>
      </c>
      <c r="G22" s="194">
        <v>0.2</v>
      </c>
      <c r="H22" s="199">
        <v>43617</v>
      </c>
      <c r="I22" s="228">
        <f>+G22*97.56%</f>
        <v>0.19512000000000002</v>
      </c>
      <c r="J22" s="227">
        <v>43617</v>
      </c>
      <c r="K22" s="224" t="s">
        <v>403</v>
      </c>
    </row>
    <row r="23" spans="2:11" ht="138.75" customHeight="1" x14ac:dyDescent="0.25">
      <c r="B23" s="354"/>
      <c r="C23" s="355"/>
      <c r="D23" s="194">
        <v>0.15</v>
      </c>
      <c r="E23" s="195">
        <v>3</v>
      </c>
      <c r="F23" s="196" t="s">
        <v>337</v>
      </c>
      <c r="G23" s="194">
        <v>0.15</v>
      </c>
      <c r="H23" s="199">
        <v>43617</v>
      </c>
      <c r="I23" s="194">
        <v>0.15</v>
      </c>
      <c r="J23" s="227">
        <v>43617</v>
      </c>
      <c r="K23" s="217" t="s">
        <v>404</v>
      </c>
    </row>
    <row r="24" spans="2:11" ht="90" customHeight="1" x14ac:dyDescent="0.25">
      <c r="B24" s="354"/>
      <c r="C24" s="355"/>
      <c r="D24" s="194">
        <v>0.2</v>
      </c>
      <c r="E24" s="195">
        <v>4</v>
      </c>
      <c r="F24" s="196" t="s">
        <v>338</v>
      </c>
      <c r="G24" s="194">
        <v>0.2</v>
      </c>
      <c r="H24" s="199">
        <v>43617</v>
      </c>
      <c r="I24" s="194">
        <v>0.2</v>
      </c>
      <c r="J24" s="227">
        <v>43617</v>
      </c>
      <c r="K24" s="217" t="s">
        <v>405</v>
      </c>
    </row>
    <row r="25" spans="2:11" ht="164.25" customHeight="1" x14ac:dyDescent="0.25">
      <c r="B25" s="354"/>
      <c r="C25" s="355"/>
      <c r="D25" s="194">
        <v>0.15</v>
      </c>
      <c r="E25" s="195">
        <v>5</v>
      </c>
      <c r="F25" s="196" t="s">
        <v>339</v>
      </c>
      <c r="G25" s="194">
        <v>0.15</v>
      </c>
      <c r="H25" s="199">
        <v>43617</v>
      </c>
      <c r="I25" s="194">
        <v>0.15</v>
      </c>
      <c r="J25" s="227">
        <v>43617</v>
      </c>
      <c r="K25" s="218" t="s">
        <v>406</v>
      </c>
    </row>
    <row r="26" spans="2:11" ht="48.75" customHeight="1" x14ac:dyDescent="0.25">
      <c r="B26" s="220"/>
      <c r="C26" s="220" t="s">
        <v>394</v>
      </c>
      <c r="D26" s="221">
        <f>SUM(D21:D25)</f>
        <v>1</v>
      </c>
      <c r="E26" s="361" t="s">
        <v>325</v>
      </c>
      <c r="F26" s="362"/>
      <c r="G26" s="221">
        <f>SUM(G21:G25)</f>
        <v>1</v>
      </c>
      <c r="H26" s="222"/>
      <c r="I26" s="221">
        <f>SUM(I21:I25)</f>
        <v>0.99512000000000012</v>
      </c>
      <c r="J26" s="222"/>
      <c r="K26" s="223"/>
    </row>
    <row r="27" spans="2:11" ht="101.25" customHeight="1" x14ac:dyDescent="0.25">
      <c r="B27" s="354">
        <v>3</v>
      </c>
      <c r="C27" s="355" t="s">
        <v>341</v>
      </c>
      <c r="D27" s="194">
        <v>0.3</v>
      </c>
      <c r="E27" s="195">
        <v>1</v>
      </c>
      <c r="F27" s="196" t="s">
        <v>335</v>
      </c>
      <c r="G27" s="194">
        <v>0.3</v>
      </c>
      <c r="H27" s="199">
        <v>43709</v>
      </c>
      <c r="I27" s="240">
        <v>0.3</v>
      </c>
      <c r="J27" s="199">
        <v>43709</v>
      </c>
      <c r="K27" s="241" t="s">
        <v>410</v>
      </c>
    </row>
    <row r="28" spans="2:11" ht="108.75" customHeight="1" x14ac:dyDescent="0.25">
      <c r="B28" s="354"/>
      <c r="C28" s="355"/>
      <c r="D28" s="194">
        <v>0.2</v>
      </c>
      <c r="E28" s="195">
        <v>2</v>
      </c>
      <c r="F28" s="196" t="s">
        <v>336</v>
      </c>
      <c r="G28" s="194">
        <v>0.2</v>
      </c>
      <c r="H28" s="199">
        <v>43709</v>
      </c>
      <c r="I28" s="240">
        <v>0.2</v>
      </c>
      <c r="J28" s="199">
        <v>43709</v>
      </c>
      <c r="K28" s="241" t="s">
        <v>411</v>
      </c>
    </row>
    <row r="29" spans="2:11" ht="108.75" customHeight="1" x14ac:dyDescent="0.25">
      <c r="B29" s="354"/>
      <c r="C29" s="355"/>
      <c r="D29" s="194">
        <v>0.15</v>
      </c>
      <c r="E29" s="195">
        <v>3</v>
      </c>
      <c r="F29" s="196" t="s">
        <v>337</v>
      </c>
      <c r="G29" s="194">
        <v>0.15</v>
      </c>
      <c r="H29" s="199">
        <v>43709</v>
      </c>
      <c r="I29" s="240">
        <v>0.15</v>
      </c>
      <c r="J29" s="199">
        <v>43709</v>
      </c>
      <c r="K29" s="242" t="s">
        <v>412</v>
      </c>
    </row>
    <row r="30" spans="2:11" ht="108.75" customHeight="1" x14ac:dyDescent="0.25">
      <c r="B30" s="354"/>
      <c r="C30" s="355"/>
      <c r="D30" s="194">
        <v>0.2</v>
      </c>
      <c r="E30" s="195">
        <v>4</v>
      </c>
      <c r="F30" s="196" t="s">
        <v>338</v>
      </c>
      <c r="G30" s="194">
        <v>0.2</v>
      </c>
      <c r="H30" s="199">
        <v>43709</v>
      </c>
      <c r="I30" s="240">
        <v>0.2</v>
      </c>
      <c r="J30" s="199">
        <v>43709</v>
      </c>
      <c r="K30" s="242" t="s">
        <v>413</v>
      </c>
    </row>
    <row r="31" spans="2:11" ht="108.75" customHeight="1" x14ac:dyDescent="0.25">
      <c r="B31" s="354"/>
      <c r="C31" s="355"/>
      <c r="D31" s="194">
        <v>0.15</v>
      </c>
      <c r="E31" s="195">
        <v>5</v>
      </c>
      <c r="F31" s="196" t="s">
        <v>339</v>
      </c>
      <c r="G31" s="194">
        <v>0.15</v>
      </c>
      <c r="H31" s="199">
        <v>43709</v>
      </c>
      <c r="I31" s="240">
        <v>0.15</v>
      </c>
      <c r="J31" s="199">
        <v>43709</v>
      </c>
      <c r="K31" s="196" t="s">
        <v>414</v>
      </c>
    </row>
    <row r="32" spans="2:11" ht="48.75" customHeight="1" x14ac:dyDescent="0.25">
      <c r="B32" s="220"/>
      <c r="C32" s="220" t="s">
        <v>394</v>
      </c>
      <c r="D32" s="221">
        <f>SUM(D27:D31)</f>
        <v>1</v>
      </c>
      <c r="E32" s="361" t="s">
        <v>325</v>
      </c>
      <c r="F32" s="362"/>
      <c r="G32" s="221">
        <f>SUM(G27:G31)</f>
        <v>1</v>
      </c>
      <c r="H32" s="222"/>
      <c r="I32" s="221">
        <f>SUM(I27:I31)</f>
        <v>1</v>
      </c>
      <c r="J32" s="222"/>
      <c r="K32" s="223"/>
    </row>
    <row r="33" spans="2:11" ht="106.5" customHeight="1" x14ac:dyDescent="0.25">
      <c r="B33" s="354">
        <v>4</v>
      </c>
      <c r="C33" s="355" t="s">
        <v>342</v>
      </c>
      <c r="D33" s="194">
        <v>0.3</v>
      </c>
      <c r="E33" s="195">
        <v>1</v>
      </c>
      <c r="F33" s="196" t="s">
        <v>335</v>
      </c>
      <c r="G33" s="194">
        <v>0.3</v>
      </c>
      <c r="H33" s="199">
        <v>43800</v>
      </c>
      <c r="I33" s="248">
        <v>0.3</v>
      </c>
      <c r="J33" s="227">
        <v>43800</v>
      </c>
      <c r="K33" s="218" t="s">
        <v>415</v>
      </c>
    </row>
    <row r="34" spans="2:11" ht="100.5" customHeight="1" x14ac:dyDescent="0.25">
      <c r="B34" s="354"/>
      <c r="C34" s="355"/>
      <c r="D34" s="194">
        <v>0.2</v>
      </c>
      <c r="E34" s="195">
        <v>2</v>
      </c>
      <c r="F34" s="196" t="s">
        <v>336</v>
      </c>
      <c r="G34" s="194">
        <v>0.2</v>
      </c>
      <c r="H34" s="199">
        <v>43800</v>
      </c>
      <c r="I34" s="240">
        <f>+G34*96.88%</f>
        <v>0.19376000000000002</v>
      </c>
      <c r="J34" s="227">
        <v>43800</v>
      </c>
      <c r="K34" s="218" t="s">
        <v>416</v>
      </c>
    </row>
    <row r="35" spans="2:11" ht="102.75" customHeight="1" x14ac:dyDescent="0.25">
      <c r="B35" s="354"/>
      <c r="C35" s="355"/>
      <c r="D35" s="194">
        <v>0.15</v>
      </c>
      <c r="E35" s="195">
        <v>3</v>
      </c>
      <c r="F35" s="196" t="s">
        <v>337</v>
      </c>
      <c r="G35" s="194">
        <v>0.15</v>
      </c>
      <c r="H35" s="199">
        <v>43800</v>
      </c>
      <c r="I35" s="194">
        <v>0.15</v>
      </c>
      <c r="J35" s="227">
        <v>43800</v>
      </c>
      <c r="K35" s="218" t="s">
        <v>417</v>
      </c>
    </row>
    <row r="36" spans="2:11" ht="91.5" customHeight="1" x14ac:dyDescent="0.25">
      <c r="B36" s="354"/>
      <c r="C36" s="355"/>
      <c r="D36" s="194">
        <v>0.2</v>
      </c>
      <c r="E36" s="195">
        <v>4</v>
      </c>
      <c r="F36" s="196" t="s">
        <v>338</v>
      </c>
      <c r="G36" s="194">
        <v>0.2</v>
      </c>
      <c r="H36" s="199">
        <v>43800</v>
      </c>
      <c r="I36" s="194">
        <v>0.2</v>
      </c>
      <c r="J36" s="227">
        <v>43800</v>
      </c>
      <c r="K36" s="218" t="s">
        <v>418</v>
      </c>
    </row>
    <row r="37" spans="2:11" ht="100.5" customHeight="1" x14ac:dyDescent="0.25">
      <c r="B37" s="354"/>
      <c r="C37" s="355"/>
      <c r="D37" s="194">
        <v>0.15</v>
      </c>
      <c r="E37" s="195">
        <v>5</v>
      </c>
      <c r="F37" s="196" t="s">
        <v>339</v>
      </c>
      <c r="G37" s="194">
        <v>0.15</v>
      </c>
      <c r="H37" s="199">
        <v>43800</v>
      </c>
      <c r="I37" s="194">
        <v>0.15</v>
      </c>
      <c r="J37" s="227">
        <v>43800</v>
      </c>
      <c r="K37" s="218" t="s">
        <v>419</v>
      </c>
    </row>
    <row r="38" spans="2:11" ht="36.75" customHeight="1" x14ac:dyDescent="0.25">
      <c r="B38" s="220"/>
      <c r="C38" s="220" t="s">
        <v>394</v>
      </c>
      <c r="D38" s="221">
        <f>SUM(D33:D37)</f>
        <v>1</v>
      </c>
      <c r="E38" s="361" t="s">
        <v>325</v>
      </c>
      <c r="F38" s="362"/>
      <c r="G38" s="221">
        <f>SUM(G33:G37)</f>
        <v>1</v>
      </c>
      <c r="H38" s="222"/>
      <c r="I38" s="221">
        <f>SUM(I33:I37)</f>
        <v>0.99376000000000009</v>
      </c>
      <c r="J38" s="222"/>
      <c r="K38" s="223"/>
    </row>
    <row r="39" spans="2:11" s="161" customFormat="1" ht="25.5" customHeight="1" x14ac:dyDescent="0.25">
      <c r="B39" s="359" t="s">
        <v>324</v>
      </c>
      <c r="C39" s="360"/>
      <c r="D39" s="159">
        <f>+(D20+D32+D38+D26)/4</f>
        <v>1</v>
      </c>
      <c r="E39" s="350" t="s">
        <v>325</v>
      </c>
      <c r="F39" s="351"/>
      <c r="G39" s="259">
        <f>+(G20+G32+G38+G26)/4</f>
        <v>1</v>
      </c>
      <c r="H39" s="159"/>
      <c r="I39" s="424">
        <f>AVERAGE(I20,I26,I32,I38)</f>
        <v>0.9939150000000001</v>
      </c>
      <c r="J39" s="160"/>
      <c r="K39" s="160"/>
    </row>
  </sheetData>
  <sheetProtection selectLockedCells="1" selectUnlockedCells="1"/>
  <mergeCells count="27">
    <mergeCell ref="E39:F39"/>
    <mergeCell ref="I13:K13"/>
    <mergeCell ref="B15:B19"/>
    <mergeCell ref="C15:C19"/>
    <mergeCell ref="B21:B25"/>
    <mergeCell ref="C21:C25"/>
    <mergeCell ref="B13:H13"/>
    <mergeCell ref="B33:B37"/>
    <mergeCell ref="C33:C37"/>
    <mergeCell ref="B39:C39"/>
    <mergeCell ref="B27:B31"/>
    <mergeCell ref="C27:C31"/>
    <mergeCell ref="E20:F20"/>
    <mergeCell ref="E26:F26"/>
    <mergeCell ref="E32:F32"/>
    <mergeCell ref="E38:F38"/>
    <mergeCell ref="B2:B5"/>
    <mergeCell ref="C2:J2"/>
    <mergeCell ref="C3:J3"/>
    <mergeCell ref="C4:J4"/>
    <mergeCell ref="C5:G5"/>
    <mergeCell ref="H5:J5"/>
    <mergeCell ref="C7:E7"/>
    <mergeCell ref="C8:E8"/>
    <mergeCell ref="C9:E9"/>
    <mergeCell ref="C10:E10"/>
    <mergeCell ref="C11:E11"/>
  </mergeCells>
  <pageMargins left="1" right="1" top="1" bottom="1" header="0.5" footer="0.5"/>
  <pageSetup scale="4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B1:X72"/>
  <sheetViews>
    <sheetView topLeftCell="A16" zoomScale="80" zoomScaleNormal="80" zoomScaleSheetLayoutView="100" zoomScalePageLayoutView="70" workbookViewId="0">
      <selection activeCell="K42" sqref="K42"/>
    </sheetView>
  </sheetViews>
  <sheetFormatPr baseColWidth="10" defaultRowHeight="12.75" x14ac:dyDescent="0.2"/>
  <cols>
    <col min="1" max="1" width="1" style="1" customWidth="1"/>
    <col min="2" max="2" width="25.42578125" style="2" customWidth="1"/>
    <col min="3" max="3" width="14.5703125" style="1" customWidth="1"/>
    <col min="4" max="4" width="20.140625" style="1" customWidth="1"/>
    <col min="5" max="5" width="16.42578125" style="1" customWidth="1"/>
    <col min="6" max="6" width="25" style="1" customWidth="1"/>
    <col min="7" max="7" width="22" style="3" customWidth="1"/>
    <col min="8" max="8" width="20.5703125" style="1" customWidth="1"/>
    <col min="9" max="9" width="22.42578125" style="1" customWidth="1"/>
    <col min="10" max="11" width="22.42578125" style="20" customWidth="1"/>
    <col min="12" max="21" width="11.42578125" style="40"/>
    <col min="22" max="24" width="11.42578125" style="41"/>
    <col min="25" max="16384" width="11.42578125" style="1"/>
  </cols>
  <sheetData>
    <row r="1" spans="2:24" ht="6" customHeight="1" x14ac:dyDescent="0.2"/>
    <row r="2" spans="2:24" ht="33.75" customHeight="1" x14ac:dyDescent="0.2">
      <c r="B2" s="365"/>
      <c r="C2" s="301" t="s">
        <v>104</v>
      </c>
      <c r="D2" s="301"/>
      <c r="E2" s="301"/>
      <c r="F2" s="301"/>
      <c r="G2" s="301"/>
      <c r="H2" s="301"/>
      <c r="I2" s="301"/>
      <c r="J2" s="12"/>
      <c r="K2" s="40"/>
      <c r="L2" s="42" t="s">
        <v>35</v>
      </c>
      <c r="U2" s="41"/>
      <c r="X2" s="1"/>
    </row>
    <row r="3" spans="2:24" ht="25.5" customHeight="1" x14ac:dyDescent="0.2">
      <c r="B3" s="365"/>
      <c r="C3" s="301" t="s">
        <v>18</v>
      </c>
      <c r="D3" s="301"/>
      <c r="E3" s="301"/>
      <c r="F3" s="301"/>
      <c r="G3" s="301"/>
      <c r="H3" s="301"/>
      <c r="I3" s="301"/>
      <c r="J3" s="12"/>
      <c r="K3" s="40"/>
      <c r="L3" s="42" t="s">
        <v>30</v>
      </c>
      <c r="U3" s="41"/>
      <c r="X3" s="1"/>
    </row>
    <row r="4" spans="2:24" ht="25.5" customHeight="1" x14ac:dyDescent="0.2">
      <c r="B4" s="365"/>
      <c r="C4" s="301" t="s">
        <v>0</v>
      </c>
      <c r="D4" s="301"/>
      <c r="E4" s="301"/>
      <c r="F4" s="301"/>
      <c r="G4" s="301"/>
      <c r="H4" s="301"/>
      <c r="I4" s="301"/>
      <c r="J4" s="12"/>
      <c r="K4" s="40"/>
      <c r="L4" s="42" t="s">
        <v>36</v>
      </c>
      <c r="U4" s="41"/>
      <c r="X4" s="1"/>
    </row>
    <row r="5" spans="2:24" ht="25.5" customHeight="1" x14ac:dyDescent="0.2">
      <c r="B5" s="365"/>
      <c r="C5" s="301" t="s">
        <v>38</v>
      </c>
      <c r="D5" s="301"/>
      <c r="E5" s="301"/>
      <c r="F5" s="301"/>
      <c r="G5" s="301" t="s">
        <v>103</v>
      </c>
      <c r="H5" s="301"/>
      <c r="I5" s="301"/>
      <c r="J5" s="12"/>
      <c r="K5" s="40"/>
      <c r="L5" s="42" t="s">
        <v>31</v>
      </c>
      <c r="U5" s="41"/>
      <c r="X5" s="1"/>
    </row>
    <row r="6" spans="2:24" ht="23.25" customHeight="1" x14ac:dyDescent="0.2">
      <c r="B6" s="329" t="s">
        <v>1</v>
      </c>
      <c r="C6" s="329"/>
      <c r="D6" s="329"/>
      <c r="E6" s="329"/>
      <c r="F6" s="329"/>
      <c r="G6" s="329"/>
      <c r="H6" s="329"/>
      <c r="I6" s="329"/>
      <c r="J6" s="21"/>
      <c r="K6" s="21"/>
    </row>
    <row r="7" spans="2:24" ht="24" customHeight="1" x14ac:dyDescent="0.2">
      <c r="B7" s="321" t="s">
        <v>37</v>
      </c>
      <c r="C7" s="321"/>
      <c r="D7" s="321"/>
      <c r="E7" s="321"/>
      <c r="F7" s="321"/>
      <c r="G7" s="321"/>
      <c r="H7" s="321"/>
      <c r="I7" s="321"/>
      <c r="J7" s="13"/>
      <c r="K7" s="13"/>
    </row>
    <row r="8" spans="2:24" ht="24" customHeight="1" x14ac:dyDescent="0.2">
      <c r="B8" s="330" t="s">
        <v>19</v>
      </c>
      <c r="C8" s="330"/>
      <c r="D8" s="330"/>
      <c r="E8" s="330"/>
      <c r="F8" s="330"/>
      <c r="G8" s="330"/>
      <c r="H8" s="330"/>
      <c r="I8" s="330"/>
      <c r="J8" s="46"/>
      <c r="K8" s="46"/>
      <c r="N8" s="45" t="s">
        <v>57</v>
      </c>
    </row>
    <row r="9" spans="2:24" ht="30.75" customHeight="1" x14ac:dyDescent="0.2">
      <c r="B9" s="162" t="s">
        <v>101</v>
      </c>
      <c r="C9" s="229">
        <v>2</v>
      </c>
      <c r="D9" s="363" t="s">
        <v>102</v>
      </c>
      <c r="E9" s="363"/>
      <c r="F9" s="366" t="s">
        <v>367</v>
      </c>
      <c r="G9" s="366"/>
      <c r="H9" s="366"/>
      <c r="I9" s="366"/>
      <c r="J9" s="22"/>
      <c r="K9" s="22"/>
      <c r="M9" s="42" t="s">
        <v>22</v>
      </c>
      <c r="N9" s="45" t="s">
        <v>58</v>
      </c>
    </row>
    <row r="10" spans="2:24" ht="30.75" customHeight="1" x14ac:dyDescent="0.2">
      <c r="B10" s="162" t="s">
        <v>41</v>
      </c>
      <c r="C10" s="229" t="s">
        <v>89</v>
      </c>
      <c r="D10" s="363" t="s">
        <v>40</v>
      </c>
      <c r="E10" s="363"/>
      <c r="F10" s="364" t="s">
        <v>363</v>
      </c>
      <c r="G10" s="364"/>
      <c r="H10" s="185" t="s">
        <v>46</v>
      </c>
      <c r="I10" s="230" t="s">
        <v>89</v>
      </c>
      <c r="J10" s="15"/>
      <c r="K10" s="15"/>
      <c r="M10" s="42" t="s">
        <v>23</v>
      </c>
      <c r="N10" s="45" t="s">
        <v>59</v>
      </c>
    </row>
    <row r="11" spans="2:24" ht="30.75" customHeight="1" x14ac:dyDescent="0.2">
      <c r="B11" s="162" t="s">
        <v>47</v>
      </c>
      <c r="C11" s="367" t="s">
        <v>326</v>
      </c>
      <c r="D11" s="367"/>
      <c r="E11" s="367"/>
      <c r="F11" s="367"/>
      <c r="G11" s="185" t="s">
        <v>48</v>
      </c>
      <c r="H11" s="368" t="s">
        <v>326</v>
      </c>
      <c r="I11" s="368"/>
      <c r="J11" s="23"/>
      <c r="K11" s="23"/>
      <c r="M11" s="42" t="s">
        <v>24</v>
      </c>
      <c r="N11" s="45" t="s">
        <v>60</v>
      </c>
    </row>
    <row r="12" spans="2:24" ht="30.75" customHeight="1" x14ac:dyDescent="0.2">
      <c r="B12" s="162" t="s">
        <v>49</v>
      </c>
      <c r="C12" s="369" t="s">
        <v>22</v>
      </c>
      <c r="D12" s="369"/>
      <c r="E12" s="369"/>
      <c r="F12" s="369"/>
      <c r="G12" s="185" t="s">
        <v>50</v>
      </c>
      <c r="H12" s="370" t="s">
        <v>327</v>
      </c>
      <c r="I12" s="370"/>
      <c r="J12" s="24"/>
      <c r="K12" s="24"/>
      <c r="M12" s="43" t="s">
        <v>25</v>
      </c>
    </row>
    <row r="13" spans="2:24" ht="30.75" customHeight="1" x14ac:dyDescent="0.2">
      <c r="B13" s="162" t="s">
        <v>51</v>
      </c>
      <c r="C13" s="371" t="s">
        <v>96</v>
      </c>
      <c r="D13" s="371"/>
      <c r="E13" s="371"/>
      <c r="F13" s="371"/>
      <c r="G13" s="371"/>
      <c r="H13" s="371"/>
      <c r="I13" s="371"/>
      <c r="J13" s="14"/>
      <c r="K13" s="14"/>
      <c r="M13" s="43"/>
    </row>
    <row r="14" spans="2:24" ht="30.75" customHeight="1" x14ac:dyDescent="0.2">
      <c r="B14" s="162" t="s">
        <v>52</v>
      </c>
      <c r="C14" s="364" t="s">
        <v>326</v>
      </c>
      <c r="D14" s="364"/>
      <c r="E14" s="364"/>
      <c r="F14" s="364"/>
      <c r="G14" s="364"/>
      <c r="H14" s="364"/>
      <c r="I14" s="364"/>
      <c r="J14" s="15"/>
      <c r="K14" s="15"/>
      <c r="M14" s="43"/>
      <c r="N14" s="45" t="s">
        <v>88</v>
      </c>
    </row>
    <row r="15" spans="2:24" ht="30.75" customHeight="1" x14ac:dyDescent="0.2">
      <c r="B15" s="162" t="s">
        <v>53</v>
      </c>
      <c r="C15" s="367" t="s">
        <v>369</v>
      </c>
      <c r="D15" s="367"/>
      <c r="E15" s="367"/>
      <c r="F15" s="367"/>
      <c r="G15" s="185" t="s">
        <v>54</v>
      </c>
      <c r="H15" s="364" t="s">
        <v>32</v>
      </c>
      <c r="I15" s="364"/>
      <c r="J15" s="15"/>
      <c r="K15" s="15"/>
      <c r="M15" s="43" t="s">
        <v>26</v>
      </c>
      <c r="N15" s="45" t="s">
        <v>89</v>
      </c>
    </row>
    <row r="16" spans="2:24" ht="30.75" customHeight="1" x14ac:dyDescent="0.2">
      <c r="B16" s="162" t="s">
        <v>55</v>
      </c>
      <c r="C16" s="372" t="s">
        <v>343</v>
      </c>
      <c r="D16" s="372"/>
      <c r="E16" s="372"/>
      <c r="F16" s="372"/>
      <c r="G16" s="185" t="s">
        <v>56</v>
      </c>
      <c r="H16" s="364" t="s">
        <v>57</v>
      </c>
      <c r="I16" s="364"/>
      <c r="J16" s="15"/>
      <c r="K16" s="15"/>
      <c r="M16" s="43" t="s">
        <v>27</v>
      </c>
    </row>
    <row r="17" spans="2:14" ht="40.5" customHeight="1" x14ac:dyDescent="0.2">
      <c r="B17" s="162" t="s">
        <v>61</v>
      </c>
      <c r="C17" s="371" t="s">
        <v>384</v>
      </c>
      <c r="D17" s="371"/>
      <c r="E17" s="371"/>
      <c r="F17" s="371"/>
      <c r="G17" s="371"/>
      <c r="H17" s="371"/>
      <c r="I17" s="371"/>
      <c r="J17" s="14"/>
      <c r="K17" s="14"/>
      <c r="M17" s="43" t="s">
        <v>28</v>
      </c>
      <c r="N17" s="45" t="s">
        <v>90</v>
      </c>
    </row>
    <row r="18" spans="2:14" ht="30.75" customHeight="1" x14ac:dyDescent="0.2">
      <c r="B18" s="162" t="s">
        <v>62</v>
      </c>
      <c r="C18" s="367" t="s">
        <v>344</v>
      </c>
      <c r="D18" s="367"/>
      <c r="E18" s="367"/>
      <c r="F18" s="367"/>
      <c r="G18" s="367"/>
      <c r="H18" s="367"/>
      <c r="I18" s="367"/>
      <c r="J18" s="17"/>
      <c r="K18" s="17"/>
      <c r="M18" s="43" t="s">
        <v>29</v>
      </c>
      <c r="N18" s="45" t="s">
        <v>91</v>
      </c>
    </row>
    <row r="19" spans="2:14" ht="30.75" customHeight="1" x14ac:dyDescent="0.2">
      <c r="B19" s="162" t="s">
        <v>63</v>
      </c>
      <c r="C19" s="367" t="s">
        <v>385</v>
      </c>
      <c r="D19" s="367"/>
      <c r="E19" s="367"/>
      <c r="F19" s="367"/>
      <c r="G19" s="367"/>
      <c r="H19" s="367"/>
      <c r="I19" s="367"/>
      <c r="J19" s="16"/>
      <c r="K19" s="16"/>
      <c r="M19" s="43"/>
      <c r="N19" s="45" t="s">
        <v>92</v>
      </c>
    </row>
    <row r="20" spans="2:14" ht="30.75" customHeight="1" x14ac:dyDescent="0.2">
      <c r="B20" s="162" t="s">
        <v>64</v>
      </c>
      <c r="C20" s="373" t="s">
        <v>329</v>
      </c>
      <c r="D20" s="373"/>
      <c r="E20" s="373"/>
      <c r="F20" s="373"/>
      <c r="G20" s="373"/>
      <c r="H20" s="373"/>
      <c r="I20" s="373"/>
      <c r="J20" s="25"/>
      <c r="K20" s="25"/>
      <c r="M20" s="43" t="s">
        <v>32</v>
      </c>
      <c r="N20" s="45" t="s">
        <v>93</v>
      </c>
    </row>
    <row r="21" spans="2:14" ht="27.75" customHeight="1" x14ac:dyDescent="0.2">
      <c r="B21" s="311" t="s">
        <v>65</v>
      </c>
      <c r="C21" s="374" t="s">
        <v>42</v>
      </c>
      <c r="D21" s="374"/>
      <c r="E21" s="374"/>
      <c r="F21" s="375" t="s">
        <v>43</v>
      </c>
      <c r="G21" s="375"/>
      <c r="H21" s="375"/>
      <c r="I21" s="375"/>
      <c r="J21" s="26"/>
      <c r="K21" s="26"/>
      <c r="M21" s="43" t="s">
        <v>33</v>
      </c>
      <c r="N21" s="45" t="s">
        <v>94</v>
      </c>
    </row>
    <row r="22" spans="2:14" ht="27" customHeight="1" x14ac:dyDescent="0.2">
      <c r="B22" s="311"/>
      <c r="C22" s="376" t="s">
        <v>386</v>
      </c>
      <c r="D22" s="376"/>
      <c r="E22" s="376"/>
      <c r="F22" s="376" t="s">
        <v>387</v>
      </c>
      <c r="G22" s="376"/>
      <c r="H22" s="376"/>
      <c r="I22" s="376"/>
      <c r="J22" s="16"/>
      <c r="K22" s="16"/>
      <c r="M22" s="43" t="s">
        <v>34</v>
      </c>
      <c r="N22" s="45" t="s">
        <v>95</v>
      </c>
    </row>
    <row r="23" spans="2:14" ht="39.75" customHeight="1" x14ac:dyDescent="0.2">
      <c r="B23" s="162" t="s">
        <v>66</v>
      </c>
      <c r="C23" s="378" t="s">
        <v>329</v>
      </c>
      <c r="D23" s="378"/>
      <c r="E23" s="378"/>
      <c r="F23" s="378" t="s">
        <v>329</v>
      </c>
      <c r="G23" s="378"/>
      <c r="H23" s="378"/>
      <c r="I23" s="378"/>
      <c r="J23" s="15"/>
      <c r="K23" s="15"/>
      <c r="M23" s="43"/>
      <c r="N23" s="45" t="s">
        <v>96</v>
      </c>
    </row>
    <row r="24" spans="2:14" ht="44.25" customHeight="1" x14ac:dyDescent="0.2">
      <c r="B24" s="162" t="s">
        <v>67</v>
      </c>
      <c r="C24" s="376" t="s">
        <v>388</v>
      </c>
      <c r="D24" s="376"/>
      <c r="E24" s="376"/>
      <c r="F24" s="376" t="s">
        <v>389</v>
      </c>
      <c r="G24" s="376"/>
      <c r="H24" s="376"/>
      <c r="I24" s="376"/>
      <c r="J24" s="17"/>
      <c r="K24" s="17"/>
      <c r="M24" s="44"/>
      <c r="N24" s="45" t="s">
        <v>97</v>
      </c>
    </row>
    <row r="25" spans="2:14" ht="29.25" customHeight="1" x14ac:dyDescent="0.25">
      <c r="B25" s="162" t="s">
        <v>68</v>
      </c>
      <c r="C25" s="379">
        <v>43497</v>
      </c>
      <c r="D25" s="380"/>
      <c r="E25" s="380"/>
      <c r="F25" s="37" t="s">
        <v>99</v>
      </c>
      <c r="G25" s="306" t="s">
        <v>379</v>
      </c>
      <c r="H25" s="306"/>
      <c r="I25" s="306"/>
      <c r="J25" s="18"/>
      <c r="K25" s="18"/>
      <c r="M25" s="44"/>
    </row>
    <row r="26" spans="2:14" ht="27" customHeight="1" x14ac:dyDescent="0.25">
      <c r="B26" s="162" t="s">
        <v>98</v>
      </c>
      <c r="C26" s="379">
        <v>43830</v>
      </c>
      <c r="D26" s="380"/>
      <c r="E26" s="380"/>
      <c r="F26" s="37" t="s">
        <v>69</v>
      </c>
      <c r="G26" s="381">
        <v>1</v>
      </c>
      <c r="H26" s="381"/>
      <c r="I26" s="381"/>
      <c r="J26" s="27"/>
      <c r="K26" s="27"/>
      <c r="M26" s="44"/>
    </row>
    <row r="27" spans="2:14" ht="47.25" customHeight="1" x14ac:dyDescent="0.25">
      <c r="B27" s="162" t="s">
        <v>100</v>
      </c>
      <c r="C27" s="304" t="s">
        <v>28</v>
      </c>
      <c r="D27" s="382"/>
      <c r="E27" s="382"/>
      <c r="F27" s="169" t="s">
        <v>70</v>
      </c>
      <c r="G27" s="306" t="s">
        <v>379</v>
      </c>
      <c r="H27" s="306"/>
      <c r="I27" s="306"/>
      <c r="J27" s="26"/>
      <c r="K27" s="26"/>
      <c r="M27" s="44"/>
    </row>
    <row r="28" spans="2:14" ht="30" customHeight="1" x14ac:dyDescent="0.2">
      <c r="B28" s="307" t="s">
        <v>20</v>
      </c>
      <c r="C28" s="307"/>
      <c r="D28" s="307"/>
      <c r="E28" s="307"/>
      <c r="F28" s="307"/>
      <c r="G28" s="307"/>
      <c r="H28" s="307"/>
      <c r="I28" s="307"/>
      <c r="J28" s="46"/>
      <c r="K28" s="46"/>
      <c r="M28" s="44"/>
    </row>
    <row r="29" spans="2:14" ht="56.25" customHeight="1" x14ac:dyDescent="0.2">
      <c r="B29" s="38" t="s">
        <v>2</v>
      </c>
      <c r="C29" s="38" t="s">
        <v>71</v>
      </c>
      <c r="D29" s="38" t="s">
        <v>44</v>
      </c>
      <c r="E29" s="38" t="s">
        <v>72</v>
      </c>
      <c r="F29" s="38" t="s">
        <v>45</v>
      </c>
      <c r="G29" s="39" t="s">
        <v>13</v>
      </c>
      <c r="H29" s="39" t="s">
        <v>14</v>
      </c>
      <c r="I29" s="38" t="s">
        <v>15</v>
      </c>
      <c r="J29" s="16"/>
      <c r="K29" s="16"/>
      <c r="M29" s="44"/>
    </row>
    <row r="30" spans="2:14" ht="19.5" customHeight="1" x14ac:dyDescent="0.2">
      <c r="B30" s="166" t="s">
        <v>3</v>
      </c>
      <c r="C30" s="216">
        <v>0</v>
      </c>
      <c r="D30" s="233">
        <f>+C30</f>
        <v>0</v>
      </c>
      <c r="E30" s="234">
        <v>0</v>
      </c>
      <c r="F30" s="235">
        <f>+E30</f>
        <v>0</v>
      </c>
      <c r="G30" s="205" t="e">
        <f>+C30/E30</f>
        <v>#DIV/0!</v>
      </c>
      <c r="H30" s="206" t="e">
        <f>+D30/F30</f>
        <v>#DIV/0!</v>
      </c>
      <c r="I30" s="207">
        <f>+F30/$G$26</f>
        <v>0</v>
      </c>
      <c r="J30" s="28"/>
      <c r="K30" s="28"/>
      <c r="M30" s="44"/>
    </row>
    <row r="31" spans="2:14" ht="19.5" customHeight="1" x14ac:dyDescent="0.2">
      <c r="B31" s="166" t="s">
        <v>4</v>
      </c>
      <c r="C31" s="216">
        <v>0</v>
      </c>
      <c r="D31" s="233">
        <f>+D30+C31</f>
        <v>0</v>
      </c>
      <c r="E31" s="234">
        <v>0</v>
      </c>
      <c r="F31" s="235">
        <f>+E31+F30</f>
        <v>0</v>
      </c>
      <c r="G31" s="205" t="e">
        <f t="shared" ref="G31:H41" si="0">+C31/E31</f>
        <v>#DIV/0!</v>
      </c>
      <c r="H31" s="206" t="e">
        <f t="shared" si="0"/>
        <v>#DIV/0!</v>
      </c>
      <c r="I31" s="207">
        <f t="shared" ref="I31:I41" si="1">+F31/$G$26</f>
        <v>0</v>
      </c>
      <c r="J31" s="28"/>
      <c r="K31" s="28"/>
      <c r="M31" s="44"/>
    </row>
    <row r="32" spans="2:14" ht="19.5" customHeight="1" x14ac:dyDescent="0.2">
      <c r="B32" s="166" t="s">
        <v>5</v>
      </c>
      <c r="C32" s="216">
        <v>0</v>
      </c>
      <c r="D32" s="233">
        <f t="shared" ref="D32:D41" si="2">+D31+C32</f>
        <v>0</v>
      </c>
      <c r="E32" s="234">
        <v>0</v>
      </c>
      <c r="F32" s="235">
        <f t="shared" ref="F32:F41" si="3">+E32+F31</f>
        <v>0</v>
      </c>
      <c r="G32" s="205" t="e">
        <f t="shared" si="0"/>
        <v>#DIV/0!</v>
      </c>
      <c r="H32" s="206" t="e">
        <f t="shared" si="0"/>
        <v>#DIV/0!</v>
      </c>
      <c r="I32" s="207">
        <f t="shared" si="1"/>
        <v>0</v>
      </c>
      <c r="J32" s="28"/>
      <c r="K32" s="28"/>
      <c r="M32" s="44"/>
    </row>
    <row r="33" spans="2:11" ht="19.5" customHeight="1" x14ac:dyDescent="0.2">
      <c r="B33" s="166" t="s">
        <v>6</v>
      </c>
      <c r="C33" s="216">
        <v>0</v>
      </c>
      <c r="D33" s="233">
        <f t="shared" si="2"/>
        <v>0</v>
      </c>
      <c r="E33" s="236">
        <v>0</v>
      </c>
      <c r="F33" s="235">
        <f t="shared" si="3"/>
        <v>0</v>
      </c>
      <c r="G33" s="205" t="e">
        <f t="shared" si="0"/>
        <v>#DIV/0!</v>
      </c>
      <c r="H33" s="206" t="e">
        <f t="shared" si="0"/>
        <v>#DIV/0!</v>
      </c>
      <c r="I33" s="207">
        <f t="shared" si="1"/>
        <v>0</v>
      </c>
      <c r="J33" s="28"/>
      <c r="K33" s="28"/>
    </row>
    <row r="34" spans="2:11" ht="19.5" customHeight="1" x14ac:dyDescent="0.2">
      <c r="B34" s="166" t="s">
        <v>7</v>
      </c>
      <c r="C34" s="216">
        <v>0</v>
      </c>
      <c r="D34" s="233">
        <f t="shared" si="2"/>
        <v>0</v>
      </c>
      <c r="E34" s="236">
        <v>0</v>
      </c>
      <c r="F34" s="235">
        <f t="shared" si="3"/>
        <v>0</v>
      </c>
      <c r="G34" s="205" t="e">
        <f t="shared" si="0"/>
        <v>#DIV/0!</v>
      </c>
      <c r="H34" s="206" t="e">
        <f t="shared" si="0"/>
        <v>#DIV/0!</v>
      </c>
      <c r="I34" s="207">
        <f t="shared" si="1"/>
        <v>0</v>
      </c>
      <c r="J34" s="28"/>
      <c r="K34" s="28"/>
    </row>
    <row r="35" spans="2:11" ht="19.5" customHeight="1" x14ac:dyDescent="0.2">
      <c r="B35" s="166" t="s">
        <v>8</v>
      </c>
      <c r="C35" s="216">
        <v>0.125</v>
      </c>
      <c r="D35" s="233">
        <f t="shared" si="2"/>
        <v>0.125</v>
      </c>
      <c r="E35" s="236">
        <v>0.125</v>
      </c>
      <c r="F35" s="235">
        <f t="shared" si="3"/>
        <v>0.125</v>
      </c>
      <c r="G35" s="205">
        <f t="shared" si="0"/>
        <v>1</v>
      </c>
      <c r="H35" s="206">
        <f t="shared" si="0"/>
        <v>1</v>
      </c>
      <c r="I35" s="207">
        <f t="shared" si="1"/>
        <v>0.125</v>
      </c>
      <c r="J35" s="28"/>
      <c r="K35" s="28"/>
    </row>
    <row r="36" spans="2:11" ht="19.5" customHeight="1" x14ac:dyDescent="0.2">
      <c r="B36" s="166" t="s">
        <v>9</v>
      </c>
      <c r="C36" s="216">
        <v>0</v>
      </c>
      <c r="D36" s="233">
        <f t="shared" si="2"/>
        <v>0.125</v>
      </c>
      <c r="E36" s="236">
        <v>0</v>
      </c>
      <c r="F36" s="235">
        <f t="shared" si="3"/>
        <v>0.125</v>
      </c>
      <c r="G36" s="205" t="e">
        <f t="shared" si="0"/>
        <v>#DIV/0!</v>
      </c>
      <c r="H36" s="206">
        <f t="shared" si="0"/>
        <v>1</v>
      </c>
      <c r="I36" s="207">
        <f t="shared" si="1"/>
        <v>0.125</v>
      </c>
      <c r="J36" s="28"/>
      <c r="K36" s="28"/>
    </row>
    <row r="37" spans="2:11" ht="19.5" customHeight="1" x14ac:dyDescent="0.2">
      <c r="B37" s="166" t="s">
        <v>10</v>
      </c>
      <c r="C37" s="216">
        <v>0</v>
      </c>
      <c r="D37" s="233">
        <f t="shared" si="2"/>
        <v>0.125</v>
      </c>
      <c r="E37" s="236">
        <v>0</v>
      </c>
      <c r="F37" s="235">
        <f t="shared" si="3"/>
        <v>0.125</v>
      </c>
      <c r="G37" s="205" t="e">
        <f t="shared" si="0"/>
        <v>#DIV/0!</v>
      </c>
      <c r="H37" s="206">
        <f t="shared" si="0"/>
        <v>1</v>
      </c>
      <c r="I37" s="207">
        <f t="shared" si="1"/>
        <v>0.125</v>
      </c>
      <c r="J37" s="28"/>
      <c r="K37" s="28"/>
    </row>
    <row r="38" spans="2:11" ht="19.5" customHeight="1" x14ac:dyDescent="0.2">
      <c r="B38" s="166" t="s">
        <v>11</v>
      </c>
      <c r="C38" s="216">
        <v>0</v>
      </c>
      <c r="D38" s="233">
        <f t="shared" si="2"/>
        <v>0.125</v>
      </c>
      <c r="E38" s="236">
        <v>0</v>
      </c>
      <c r="F38" s="235">
        <f t="shared" si="3"/>
        <v>0.125</v>
      </c>
      <c r="G38" s="205" t="e">
        <f t="shared" si="0"/>
        <v>#DIV/0!</v>
      </c>
      <c r="H38" s="206">
        <f t="shared" si="0"/>
        <v>1</v>
      </c>
      <c r="I38" s="207">
        <f t="shared" si="1"/>
        <v>0.125</v>
      </c>
      <c r="J38" s="28"/>
      <c r="K38" s="28"/>
    </row>
    <row r="39" spans="2:11" ht="19.5" customHeight="1" x14ac:dyDescent="0.2">
      <c r="B39" s="166" t="s">
        <v>12</v>
      </c>
      <c r="C39" s="216">
        <v>0</v>
      </c>
      <c r="D39" s="233">
        <f t="shared" si="2"/>
        <v>0.125</v>
      </c>
      <c r="E39" s="236">
        <v>0</v>
      </c>
      <c r="F39" s="235">
        <f t="shared" si="3"/>
        <v>0.125</v>
      </c>
      <c r="G39" s="205" t="e">
        <f t="shared" si="0"/>
        <v>#DIV/0!</v>
      </c>
      <c r="H39" s="206">
        <f t="shared" si="0"/>
        <v>1</v>
      </c>
      <c r="I39" s="207">
        <f t="shared" si="1"/>
        <v>0.125</v>
      </c>
      <c r="J39" s="28"/>
      <c r="K39" s="28"/>
    </row>
    <row r="40" spans="2:11" ht="19.5" customHeight="1" x14ac:dyDescent="0.2">
      <c r="B40" s="166" t="s">
        <v>16</v>
      </c>
      <c r="C40" s="216">
        <v>0</v>
      </c>
      <c r="D40" s="233">
        <f t="shared" si="2"/>
        <v>0.125</v>
      </c>
      <c r="E40" s="236">
        <v>0</v>
      </c>
      <c r="F40" s="235">
        <f t="shared" si="3"/>
        <v>0.125</v>
      </c>
      <c r="G40" s="205" t="e">
        <f t="shared" si="0"/>
        <v>#DIV/0!</v>
      </c>
      <c r="H40" s="206">
        <f t="shared" si="0"/>
        <v>1</v>
      </c>
      <c r="I40" s="207">
        <f t="shared" si="1"/>
        <v>0.125</v>
      </c>
      <c r="J40" s="28"/>
      <c r="K40" s="28"/>
    </row>
    <row r="41" spans="2:11" ht="19.5" customHeight="1" x14ac:dyDescent="0.2">
      <c r="B41" s="166" t="s">
        <v>17</v>
      </c>
      <c r="C41" s="216">
        <v>0.875</v>
      </c>
      <c r="D41" s="233">
        <f t="shared" si="2"/>
        <v>1</v>
      </c>
      <c r="E41" s="236">
        <v>0.875</v>
      </c>
      <c r="F41" s="235">
        <f t="shared" si="3"/>
        <v>1</v>
      </c>
      <c r="G41" s="205">
        <f t="shared" si="0"/>
        <v>1</v>
      </c>
      <c r="H41" s="206">
        <f t="shared" si="0"/>
        <v>1</v>
      </c>
      <c r="I41" s="207">
        <f t="shared" si="1"/>
        <v>1</v>
      </c>
      <c r="J41" s="28"/>
      <c r="K41" s="28"/>
    </row>
    <row r="42" spans="2:11" ht="54" customHeight="1" x14ac:dyDescent="0.2">
      <c r="B42" s="164" t="s">
        <v>73</v>
      </c>
      <c r="C42" s="377" t="s">
        <v>428</v>
      </c>
      <c r="D42" s="377"/>
      <c r="E42" s="377"/>
      <c r="F42" s="377"/>
      <c r="G42" s="377"/>
      <c r="H42" s="377"/>
      <c r="I42" s="377"/>
      <c r="J42" s="29"/>
      <c r="K42" s="29"/>
    </row>
    <row r="43" spans="2:11" ht="29.25" customHeight="1" x14ac:dyDescent="0.2">
      <c r="B43" s="307" t="s">
        <v>21</v>
      </c>
      <c r="C43" s="307"/>
      <c r="D43" s="307"/>
      <c r="E43" s="307"/>
      <c r="F43" s="307"/>
      <c r="G43" s="307"/>
      <c r="H43" s="307"/>
      <c r="I43" s="307"/>
      <c r="J43" s="46"/>
      <c r="K43" s="46"/>
    </row>
    <row r="44" spans="2:11" ht="16.5" customHeight="1" x14ac:dyDescent="0.2">
      <c r="B44" s="321"/>
      <c r="C44" s="321"/>
      <c r="D44" s="321"/>
      <c r="E44" s="321"/>
      <c r="F44" s="321"/>
      <c r="G44" s="321"/>
      <c r="H44" s="321"/>
      <c r="I44" s="321"/>
      <c r="J44" s="46"/>
      <c r="K44" s="46"/>
    </row>
    <row r="45" spans="2:11" ht="16.5" customHeight="1" x14ac:dyDescent="0.2">
      <c r="B45" s="321"/>
      <c r="C45" s="321"/>
      <c r="D45" s="321"/>
      <c r="E45" s="321"/>
      <c r="F45" s="321"/>
      <c r="G45" s="321"/>
      <c r="H45" s="321"/>
      <c r="I45" s="321"/>
      <c r="J45" s="167"/>
      <c r="K45" s="167"/>
    </row>
    <row r="46" spans="2:11" ht="16.5" customHeight="1" x14ac:dyDescent="0.2">
      <c r="B46" s="321"/>
      <c r="C46" s="321"/>
      <c r="D46" s="321"/>
      <c r="E46" s="321"/>
      <c r="F46" s="321"/>
      <c r="G46" s="321"/>
      <c r="H46" s="321"/>
      <c r="I46" s="321"/>
      <c r="J46" s="167"/>
      <c r="K46" s="167"/>
    </row>
    <row r="47" spans="2:11" ht="16.5" customHeight="1" x14ac:dyDescent="0.2">
      <c r="B47" s="321"/>
      <c r="C47" s="321"/>
      <c r="D47" s="321"/>
      <c r="E47" s="321"/>
      <c r="F47" s="321"/>
      <c r="G47" s="321"/>
      <c r="H47" s="321"/>
      <c r="I47" s="321"/>
      <c r="J47" s="167"/>
      <c r="K47" s="167"/>
    </row>
    <row r="48" spans="2:11" ht="16.5" customHeight="1" x14ac:dyDescent="0.2">
      <c r="B48" s="321"/>
      <c r="C48" s="321"/>
      <c r="D48" s="321"/>
      <c r="E48" s="321"/>
      <c r="F48" s="321"/>
      <c r="G48" s="321"/>
      <c r="H48" s="321"/>
      <c r="I48" s="321"/>
      <c r="J48" s="167"/>
      <c r="K48" s="167"/>
    </row>
    <row r="49" spans="2:11" ht="16.5" customHeight="1" x14ac:dyDescent="0.2">
      <c r="B49" s="321"/>
      <c r="C49" s="321"/>
      <c r="D49" s="321"/>
      <c r="E49" s="321"/>
      <c r="F49" s="321"/>
      <c r="G49" s="321"/>
      <c r="H49" s="321"/>
      <c r="I49" s="321"/>
      <c r="J49" s="167"/>
      <c r="K49" s="167"/>
    </row>
    <row r="50" spans="2:11" ht="16.5" customHeight="1" x14ac:dyDescent="0.2">
      <c r="B50" s="321"/>
      <c r="C50" s="321"/>
      <c r="D50" s="321"/>
      <c r="E50" s="321"/>
      <c r="F50" s="321"/>
      <c r="G50" s="321"/>
      <c r="H50" s="321"/>
      <c r="I50" s="321"/>
      <c r="J50" s="29"/>
      <c r="K50" s="29"/>
    </row>
    <row r="51" spans="2:11" ht="16.5" customHeight="1" x14ac:dyDescent="0.2">
      <c r="B51" s="321"/>
      <c r="C51" s="321"/>
      <c r="D51" s="321"/>
      <c r="E51" s="321"/>
      <c r="F51" s="321"/>
      <c r="G51" s="321"/>
      <c r="H51" s="321"/>
      <c r="I51" s="321"/>
      <c r="J51" s="29"/>
      <c r="K51" s="29"/>
    </row>
    <row r="52" spans="2:11" ht="16.5" customHeight="1" x14ac:dyDescent="0.2">
      <c r="B52" s="321"/>
      <c r="C52" s="321"/>
      <c r="D52" s="321"/>
      <c r="E52" s="321"/>
      <c r="F52" s="321"/>
      <c r="G52" s="321"/>
      <c r="H52" s="321"/>
      <c r="I52" s="321"/>
      <c r="J52" s="29"/>
      <c r="K52" s="29"/>
    </row>
    <row r="53" spans="2:11" ht="43.5" customHeight="1" x14ac:dyDescent="0.2">
      <c r="B53" s="321"/>
      <c r="C53" s="321"/>
      <c r="D53" s="321"/>
      <c r="E53" s="321"/>
      <c r="F53" s="321"/>
      <c r="G53" s="321"/>
      <c r="H53" s="321"/>
      <c r="I53" s="321"/>
      <c r="J53" s="30"/>
      <c r="K53" s="30"/>
    </row>
    <row r="54" spans="2:11" ht="63.75" customHeight="1" x14ac:dyDescent="0.2">
      <c r="B54" s="162" t="s">
        <v>74</v>
      </c>
      <c r="C54" s="309" t="s">
        <v>429</v>
      </c>
      <c r="D54" s="309"/>
      <c r="E54" s="309"/>
      <c r="F54" s="309"/>
      <c r="G54" s="309"/>
      <c r="H54" s="309"/>
      <c r="I54" s="309"/>
      <c r="J54" s="31"/>
      <c r="K54" s="31"/>
    </row>
    <row r="55" spans="2:11" ht="34.5" customHeight="1" x14ac:dyDescent="0.2">
      <c r="B55" s="162" t="s">
        <v>75</v>
      </c>
      <c r="C55" s="383" t="s">
        <v>326</v>
      </c>
      <c r="D55" s="383"/>
      <c r="E55" s="383"/>
      <c r="F55" s="383"/>
      <c r="G55" s="383"/>
      <c r="H55" s="383"/>
      <c r="I55" s="383"/>
      <c r="J55" s="31"/>
      <c r="K55" s="31"/>
    </row>
    <row r="56" spans="2:11" ht="34.5" customHeight="1" x14ac:dyDescent="0.2">
      <c r="B56" s="163" t="s">
        <v>76</v>
      </c>
      <c r="C56" s="384" t="s">
        <v>345</v>
      </c>
      <c r="D56" s="384"/>
      <c r="E56" s="384"/>
      <c r="F56" s="384"/>
      <c r="G56" s="384"/>
      <c r="H56" s="384"/>
      <c r="I56" s="384"/>
      <c r="J56" s="31"/>
      <c r="K56" s="31"/>
    </row>
    <row r="57" spans="2:11" ht="29.25" customHeight="1" x14ac:dyDescent="0.2">
      <c r="B57" s="307" t="s">
        <v>39</v>
      </c>
      <c r="C57" s="307"/>
      <c r="D57" s="307"/>
      <c r="E57" s="307"/>
      <c r="F57" s="307"/>
      <c r="G57" s="307"/>
      <c r="H57" s="307"/>
      <c r="I57" s="307"/>
      <c r="J57" s="31"/>
      <c r="K57" s="31"/>
    </row>
    <row r="58" spans="2:11" ht="33" customHeight="1" x14ac:dyDescent="0.2">
      <c r="B58" s="302" t="s">
        <v>77</v>
      </c>
      <c r="C58" s="165" t="s">
        <v>78</v>
      </c>
      <c r="D58" s="324" t="s">
        <v>79</v>
      </c>
      <c r="E58" s="324"/>
      <c r="F58" s="324"/>
      <c r="G58" s="324" t="s">
        <v>80</v>
      </c>
      <c r="H58" s="324"/>
      <c r="I58" s="324"/>
      <c r="J58" s="32"/>
      <c r="K58" s="32"/>
    </row>
    <row r="59" spans="2:11" ht="60.75" customHeight="1" x14ac:dyDescent="0.2">
      <c r="B59" s="302"/>
      <c r="C59" s="231">
        <v>43656</v>
      </c>
      <c r="D59" s="316" t="s">
        <v>407</v>
      </c>
      <c r="E59" s="316"/>
      <c r="F59" s="316"/>
      <c r="G59" s="303" t="s">
        <v>408</v>
      </c>
      <c r="H59" s="303"/>
      <c r="I59" s="303"/>
      <c r="J59" s="32"/>
      <c r="K59" s="32"/>
    </row>
    <row r="60" spans="2:11" ht="31.5" customHeight="1" x14ac:dyDescent="0.2">
      <c r="B60" s="163" t="s">
        <v>81</v>
      </c>
      <c r="C60" s="319" t="s">
        <v>331</v>
      </c>
      <c r="D60" s="319"/>
      <c r="E60" s="318" t="s">
        <v>82</v>
      </c>
      <c r="F60" s="318"/>
      <c r="G60" s="319" t="s">
        <v>331</v>
      </c>
      <c r="H60" s="319"/>
      <c r="I60" s="319"/>
      <c r="J60" s="33"/>
      <c r="K60" s="33"/>
    </row>
    <row r="61" spans="2:11" ht="31.5" customHeight="1" x14ac:dyDescent="0.2">
      <c r="B61" s="163" t="s">
        <v>83</v>
      </c>
      <c r="C61" s="323" t="s">
        <v>330</v>
      </c>
      <c r="D61" s="323"/>
      <c r="E61" s="322" t="s">
        <v>87</v>
      </c>
      <c r="F61" s="322"/>
      <c r="G61" s="319" t="s">
        <v>332</v>
      </c>
      <c r="H61" s="319"/>
      <c r="I61" s="319"/>
      <c r="J61" s="33"/>
      <c r="K61" s="33"/>
    </row>
    <row r="62" spans="2:11" ht="31.5" customHeight="1" x14ac:dyDescent="0.2">
      <c r="B62" s="163" t="s">
        <v>85</v>
      </c>
      <c r="C62" s="316"/>
      <c r="D62" s="316"/>
      <c r="E62" s="317" t="s">
        <v>84</v>
      </c>
      <c r="F62" s="317"/>
      <c r="G62" s="323"/>
      <c r="H62" s="323"/>
      <c r="I62" s="323"/>
      <c r="J62" s="34"/>
      <c r="K62" s="34"/>
    </row>
    <row r="63" spans="2:11" ht="31.5" customHeight="1" x14ac:dyDescent="0.2">
      <c r="B63" s="163" t="s">
        <v>86</v>
      </c>
      <c r="C63" s="316"/>
      <c r="D63" s="316"/>
      <c r="E63" s="317"/>
      <c r="F63" s="317"/>
      <c r="G63" s="323"/>
      <c r="H63" s="323"/>
      <c r="I63" s="323"/>
      <c r="J63" s="34"/>
      <c r="K63" s="34"/>
    </row>
    <row r="64" spans="2:11" ht="15" hidden="1" x14ac:dyDescent="0.25">
      <c r="B64" s="9"/>
      <c r="C64" s="9"/>
      <c r="D64" s="10"/>
      <c r="E64" s="10"/>
      <c r="F64" s="10"/>
      <c r="G64" s="10"/>
      <c r="H64" s="10"/>
      <c r="I64" s="11"/>
      <c r="J64" s="35"/>
      <c r="K64" s="35"/>
    </row>
    <row r="65" spans="2:11" hidden="1" x14ac:dyDescent="0.2">
      <c r="B65" s="4"/>
      <c r="C65" s="5"/>
      <c r="D65" s="5"/>
      <c r="E65" s="6"/>
      <c r="F65" s="6"/>
      <c r="G65" s="7"/>
      <c r="H65" s="8"/>
      <c r="I65" s="5"/>
      <c r="J65" s="36"/>
      <c r="K65" s="36"/>
    </row>
    <row r="66" spans="2:11" hidden="1" x14ac:dyDescent="0.2">
      <c r="B66" s="4"/>
      <c r="C66" s="5"/>
      <c r="D66" s="5"/>
      <c r="E66" s="6"/>
      <c r="F66" s="6"/>
      <c r="G66" s="7"/>
      <c r="H66" s="8"/>
      <c r="I66" s="5"/>
      <c r="J66" s="36"/>
      <c r="K66" s="36"/>
    </row>
    <row r="67" spans="2:11" hidden="1" x14ac:dyDescent="0.2">
      <c r="B67" s="4"/>
      <c r="C67" s="5"/>
      <c r="D67" s="5"/>
      <c r="E67" s="6"/>
      <c r="F67" s="6"/>
      <c r="G67" s="7"/>
      <c r="H67" s="8"/>
      <c r="I67" s="5"/>
      <c r="J67" s="36"/>
      <c r="K67" s="36"/>
    </row>
    <row r="68" spans="2:11" hidden="1" x14ac:dyDescent="0.2">
      <c r="B68" s="4"/>
      <c r="C68" s="5"/>
      <c r="D68" s="5"/>
      <c r="E68" s="6"/>
      <c r="F68" s="6"/>
      <c r="G68" s="7"/>
      <c r="H68" s="8"/>
      <c r="I68" s="5"/>
      <c r="J68" s="36"/>
      <c r="K68" s="36"/>
    </row>
    <row r="69" spans="2:11" hidden="1" x14ac:dyDescent="0.2">
      <c r="B69" s="4"/>
      <c r="C69" s="5"/>
      <c r="D69" s="5"/>
      <c r="E69" s="6"/>
      <c r="F69" s="6"/>
      <c r="G69" s="7"/>
      <c r="H69" s="8"/>
      <c r="I69" s="5"/>
      <c r="J69" s="36"/>
      <c r="K69" s="36"/>
    </row>
    <row r="70" spans="2:11" hidden="1" x14ac:dyDescent="0.2">
      <c r="B70" s="4"/>
      <c r="C70" s="5"/>
      <c r="D70" s="5"/>
      <c r="E70" s="6"/>
      <c r="F70" s="6"/>
      <c r="G70" s="7"/>
      <c r="H70" s="8"/>
      <c r="I70" s="5"/>
      <c r="J70" s="36"/>
      <c r="K70" s="36"/>
    </row>
    <row r="71" spans="2:11" hidden="1" x14ac:dyDescent="0.2">
      <c r="B71" s="4"/>
      <c r="C71" s="5"/>
      <c r="D71" s="5"/>
      <c r="E71" s="6"/>
      <c r="F71" s="6"/>
      <c r="G71" s="7"/>
      <c r="H71" s="8"/>
      <c r="I71" s="5"/>
      <c r="J71" s="36"/>
      <c r="K71" s="36"/>
    </row>
    <row r="72" spans="2:11" hidden="1" x14ac:dyDescent="0.2">
      <c r="B72" s="4"/>
      <c r="C72" s="5"/>
      <c r="D72" s="5"/>
      <c r="E72" s="6"/>
      <c r="F72" s="6"/>
      <c r="G72" s="7"/>
      <c r="H72" s="8"/>
      <c r="I72" s="5"/>
      <c r="J72" s="36"/>
      <c r="K72" s="36"/>
    </row>
  </sheetData>
  <dataConsolidate/>
  <mergeCells count="65">
    <mergeCell ref="C61:D61"/>
    <mergeCell ref="E61:F61"/>
    <mergeCell ref="G61:I61"/>
    <mergeCell ref="C62:D62"/>
    <mergeCell ref="E62:F63"/>
    <mergeCell ref="G62:I63"/>
    <mergeCell ref="C63:D63"/>
    <mergeCell ref="C60:D60"/>
    <mergeCell ref="E60:F60"/>
    <mergeCell ref="G60:I60"/>
    <mergeCell ref="B43:I43"/>
    <mergeCell ref="B44:I53"/>
    <mergeCell ref="C54:I54"/>
    <mergeCell ref="C55:I55"/>
    <mergeCell ref="C56:I56"/>
    <mergeCell ref="B57:I57"/>
    <mergeCell ref="B58:B59"/>
    <mergeCell ref="D58:F58"/>
    <mergeCell ref="G58:I58"/>
    <mergeCell ref="D59:F59"/>
    <mergeCell ref="G59:I59"/>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2:B5"/>
    <mergeCell ref="C2:I2"/>
    <mergeCell ref="C3:I3"/>
    <mergeCell ref="C4:I4"/>
    <mergeCell ref="C5:F5"/>
    <mergeCell ref="G5:I5"/>
    <mergeCell ref="B6:I6"/>
    <mergeCell ref="B7:I7"/>
    <mergeCell ref="B8:I8"/>
    <mergeCell ref="D9:E9"/>
    <mergeCell ref="F9:I9"/>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63" max="8" man="1"/>
  </rowBreaks>
  <colBreaks count="1" manualBreakCount="1">
    <brk id="9" max="6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B1:K25"/>
  <sheetViews>
    <sheetView topLeftCell="A14" zoomScale="71" zoomScaleNormal="71" workbookViewId="0">
      <pane ySplit="2" topLeftCell="A16" activePane="bottomLeft" state="frozen"/>
      <selection activeCell="A14" sqref="A14"/>
      <selection pane="bottomLeft" activeCell="C21" sqref="C21"/>
    </sheetView>
  </sheetViews>
  <sheetFormatPr baseColWidth="10" defaultRowHeight="15" x14ac:dyDescent="0.25"/>
  <cols>
    <col min="1" max="1" width="1.28515625" customWidth="1"/>
    <col min="2" max="2" width="28.140625" style="148" customWidth="1"/>
    <col min="3" max="3" width="34.5703125" style="257" customWidth="1"/>
    <col min="4" max="4" width="16.28515625" customWidth="1"/>
    <col min="5" max="5" width="5.85546875" customWidth="1"/>
    <col min="6" max="6" width="47" customWidth="1"/>
    <col min="7" max="8" width="16.140625" customWidth="1"/>
    <col min="9" max="9" width="16.28515625" customWidth="1"/>
    <col min="10" max="10" width="15.7109375" customWidth="1"/>
    <col min="11" max="11" width="71.85546875" style="257"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1" ht="15.75" thickBot="1" x14ac:dyDescent="0.3"/>
    <row r="2" spans="2:11" ht="23.25" customHeight="1" thickBot="1" x14ac:dyDescent="0.3">
      <c r="B2" s="338"/>
      <c r="C2" s="341" t="s">
        <v>306</v>
      </c>
      <c r="D2" s="342"/>
      <c r="E2" s="342"/>
      <c r="F2" s="342"/>
      <c r="G2" s="342"/>
      <c r="H2" s="342"/>
      <c r="I2" s="342"/>
      <c r="J2" s="343"/>
    </row>
    <row r="3" spans="2:11" ht="18" customHeight="1" thickBot="1" x14ac:dyDescent="0.3">
      <c r="B3" s="339"/>
      <c r="C3" s="391" t="s">
        <v>18</v>
      </c>
      <c r="D3" s="392"/>
      <c r="E3" s="392"/>
      <c r="F3" s="392"/>
      <c r="G3" s="392"/>
      <c r="H3" s="392"/>
      <c r="I3" s="392"/>
      <c r="J3" s="393"/>
    </row>
    <row r="4" spans="2:11" ht="18" customHeight="1" thickBot="1" x14ac:dyDescent="0.3">
      <c r="B4" s="339"/>
      <c r="C4" s="391" t="s">
        <v>307</v>
      </c>
      <c r="D4" s="392"/>
      <c r="E4" s="392"/>
      <c r="F4" s="392"/>
      <c r="G4" s="392"/>
      <c r="H4" s="392"/>
      <c r="I4" s="392"/>
      <c r="J4" s="393"/>
    </row>
    <row r="5" spans="2:11" ht="18" customHeight="1" thickBot="1" x14ac:dyDescent="0.3">
      <c r="B5" s="340"/>
      <c r="C5" s="391" t="s">
        <v>308</v>
      </c>
      <c r="D5" s="392"/>
      <c r="E5" s="392"/>
      <c r="F5" s="392"/>
      <c r="G5" s="392"/>
      <c r="H5" s="347" t="s">
        <v>103</v>
      </c>
      <c r="I5" s="348"/>
      <c r="J5" s="349"/>
    </row>
    <row r="6" spans="2:11" ht="18" customHeight="1" thickBot="1" x14ac:dyDescent="0.3">
      <c r="B6" s="149"/>
      <c r="C6" s="150"/>
      <c r="D6" s="150"/>
      <c r="E6" s="150"/>
      <c r="F6" s="150"/>
      <c r="G6" s="150"/>
      <c r="H6" s="150"/>
      <c r="I6" s="150"/>
      <c r="J6" s="151"/>
    </row>
    <row r="7" spans="2:11" ht="51.75" customHeight="1" thickBot="1" x14ac:dyDescent="0.3">
      <c r="B7" s="152" t="s">
        <v>309</v>
      </c>
      <c r="C7" s="385" t="str">
        <f>+Act_1!C7</f>
        <v>POA GESTIÓN SIN INVERSIÓN DIRECCIÓN REPRESENTACIÓN JUDICIAL</v>
      </c>
      <c r="D7" s="386"/>
      <c r="E7" s="387"/>
      <c r="F7" s="153"/>
      <c r="G7" s="150"/>
      <c r="H7" s="150"/>
      <c r="I7" s="150"/>
      <c r="J7" s="151"/>
    </row>
    <row r="8" spans="2:11" ht="32.25" customHeight="1" thickBot="1" x14ac:dyDescent="0.3">
      <c r="B8" s="154" t="s">
        <v>108</v>
      </c>
      <c r="C8" s="385" t="s">
        <v>363</v>
      </c>
      <c r="D8" s="386"/>
      <c r="E8" s="387"/>
      <c r="F8" s="153"/>
      <c r="G8" s="150"/>
      <c r="H8" s="150"/>
      <c r="I8" s="150"/>
      <c r="J8" s="151"/>
    </row>
    <row r="9" spans="2:11" ht="32.25" customHeight="1" thickBot="1" x14ac:dyDescent="0.3">
      <c r="B9" s="154" t="s">
        <v>310</v>
      </c>
      <c r="C9" s="385" t="s">
        <v>333</v>
      </c>
      <c r="D9" s="386"/>
      <c r="E9" s="387"/>
      <c r="F9" s="155"/>
      <c r="G9" s="150"/>
      <c r="H9" s="150"/>
      <c r="I9" s="150"/>
      <c r="J9" s="151"/>
    </row>
    <row r="10" spans="2:11" ht="33.75" customHeight="1" thickBot="1" x14ac:dyDescent="0.3">
      <c r="B10" s="154" t="s">
        <v>311</v>
      </c>
      <c r="C10" s="385" t="s">
        <v>332</v>
      </c>
      <c r="D10" s="386"/>
      <c r="E10" s="387"/>
      <c r="F10" s="153"/>
      <c r="G10" s="150"/>
      <c r="H10" s="150"/>
      <c r="I10" s="150"/>
      <c r="J10" s="151"/>
    </row>
    <row r="11" spans="2:11" ht="47.25" customHeight="1" thickBot="1" x14ac:dyDescent="0.3">
      <c r="B11" s="154" t="s">
        <v>312</v>
      </c>
      <c r="C11" s="388" t="str">
        <f>'2_MIPG'!F9</f>
        <v>Cumplir el 100% de las actividades propuestas en el Modelo Integrado de Planeación y Gestión - MIPG por la Dirección de Representación Judicial</v>
      </c>
      <c r="D11" s="389"/>
      <c r="E11" s="390"/>
      <c r="F11" s="153"/>
      <c r="G11" s="150"/>
      <c r="H11" s="150"/>
      <c r="I11" s="150"/>
      <c r="J11" s="151"/>
    </row>
    <row r="13" spans="2:11" ht="26.25" customHeight="1" x14ac:dyDescent="0.25">
      <c r="B13" s="400" t="s">
        <v>365</v>
      </c>
      <c r="C13" s="400"/>
      <c r="D13" s="400"/>
      <c r="E13" s="400"/>
      <c r="F13" s="400"/>
      <c r="G13" s="400"/>
      <c r="H13" s="400"/>
      <c r="I13" s="395" t="s">
        <v>313</v>
      </c>
      <c r="J13" s="395"/>
      <c r="K13" s="395"/>
    </row>
    <row r="14" spans="2:11" s="158" customFormat="1" ht="56.25" customHeight="1" x14ac:dyDescent="0.25">
      <c r="B14" s="170" t="s">
        <v>314</v>
      </c>
      <c r="C14" s="250" t="s">
        <v>315</v>
      </c>
      <c r="D14" s="170" t="s">
        <v>316</v>
      </c>
      <c r="E14" s="170" t="s">
        <v>317</v>
      </c>
      <c r="F14" s="170" t="s">
        <v>318</v>
      </c>
      <c r="G14" s="170" t="s">
        <v>319</v>
      </c>
      <c r="H14" s="170" t="s">
        <v>320</v>
      </c>
      <c r="I14" s="157" t="s">
        <v>321</v>
      </c>
      <c r="J14" s="157" t="s">
        <v>322</v>
      </c>
      <c r="K14" s="157" t="s">
        <v>323</v>
      </c>
    </row>
    <row r="15" spans="2:11" ht="54.75" customHeight="1" x14ac:dyDescent="0.25">
      <c r="B15" s="254">
        <v>1</v>
      </c>
      <c r="C15" s="251" t="s">
        <v>346</v>
      </c>
      <c r="D15" s="252">
        <v>0.125</v>
      </c>
      <c r="E15" s="255">
        <v>1</v>
      </c>
      <c r="F15" s="251" t="s">
        <v>354</v>
      </c>
      <c r="G15" s="252">
        <v>0.125</v>
      </c>
      <c r="H15" s="256">
        <v>43800</v>
      </c>
      <c r="I15" s="252">
        <v>0.125</v>
      </c>
      <c r="J15" s="253">
        <v>43831</v>
      </c>
      <c r="K15" s="425" t="s">
        <v>421</v>
      </c>
    </row>
    <row r="16" spans="2:11" ht="50.25" customHeight="1" x14ac:dyDescent="0.25">
      <c r="B16" s="396">
        <v>2</v>
      </c>
      <c r="C16" s="397" t="s">
        <v>347</v>
      </c>
      <c r="D16" s="398">
        <v>0.125</v>
      </c>
      <c r="E16" s="186">
        <v>1</v>
      </c>
      <c r="F16" s="187" t="s">
        <v>355</v>
      </c>
      <c r="G16" s="210">
        <v>6.25E-2</v>
      </c>
      <c r="H16" s="188">
        <v>43800</v>
      </c>
      <c r="I16" s="210">
        <v>6.25E-2</v>
      </c>
      <c r="J16" s="188">
        <v>43800</v>
      </c>
      <c r="K16" s="426" t="s">
        <v>422</v>
      </c>
    </row>
    <row r="17" spans="2:11" ht="53.25" customHeight="1" x14ac:dyDescent="0.25">
      <c r="B17" s="396"/>
      <c r="C17" s="397"/>
      <c r="D17" s="399"/>
      <c r="E17" s="186">
        <v>2</v>
      </c>
      <c r="F17" s="187" t="s">
        <v>370</v>
      </c>
      <c r="G17" s="210">
        <v>6.25E-2</v>
      </c>
      <c r="H17" s="188">
        <v>43800</v>
      </c>
      <c r="I17" s="210">
        <v>6.25E-2</v>
      </c>
      <c r="J17" s="188">
        <v>43800</v>
      </c>
      <c r="K17" s="426" t="s">
        <v>423</v>
      </c>
    </row>
    <row r="18" spans="2:11" ht="66.75" customHeight="1" x14ac:dyDescent="0.25">
      <c r="B18" s="396">
        <v>3</v>
      </c>
      <c r="C18" s="397" t="s">
        <v>348</v>
      </c>
      <c r="D18" s="402">
        <v>0.125</v>
      </c>
      <c r="E18" s="186">
        <v>1</v>
      </c>
      <c r="F18" s="187" t="s">
        <v>371</v>
      </c>
      <c r="G18" s="210">
        <v>6.25E-2</v>
      </c>
      <c r="H18" s="188">
        <v>43800</v>
      </c>
      <c r="I18" s="210">
        <v>6.25E-2</v>
      </c>
      <c r="J18" s="249">
        <v>43800</v>
      </c>
      <c r="K18" s="426" t="s">
        <v>424</v>
      </c>
    </row>
    <row r="19" spans="2:11" ht="36.75" customHeight="1" x14ac:dyDescent="0.25">
      <c r="B19" s="396"/>
      <c r="C19" s="397"/>
      <c r="D19" s="403"/>
      <c r="E19" s="186">
        <v>2</v>
      </c>
      <c r="F19" s="187" t="s">
        <v>372</v>
      </c>
      <c r="G19" s="210">
        <v>6.25E-2</v>
      </c>
      <c r="H19" s="188">
        <v>43800</v>
      </c>
      <c r="I19" s="210">
        <v>6.25E-2</v>
      </c>
      <c r="J19" s="249">
        <v>43800</v>
      </c>
      <c r="K19" s="426" t="s">
        <v>424</v>
      </c>
    </row>
    <row r="20" spans="2:11" ht="51.75" customHeight="1" x14ac:dyDescent="0.25">
      <c r="B20" s="168">
        <v>4</v>
      </c>
      <c r="C20" s="187" t="s">
        <v>349</v>
      </c>
      <c r="D20" s="191">
        <v>0.125</v>
      </c>
      <c r="E20" s="186">
        <v>1</v>
      </c>
      <c r="F20" s="187" t="s">
        <v>356</v>
      </c>
      <c r="G20" s="203">
        <v>0.125</v>
      </c>
      <c r="H20" s="188">
        <v>43800</v>
      </c>
      <c r="I20" s="243">
        <v>0.125</v>
      </c>
      <c r="J20" s="249">
        <v>43800</v>
      </c>
      <c r="K20" s="426" t="s">
        <v>425</v>
      </c>
    </row>
    <row r="21" spans="2:11" ht="69" customHeight="1" x14ac:dyDescent="0.25">
      <c r="B21" s="168">
        <v>5</v>
      </c>
      <c r="C21" s="187" t="s">
        <v>350</v>
      </c>
      <c r="D21" s="191">
        <v>0.125</v>
      </c>
      <c r="E21" s="186">
        <v>1</v>
      </c>
      <c r="F21" s="189" t="s">
        <v>357</v>
      </c>
      <c r="G21" s="203">
        <v>0.125</v>
      </c>
      <c r="H21" s="190">
        <v>43617</v>
      </c>
      <c r="I21" s="243">
        <v>0.125</v>
      </c>
      <c r="J21" s="244">
        <v>43617</v>
      </c>
      <c r="K21" s="258" t="s">
        <v>397</v>
      </c>
    </row>
    <row r="22" spans="2:11" ht="62.25" customHeight="1" x14ac:dyDescent="0.25">
      <c r="B22" s="168">
        <v>6</v>
      </c>
      <c r="C22" s="187" t="s">
        <v>351</v>
      </c>
      <c r="D22" s="191">
        <v>0.125</v>
      </c>
      <c r="E22" s="186">
        <v>1</v>
      </c>
      <c r="F22" s="189" t="s">
        <v>358</v>
      </c>
      <c r="G22" s="203">
        <v>0.125</v>
      </c>
      <c r="H22" s="190">
        <v>43800</v>
      </c>
      <c r="I22" s="243">
        <v>0.125</v>
      </c>
      <c r="J22" s="244">
        <v>43800</v>
      </c>
      <c r="K22" s="426" t="s">
        <v>425</v>
      </c>
    </row>
    <row r="23" spans="2:11" ht="47.25" customHeight="1" x14ac:dyDescent="0.25">
      <c r="B23" s="168">
        <v>7</v>
      </c>
      <c r="C23" s="187" t="s">
        <v>352</v>
      </c>
      <c r="D23" s="191">
        <v>0.125</v>
      </c>
      <c r="E23" s="186">
        <v>1</v>
      </c>
      <c r="F23" s="189" t="s">
        <v>359</v>
      </c>
      <c r="G23" s="203">
        <v>0.125</v>
      </c>
      <c r="H23" s="190">
        <v>43800</v>
      </c>
      <c r="I23" s="243">
        <v>0.125</v>
      </c>
      <c r="J23" s="244">
        <v>43800</v>
      </c>
      <c r="K23" s="427" t="s">
        <v>426</v>
      </c>
    </row>
    <row r="24" spans="2:11" ht="75" x14ac:dyDescent="0.25">
      <c r="B24" s="184">
        <v>8</v>
      </c>
      <c r="C24" s="187" t="s">
        <v>353</v>
      </c>
      <c r="D24" s="191">
        <v>0.125</v>
      </c>
      <c r="E24" s="186">
        <v>1</v>
      </c>
      <c r="F24" s="192" t="s">
        <v>360</v>
      </c>
      <c r="G24" s="203">
        <v>0.125</v>
      </c>
      <c r="H24" s="190">
        <v>43800</v>
      </c>
      <c r="I24" s="243">
        <v>0.125</v>
      </c>
      <c r="J24" s="244">
        <v>43800</v>
      </c>
      <c r="K24" s="427" t="s">
        <v>427</v>
      </c>
    </row>
    <row r="25" spans="2:11" s="161" customFormat="1" ht="21.75" customHeight="1" x14ac:dyDescent="0.25">
      <c r="B25" s="401" t="s">
        <v>324</v>
      </c>
      <c r="C25" s="401"/>
      <c r="D25" s="159">
        <f>SUM(D15:D24)</f>
        <v>1</v>
      </c>
      <c r="E25" s="394" t="s">
        <v>325</v>
      </c>
      <c r="F25" s="394"/>
      <c r="G25" s="209">
        <f>SUM(G15:G24)</f>
        <v>1</v>
      </c>
      <c r="H25" s="159"/>
      <c r="I25" s="193">
        <f>SUM(I15:I24)</f>
        <v>1</v>
      </c>
      <c r="J25" s="160"/>
      <c r="K25" s="160"/>
    </row>
  </sheetData>
  <sheetProtection selectLockedCells="1" selectUnlockedCells="1"/>
  <mergeCells count="21">
    <mergeCell ref="E25:F25"/>
    <mergeCell ref="I13:K13"/>
    <mergeCell ref="B16:B17"/>
    <mergeCell ref="C16:C17"/>
    <mergeCell ref="D16:D17"/>
    <mergeCell ref="B13:H13"/>
    <mergeCell ref="B25:C25"/>
    <mergeCell ref="C18:C19"/>
    <mergeCell ref="B18:B19"/>
    <mergeCell ref="D18:D19"/>
    <mergeCell ref="B2:B5"/>
    <mergeCell ref="C2:J2"/>
    <mergeCell ref="C3:J3"/>
    <mergeCell ref="C4:J4"/>
    <mergeCell ref="C5:G5"/>
    <mergeCell ref="H5:J5"/>
    <mergeCell ref="C7:E7"/>
    <mergeCell ref="C8:E8"/>
    <mergeCell ref="C9:E9"/>
    <mergeCell ref="C10:E10"/>
    <mergeCell ref="C11:E11"/>
  </mergeCells>
  <pageMargins left="1" right="1" top="1" bottom="1" header="0.5" footer="0.5"/>
  <pageSetup scale="4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T85"/>
  <sheetViews>
    <sheetView topLeftCell="A46" workbookViewId="0">
      <selection activeCell="I51" sqref="I51"/>
    </sheetView>
  </sheetViews>
  <sheetFormatPr baseColWidth="10" defaultRowHeight="12.75" x14ac:dyDescent="0.2"/>
  <cols>
    <col min="1" max="1" width="65.28515625" style="72" bestFit="1" customWidth="1"/>
    <col min="2" max="2" width="11.42578125" style="72"/>
    <col min="3" max="3" width="63.42578125" style="73" customWidth="1"/>
    <col min="4" max="4" width="11.42578125" style="73"/>
    <col min="5" max="5" width="11.42578125" style="134"/>
    <col min="6" max="6" width="18.85546875" style="134" customWidth="1"/>
    <col min="7" max="7" width="11.42578125" style="72" customWidth="1"/>
    <col min="8" max="11" width="20.7109375" style="72" customWidth="1"/>
    <col min="12" max="12" width="11.42578125" style="72"/>
    <col min="13" max="16" width="11.42578125" style="72" hidden="1" customWidth="1"/>
    <col min="17" max="17" width="15.85546875" style="72" hidden="1" customWidth="1"/>
    <col min="18" max="20" width="11.42578125" style="72" hidden="1" customWidth="1"/>
    <col min="21" max="22" width="0" style="72" hidden="1" customWidth="1"/>
    <col min="23" max="256" width="11.42578125" style="72"/>
    <col min="257" max="257" width="65.28515625" style="72" bestFit="1" customWidth="1"/>
    <col min="258" max="258" width="11.42578125" style="72"/>
    <col min="259" max="259" width="63.42578125" style="72" customWidth="1"/>
    <col min="260" max="261" width="11.42578125" style="72"/>
    <col min="262" max="262" width="18.85546875" style="72" customWidth="1"/>
    <col min="263" max="263" width="11.42578125" style="72" customWidth="1"/>
    <col min="264" max="267" width="20.7109375" style="72" customWidth="1"/>
    <col min="268" max="268" width="11.42578125" style="72"/>
    <col min="269" max="278" width="0" style="72" hidden="1" customWidth="1"/>
    <col min="279" max="512" width="11.42578125" style="72"/>
    <col min="513" max="513" width="65.28515625" style="72" bestFit="1" customWidth="1"/>
    <col min="514" max="514" width="11.42578125" style="72"/>
    <col min="515" max="515" width="63.42578125" style="72" customWidth="1"/>
    <col min="516" max="517" width="11.42578125" style="72"/>
    <col min="518" max="518" width="18.85546875" style="72" customWidth="1"/>
    <col min="519" max="519" width="11.42578125" style="72" customWidth="1"/>
    <col min="520" max="523" width="20.7109375" style="72" customWidth="1"/>
    <col min="524" max="524" width="11.42578125" style="72"/>
    <col min="525" max="534" width="0" style="72" hidden="1" customWidth="1"/>
    <col min="535" max="768" width="11.42578125" style="72"/>
    <col min="769" max="769" width="65.28515625" style="72" bestFit="1" customWidth="1"/>
    <col min="770" max="770" width="11.42578125" style="72"/>
    <col min="771" max="771" width="63.42578125" style="72" customWidth="1"/>
    <col min="772" max="773" width="11.42578125" style="72"/>
    <col min="774" max="774" width="18.85546875" style="72" customWidth="1"/>
    <col min="775" max="775" width="11.42578125" style="72" customWidth="1"/>
    <col min="776" max="779" width="20.7109375" style="72" customWidth="1"/>
    <col min="780" max="780" width="11.42578125" style="72"/>
    <col min="781" max="790" width="0" style="72" hidden="1" customWidth="1"/>
    <col min="791" max="1024" width="11.42578125" style="72"/>
    <col min="1025" max="1025" width="65.28515625" style="72" bestFit="1" customWidth="1"/>
    <col min="1026" max="1026" width="11.42578125" style="72"/>
    <col min="1027" max="1027" width="63.42578125" style="72" customWidth="1"/>
    <col min="1028" max="1029" width="11.42578125" style="72"/>
    <col min="1030" max="1030" width="18.85546875" style="72" customWidth="1"/>
    <col min="1031" max="1031" width="11.42578125" style="72" customWidth="1"/>
    <col min="1032" max="1035" width="20.7109375" style="72" customWidth="1"/>
    <col min="1036" max="1036" width="11.42578125" style="72"/>
    <col min="1037" max="1046" width="0" style="72" hidden="1" customWidth="1"/>
    <col min="1047" max="1280" width="11.42578125" style="72"/>
    <col min="1281" max="1281" width="65.28515625" style="72" bestFit="1" customWidth="1"/>
    <col min="1282" max="1282" width="11.42578125" style="72"/>
    <col min="1283" max="1283" width="63.42578125" style="72" customWidth="1"/>
    <col min="1284" max="1285" width="11.42578125" style="72"/>
    <col min="1286" max="1286" width="18.85546875" style="72" customWidth="1"/>
    <col min="1287" max="1287" width="11.42578125" style="72" customWidth="1"/>
    <col min="1288" max="1291" width="20.7109375" style="72" customWidth="1"/>
    <col min="1292" max="1292" width="11.42578125" style="72"/>
    <col min="1293" max="1302" width="0" style="72" hidden="1" customWidth="1"/>
    <col min="1303" max="1536" width="11.42578125" style="72"/>
    <col min="1537" max="1537" width="65.28515625" style="72" bestFit="1" customWidth="1"/>
    <col min="1538" max="1538" width="11.42578125" style="72"/>
    <col min="1539" max="1539" width="63.42578125" style="72" customWidth="1"/>
    <col min="1540" max="1541" width="11.42578125" style="72"/>
    <col min="1542" max="1542" width="18.85546875" style="72" customWidth="1"/>
    <col min="1543" max="1543" width="11.42578125" style="72" customWidth="1"/>
    <col min="1544" max="1547" width="20.7109375" style="72" customWidth="1"/>
    <col min="1548" max="1548" width="11.42578125" style="72"/>
    <col min="1549" max="1558" width="0" style="72" hidden="1" customWidth="1"/>
    <col min="1559" max="1792" width="11.42578125" style="72"/>
    <col min="1793" max="1793" width="65.28515625" style="72" bestFit="1" customWidth="1"/>
    <col min="1794" max="1794" width="11.42578125" style="72"/>
    <col min="1795" max="1795" width="63.42578125" style="72" customWidth="1"/>
    <col min="1796" max="1797" width="11.42578125" style="72"/>
    <col min="1798" max="1798" width="18.85546875" style="72" customWidth="1"/>
    <col min="1799" max="1799" width="11.42578125" style="72" customWidth="1"/>
    <col min="1800" max="1803" width="20.7109375" style="72" customWidth="1"/>
    <col min="1804" max="1804" width="11.42578125" style="72"/>
    <col min="1805" max="1814" width="0" style="72" hidden="1" customWidth="1"/>
    <col min="1815" max="2048" width="11.42578125" style="72"/>
    <col min="2049" max="2049" width="65.28515625" style="72" bestFit="1" customWidth="1"/>
    <col min="2050" max="2050" width="11.42578125" style="72"/>
    <col min="2051" max="2051" width="63.42578125" style="72" customWidth="1"/>
    <col min="2052" max="2053" width="11.42578125" style="72"/>
    <col min="2054" max="2054" width="18.85546875" style="72" customWidth="1"/>
    <col min="2055" max="2055" width="11.42578125" style="72" customWidth="1"/>
    <col min="2056" max="2059" width="20.7109375" style="72" customWidth="1"/>
    <col min="2060" max="2060" width="11.42578125" style="72"/>
    <col min="2061" max="2070" width="0" style="72" hidden="1" customWidth="1"/>
    <col min="2071" max="2304" width="11.42578125" style="72"/>
    <col min="2305" max="2305" width="65.28515625" style="72" bestFit="1" customWidth="1"/>
    <col min="2306" max="2306" width="11.42578125" style="72"/>
    <col min="2307" max="2307" width="63.42578125" style="72" customWidth="1"/>
    <col min="2308" max="2309" width="11.42578125" style="72"/>
    <col min="2310" max="2310" width="18.85546875" style="72" customWidth="1"/>
    <col min="2311" max="2311" width="11.42578125" style="72" customWidth="1"/>
    <col min="2312" max="2315" width="20.7109375" style="72" customWidth="1"/>
    <col min="2316" max="2316" width="11.42578125" style="72"/>
    <col min="2317" max="2326" width="0" style="72" hidden="1" customWidth="1"/>
    <col min="2327" max="2560" width="11.42578125" style="72"/>
    <col min="2561" max="2561" width="65.28515625" style="72" bestFit="1" customWidth="1"/>
    <col min="2562" max="2562" width="11.42578125" style="72"/>
    <col min="2563" max="2563" width="63.42578125" style="72" customWidth="1"/>
    <col min="2564" max="2565" width="11.42578125" style="72"/>
    <col min="2566" max="2566" width="18.85546875" style="72" customWidth="1"/>
    <col min="2567" max="2567" width="11.42578125" style="72" customWidth="1"/>
    <col min="2568" max="2571" width="20.7109375" style="72" customWidth="1"/>
    <col min="2572" max="2572" width="11.42578125" style="72"/>
    <col min="2573" max="2582" width="0" style="72" hidden="1" customWidth="1"/>
    <col min="2583" max="2816" width="11.42578125" style="72"/>
    <col min="2817" max="2817" width="65.28515625" style="72" bestFit="1" customWidth="1"/>
    <col min="2818" max="2818" width="11.42578125" style="72"/>
    <col min="2819" max="2819" width="63.42578125" style="72" customWidth="1"/>
    <col min="2820" max="2821" width="11.42578125" style="72"/>
    <col min="2822" max="2822" width="18.85546875" style="72" customWidth="1"/>
    <col min="2823" max="2823" width="11.42578125" style="72" customWidth="1"/>
    <col min="2824" max="2827" width="20.7109375" style="72" customWidth="1"/>
    <col min="2828" max="2828" width="11.42578125" style="72"/>
    <col min="2829" max="2838" width="0" style="72" hidden="1" customWidth="1"/>
    <col min="2839" max="3072" width="11.42578125" style="72"/>
    <col min="3073" max="3073" width="65.28515625" style="72" bestFit="1" customWidth="1"/>
    <col min="3074" max="3074" width="11.42578125" style="72"/>
    <col min="3075" max="3075" width="63.42578125" style="72" customWidth="1"/>
    <col min="3076" max="3077" width="11.42578125" style="72"/>
    <col min="3078" max="3078" width="18.85546875" style="72" customWidth="1"/>
    <col min="3079" max="3079" width="11.42578125" style="72" customWidth="1"/>
    <col min="3080" max="3083" width="20.7109375" style="72" customWidth="1"/>
    <col min="3084" max="3084" width="11.42578125" style="72"/>
    <col min="3085" max="3094" width="0" style="72" hidden="1" customWidth="1"/>
    <col min="3095" max="3328" width="11.42578125" style="72"/>
    <col min="3329" max="3329" width="65.28515625" style="72" bestFit="1" customWidth="1"/>
    <col min="3330" max="3330" width="11.42578125" style="72"/>
    <col min="3331" max="3331" width="63.42578125" style="72" customWidth="1"/>
    <col min="3332" max="3333" width="11.42578125" style="72"/>
    <col min="3334" max="3334" width="18.85546875" style="72" customWidth="1"/>
    <col min="3335" max="3335" width="11.42578125" style="72" customWidth="1"/>
    <col min="3336" max="3339" width="20.7109375" style="72" customWidth="1"/>
    <col min="3340" max="3340" width="11.42578125" style="72"/>
    <col min="3341" max="3350" width="0" style="72" hidden="1" customWidth="1"/>
    <col min="3351" max="3584" width="11.42578125" style="72"/>
    <col min="3585" max="3585" width="65.28515625" style="72" bestFit="1" customWidth="1"/>
    <col min="3586" max="3586" width="11.42578125" style="72"/>
    <col min="3587" max="3587" width="63.42578125" style="72" customWidth="1"/>
    <col min="3588" max="3589" width="11.42578125" style="72"/>
    <col min="3590" max="3590" width="18.85546875" style="72" customWidth="1"/>
    <col min="3591" max="3591" width="11.42578125" style="72" customWidth="1"/>
    <col min="3592" max="3595" width="20.7109375" style="72" customWidth="1"/>
    <col min="3596" max="3596" width="11.42578125" style="72"/>
    <col min="3597" max="3606" width="0" style="72" hidden="1" customWidth="1"/>
    <col min="3607" max="3840" width="11.42578125" style="72"/>
    <col min="3841" max="3841" width="65.28515625" style="72" bestFit="1" customWidth="1"/>
    <col min="3842" max="3842" width="11.42578125" style="72"/>
    <col min="3843" max="3843" width="63.42578125" style="72" customWidth="1"/>
    <col min="3844" max="3845" width="11.42578125" style="72"/>
    <col min="3846" max="3846" width="18.85546875" style="72" customWidth="1"/>
    <col min="3847" max="3847" width="11.42578125" style="72" customWidth="1"/>
    <col min="3848" max="3851" width="20.7109375" style="72" customWidth="1"/>
    <col min="3852" max="3852" width="11.42578125" style="72"/>
    <col min="3853" max="3862" width="0" style="72" hidden="1" customWidth="1"/>
    <col min="3863" max="4096" width="11.42578125" style="72"/>
    <col min="4097" max="4097" width="65.28515625" style="72" bestFit="1" customWidth="1"/>
    <col min="4098" max="4098" width="11.42578125" style="72"/>
    <col min="4099" max="4099" width="63.42578125" style="72" customWidth="1"/>
    <col min="4100" max="4101" width="11.42578125" style="72"/>
    <col min="4102" max="4102" width="18.85546875" style="72" customWidth="1"/>
    <col min="4103" max="4103" width="11.42578125" style="72" customWidth="1"/>
    <col min="4104" max="4107" width="20.7109375" style="72" customWidth="1"/>
    <col min="4108" max="4108" width="11.42578125" style="72"/>
    <col min="4109" max="4118" width="0" style="72" hidden="1" customWidth="1"/>
    <col min="4119" max="4352" width="11.42578125" style="72"/>
    <col min="4353" max="4353" width="65.28515625" style="72" bestFit="1" customWidth="1"/>
    <col min="4354" max="4354" width="11.42578125" style="72"/>
    <col min="4355" max="4355" width="63.42578125" style="72" customWidth="1"/>
    <col min="4356" max="4357" width="11.42578125" style="72"/>
    <col min="4358" max="4358" width="18.85546875" style="72" customWidth="1"/>
    <col min="4359" max="4359" width="11.42578125" style="72" customWidth="1"/>
    <col min="4360" max="4363" width="20.7109375" style="72" customWidth="1"/>
    <col min="4364" max="4364" width="11.42578125" style="72"/>
    <col min="4365" max="4374" width="0" style="72" hidden="1" customWidth="1"/>
    <col min="4375" max="4608" width="11.42578125" style="72"/>
    <col min="4609" max="4609" width="65.28515625" style="72" bestFit="1" customWidth="1"/>
    <col min="4610" max="4610" width="11.42578125" style="72"/>
    <col min="4611" max="4611" width="63.42578125" style="72" customWidth="1"/>
    <col min="4612" max="4613" width="11.42578125" style="72"/>
    <col min="4614" max="4614" width="18.85546875" style="72" customWidth="1"/>
    <col min="4615" max="4615" width="11.42578125" style="72" customWidth="1"/>
    <col min="4616" max="4619" width="20.7109375" style="72" customWidth="1"/>
    <col min="4620" max="4620" width="11.42578125" style="72"/>
    <col min="4621" max="4630" width="0" style="72" hidden="1" customWidth="1"/>
    <col min="4631" max="4864" width="11.42578125" style="72"/>
    <col min="4865" max="4865" width="65.28515625" style="72" bestFit="1" customWidth="1"/>
    <col min="4866" max="4866" width="11.42578125" style="72"/>
    <col min="4867" max="4867" width="63.42578125" style="72" customWidth="1"/>
    <col min="4868" max="4869" width="11.42578125" style="72"/>
    <col min="4870" max="4870" width="18.85546875" style="72" customWidth="1"/>
    <col min="4871" max="4871" width="11.42578125" style="72" customWidth="1"/>
    <col min="4872" max="4875" width="20.7109375" style="72" customWidth="1"/>
    <col min="4876" max="4876" width="11.42578125" style="72"/>
    <col min="4877" max="4886" width="0" style="72" hidden="1" customWidth="1"/>
    <col min="4887" max="5120" width="11.42578125" style="72"/>
    <col min="5121" max="5121" width="65.28515625" style="72" bestFit="1" customWidth="1"/>
    <col min="5122" max="5122" width="11.42578125" style="72"/>
    <col min="5123" max="5123" width="63.42578125" style="72" customWidth="1"/>
    <col min="5124" max="5125" width="11.42578125" style="72"/>
    <col min="5126" max="5126" width="18.85546875" style="72" customWidth="1"/>
    <col min="5127" max="5127" width="11.42578125" style="72" customWidth="1"/>
    <col min="5128" max="5131" width="20.7109375" style="72" customWidth="1"/>
    <col min="5132" max="5132" width="11.42578125" style="72"/>
    <col min="5133" max="5142" width="0" style="72" hidden="1" customWidth="1"/>
    <col min="5143" max="5376" width="11.42578125" style="72"/>
    <col min="5377" max="5377" width="65.28515625" style="72" bestFit="1" customWidth="1"/>
    <col min="5378" max="5378" width="11.42578125" style="72"/>
    <col min="5379" max="5379" width="63.42578125" style="72" customWidth="1"/>
    <col min="5380" max="5381" width="11.42578125" style="72"/>
    <col min="5382" max="5382" width="18.85546875" style="72" customWidth="1"/>
    <col min="5383" max="5383" width="11.42578125" style="72" customWidth="1"/>
    <col min="5384" max="5387" width="20.7109375" style="72" customWidth="1"/>
    <col min="5388" max="5388" width="11.42578125" style="72"/>
    <col min="5389" max="5398" width="0" style="72" hidden="1" customWidth="1"/>
    <col min="5399" max="5632" width="11.42578125" style="72"/>
    <col min="5633" max="5633" width="65.28515625" style="72" bestFit="1" customWidth="1"/>
    <col min="5634" max="5634" width="11.42578125" style="72"/>
    <col min="5635" max="5635" width="63.42578125" style="72" customWidth="1"/>
    <col min="5636" max="5637" width="11.42578125" style="72"/>
    <col min="5638" max="5638" width="18.85546875" style="72" customWidth="1"/>
    <col min="5639" max="5639" width="11.42578125" style="72" customWidth="1"/>
    <col min="5640" max="5643" width="20.7109375" style="72" customWidth="1"/>
    <col min="5644" max="5644" width="11.42578125" style="72"/>
    <col min="5645" max="5654" width="0" style="72" hidden="1" customWidth="1"/>
    <col min="5655" max="5888" width="11.42578125" style="72"/>
    <col min="5889" max="5889" width="65.28515625" style="72" bestFit="1" customWidth="1"/>
    <col min="5890" max="5890" width="11.42578125" style="72"/>
    <col min="5891" max="5891" width="63.42578125" style="72" customWidth="1"/>
    <col min="5892" max="5893" width="11.42578125" style="72"/>
    <col min="5894" max="5894" width="18.85546875" style="72" customWidth="1"/>
    <col min="5895" max="5895" width="11.42578125" style="72" customWidth="1"/>
    <col min="5896" max="5899" width="20.7109375" style="72" customWidth="1"/>
    <col min="5900" max="5900" width="11.42578125" style="72"/>
    <col min="5901" max="5910" width="0" style="72" hidden="1" customWidth="1"/>
    <col min="5911" max="6144" width="11.42578125" style="72"/>
    <col min="6145" max="6145" width="65.28515625" style="72" bestFit="1" customWidth="1"/>
    <col min="6146" max="6146" width="11.42578125" style="72"/>
    <col min="6147" max="6147" width="63.42578125" style="72" customWidth="1"/>
    <col min="6148" max="6149" width="11.42578125" style="72"/>
    <col min="6150" max="6150" width="18.85546875" style="72" customWidth="1"/>
    <col min="6151" max="6151" width="11.42578125" style="72" customWidth="1"/>
    <col min="6152" max="6155" width="20.7109375" style="72" customWidth="1"/>
    <col min="6156" max="6156" width="11.42578125" style="72"/>
    <col min="6157" max="6166" width="0" style="72" hidden="1" customWidth="1"/>
    <col min="6167" max="6400" width="11.42578125" style="72"/>
    <col min="6401" max="6401" width="65.28515625" style="72" bestFit="1" customWidth="1"/>
    <col min="6402" max="6402" width="11.42578125" style="72"/>
    <col min="6403" max="6403" width="63.42578125" style="72" customWidth="1"/>
    <col min="6404" max="6405" width="11.42578125" style="72"/>
    <col min="6406" max="6406" width="18.85546875" style="72" customWidth="1"/>
    <col min="6407" max="6407" width="11.42578125" style="72" customWidth="1"/>
    <col min="6408" max="6411" width="20.7109375" style="72" customWidth="1"/>
    <col min="6412" max="6412" width="11.42578125" style="72"/>
    <col min="6413" max="6422" width="0" style="72" hidden="1" customWidth="1"/>
    <col min="6423" max="6656" width="11.42578125" style="72"/>
    <col min="6657" max="6657" width="65.28515625" style="72" bestFit="1" customWidth="1"/>
    <col min="6658" max="6658" width="11.42578125" style="72"/>
    <col min="6659" max="6659" width="63.42578125" style="72" customWidth="1"/>
    <col min="6660" max="6661" width="11.42578125" style="72"/>
    <col min="6662" max="6662" width="18.85546875" style="72" customWidth="1"/>
    <col min="6663" max="6663" width="11.42578125" style="72" customWidth="1"/>
    <col min="6664" max="6667" width="20.7109375" style="72" customWidth="1"/>
    <col min="6668" max="6668" width="11.42578125" style="72"/>
    <col min="6669" max="6678" width="0" style="72" hidden="1" customWidth="1"/>
    <col min="6679" max="6912" width="11.42578125" style="72"/>
    <col min="6913" max="6913" width="65.28515625" style="72" bestFit="1" customWidth="1"/>
    <col min="6914" max="6914" width="11.42578125" style="72"/>
    <col min="6915" max="6915" width="63.42578125" style="72" customWidth="1"/>
    <col min="6916" max="6917" width="11.42578125" style="72"/>
    <col min="6918" max="6918" width="18.85546875" style="72" customWidth="1"/>
    <col min="6919" max="6919" width="11.42578125" style="72" customWidth="1"/>
    <col min="6920" max="6923" width="20.7109375" style="72" customWidth="1"/>
    <col min="6924" max="6924" width="11.42578125" style="72"/>
    <col min="6925" max="6934" width="0" style="72" hidden="1" customWidth="1"/>
    <col min="6935" max="7168" width="11.42578125" style="72"/>
    <col min="7169" max="7169" width="65.28515625" style="72" bestFit="1" customWidth="1"/>
    <col min="7170" max="7170" width="11.42578125" style="72"/>
    <col min="7171" max="7171" width="63.42578125" style="72" customWidth="1"/>
    <col min="7172" max="7173" width="11.42578125" style="72"/>
    <col min="7174" max="7174" width="18.85546875" style="72" customWidth="1"/>
    <col min="7175" max="7175" width="11.42578125" style="72" customWidth="1"/>
    <col min="7176" max="7179" width="20.7109375" style="72" customWidth="1"/>
    <col min="7180" max="7180" width="11.42578125" style="72"/>
    <col min="7181" max="7190" width="0" style="72" hidden="1" customWidth="1"/>
    <col min="7191" max="7424" width="11.42578125" style="72"/>
    <col min="7425" max="7425" width="65.28515625" style="72" bestFit="1" customWidth="1"/>
    <col min="7426" max="7426" width="11.42578125" style="72"/>
    <col min="7427" max="7427" width="63.42578125" style="72" customWidth="1"/>
    <col min="7428" max="7429" width="11.42578125" style="72"/>
    <col min="7430" max="7430" width="18.85546875" style="72" customWidth="1"/>
    <col min="7431" max="7431" width="11.42578125" style="72" customWidth="1"/>
    <col min="7432" max="7435" width="20.7109375" style="72" customWidth="1"/>
    <col min="7436" max="7436" width="11.42578125" style="72"/>
    <col min="7437" max="7446" width="0" style="72" hidden="1" customWidth="1"/>
    <col min="7447" max="7680" width="11.42578125" style="72"/>
    <col min="7681" max="7681" width="65.28515625" style="72" bestFit="1" customWidth="1"/>
    <col min="7682" max="7682" width="11.42578125" style="72"/>
    <col min="7683" max="7683" width="63.42578125" style="72" customWidth="1"/>
    <col min="7684" max="7685" width="11.42578125" style="72"/>
    <col min="7686" max="7686" width="18.85546875" style="72" customWidth="1"/>
    <col min="7687" max="7687" width="11.42578125" style="72" customWidth="1"/>
    <col min="7688" max="7691" width="20.7109375" style="72" customWidth="1"/>
    <col min="7692" max="7692" width="11.42578125" style="72"/>
    <col min="7693" max="7702" width="0" style="72" hidden="1" customWidth="1"/>
    <col min="7703" max="7936" width="11.42578125" style="72"/>
    <col min="7937" max="7937" width="65.28515625" style="72" bestFit="1" customWidth="1"/>
    <col min="7938" max="7938" width="11.42578125" style="72"/>
    <col min="7939" max="7939" width="63.42578125" style="72" customWidth="1"/>
    <col min="7940" max="7941" width="11.42578125" style="72"/>
    <col min="7942" max="7942" width="18.85546875" style="72" customWidth="1"/>
    <col min="7943" max="7943" width="11.42578125" style="72" customWidth="1"/>
    <col min="7944" max="7947" width="20.7109375" style="72" customWidth="1"/>
    <col min="7948" max="7948" width="11.42578125" style="72"/>
    <col min="7949" max="7958" width="0" style="72" hidden="1" customWidth="1"/>
    <col min="7959" max="8192" width="11.42578125" style="72"/>
    <col min="8193" max="8193" width="65.28515625" style="72" bestFit="1" customWidth="1"/>
    <col min="8194" max="8194" width="11.42578125" style="72"/>
    <col min="8195" max="8195" width="63.42578125" style="72" customWidth="1"/>
    <col min="8196" max="8197" width="11.42578125" style="72"/>
    <col min="8198" max="8198" width="18.85546875" style="72" customWidth="1"/>
    <col min="8199" max="8199" width="11.42578125" style="72" customWidth="1"/>
    <col min="8200" max="8203" width="20.7109375" style="72" customWidth="1"/>
    <col min="8204" max="8204" width="11.42578125" style="72"/>
    <col min="8205" max="8214" width="0" style="72" hidden="1" customWidth="1"/>
    <col min="8215" max="8448" width="11.42578125" style="72"/>
    <col min="8449" max="8449" width="65.28515625" style="72" bestFit="1" customWidth="1"/>
    <col min="8450" max="8450" width="11.42578125" style="72"/>
    <col min="8451" max="8451" width="63.42578125" style="72" customWidth="1"/>
    <col min="8452" max="8453" width="11.42578125" style="72"/>
    <col min="8454" max="8454" width="18.85546875" style="72" customWidth="1"/>
    <col min="8455" max="8455" width="11.42578125" style="72" customWidth="1"/>
    <col min="8456" max="8459" width="20.7109375" style="72" customWidth="1"/>
    <col min="8460" max="8460" width="11.42578125" style="72"/>
    <col min="8461" max="8470" width="0" style="72" hidden="1" customWidth="1"/>
    <col min="8471" max="8704" width="11.42578125" style="72"/>
    <col min="8705" max="8705" width="65.28515625" style="72" bestFit="1" customWidth="1"/>
    <col min="8706" max="8706" width="11.42578125" style="72"/>
    <col min="8707" max="8707" width="63.42578125" style="72" customWidth="1"/>
    <col min="8708" max="8709" width="11.42578125" style="72"/>
    <col min="8710" max="8710" width="18.85546875" style="72" customWidth="1"/>
    <col min="8711" max="8711" width="11.42578125" style="72" customWidth="1"/>
    <col min="8712" max="8715" width="20.7109375" style="72" customWidth="1"/>
    <col min="8716" max="8716" width="11.42578125" style="72"/>
    <col min="8717" max="8726" width="0" style="72" hidden="1" customWidth="1"/>
    <col min="8727" max="8960" width="11.42578125" style="72"/>
    <col min="8961" max="8961" width="65.28515625" style="72" bestFit="1" customWidth="1"/>
    <col min="8962" max="8962" width="11.42578125" style="72"/>
    <col min="8963" max="8963" width="63.42578125" style="72" customWidth="1"/>
    <col min="8964" max="8965" width="11.42578125" style="72"/>
    <col min="8966" max="8966" width="18.85546875" style="72" customWidth="1"/>
    <col min="8967" max="8967" width="11.42578125" style="72" customWidth="1"/>
    <col min="8968" max="8971" width="20.7109375" style="72" customWidth="1"/>
    <col min="8972" max="8972" width="11.42578125" style="72"/>
    <col min="8973" max="8982" width="0" style="72" hidden="1" customWidth="1"/>
    <col min="8983" max="9216" width="11.42578125" style="72"/>
    <col min="9217" max="9217" width="65.28515625" style="72" bestFit="1" customWidth="1"/>
    <col min="9218" max="9218" width="11.42578125" style="72"/>
    <col min="9219" max="9219" width="63.42578125" style="72" customWidth="1"/>
    <col min="9220" max="9221" width="11.42578125" style="72"/>
    <col min="9222" max="9222" width="18.85546875" style="72" customWidth="1"/>
    <col min="9223" max="9223" width="11.42578125" style="72" customWidth="1"/>
    <col min="9224" max="9227" width="20.7109375" style="72" customWidth="1"/>
    <col min="9228" max="9228" width="11.42578125" style="72"/>
    <col min="9229" max="9238" width="0" style="72" hidden="1" customWidth="1"/>
    <col min="9239" max="9472" width="11.42578125" style="72"/>
    <col min="9473" max="9473" width="65.28515625" style="72" bestFit="1" customWidth="1"/>
    <col min="9474" max="9474" width="11.42578125" style="72"/>
    <col min="9475" max="9475" width="63.42578125" style="72" customWidth="1"/>
    <col min="9476" max="9477" width="11.42578125" style="72"/>
    <col min="9478" max="9478" width="18.85546875" style="72" customWidth="1"/>
    <col min="9479" max="9479" width="11.42578125" style="72" customWidth="1"/>
    <col min="9480" max="9483" width="20.7109375" style="72" customWidth="1"/>
    <col min="9484" max="9484" width="11.42578125" style="72"/>
    <col min="9485" max="9494" width="0" style="72" hidden="1" customWidth="1"/>
    <col min="9495" max="9728" width="11.42578125" style="72"/>
    <col min="9729" max="9729" width="65.28515625" style="72" bestFit="1" customWidth="1"/>
    <col min="9730" max="9730" width="11.42578125" style="72"/>
    <col min="9731" max="9731" width="63.42578125" style="72" customWidth="1"/>
    <col min="9732" max="9733" width="11.42578125" style="72"/>
    <col min="9734" max="9734" width="18.85546875" style="72" customWidth="1"/>
    <col min="9735" max="9735" width="11.42578125" style="72" customWidth="1"/>
    <col min="9736" max="9739" width="20.7109375" style="72" customWidth="1"/>
    <col min="9740" max="9740" width="11.42578125" style="72"/>
    <col min="9741" max="9750" width="0" style="72" hidden="1" customWidth="1"/>
    <col min="9751" max="9984" width="11.42578125" style="72"/>
    <col min="9985" max="9985" width="65.28515625" style="72" bestFit="1" customWidth="1"/>
    <col min="9986" max="9986" width="11.42578125" style="72"/>
    <col min="9987" max="9987" width="63.42578125" style="72" customWidth="1"/>
    <col min="9988" max="9989" width="11.42578125" style="72"/>
    <col min="9990" max="9990" width="18.85546875" style="72" customWidth="1"/>
    <col min="9991" max="9991" width="11.42578125" style="72" customWidth="1"/>
    <col min="9992" max="9995" width="20.7109375" style="72" customWidth="1"/>
    <col min="9996" max="9996" width="11.42578125" style="72"/>
    <col min="9997" max="10006" width="0" style="72" hidden="1" customWidth="1"/>
    <col min="10007" max="10240" width="11.42578125" style="72"/>
    <col min="10241" max="10241" width="65.28515625" style="72" bestFit="1" customWidth="1"/>
    <col min="10242" max="10242" width="11.42578125" style="72"/>
    <col min="10243" max="10243" width="63.42578125" style="72" customWidth="1"/>
    <col min="10244" max="10245" width="11.42578125" style="72"/>
    <col min="10246" max="10246" width="18.85546875" style="72" customWidth="1"/>
    <col min="10247" max="10247" width="11.42578125" style="72" customWidth="1"/>
    <col min="10248" max="10251" width="20.7109375" style="72" customWidth="1"/>
    <col min="10252" max="10252" width="11.42578125" style="72"/>
    <col min="10253" max="10262" width="0" style="72" hidden="1" customWidth="1"/>
    <col min="10263" max="10496" width="11.42578125" style="72"/>
    <col min="10497" max="10497" width="65.28515625" style="72" bestFit="1" customWidth="1"/>
    <col min="10498" max="10498" width="11.42578125" style="72"/>
    <col min="10499" max="10499" width="63.42578125" style="72" customWidth="1"/>
    <col min="10500" max="10501" width="11.42578125" style="72"/>
    <col min="10502" max="10502" width="18.85546875" style="72" customWidth="1"/>
    <col min="10503" max="10503" width="11.42578125" style="72" customWidth="1"/>
    <col min="10504" max="10507" width="20.7109375" style="72" customWidth="1"/>
    <col min="10508" max="10508" width="11.42578125" style="72"/>
    <col min="10509" max="10518" width="0" style="72" hidden="1" customWidth="1"/>
    <col min="10519" max="10752" width="11.42578125" style="72"/>
    <col min="10753" max="10753" width="65.28515625" style="72" bestFit="1" customWidth="1"/>
    <col min="10754" max="10754" width="11.42578125" style="72"/>
    <col min="10755" max="10755" width="63.42578125" style="72" customWidth="1"/>
    <col min="10756" max="10757" width="11.42578125" style="72"/>
    <col min="10758" max="10758" width="18.85546875" style="72" customWidth="1"/>
    <col min="10759" max="10759" width="11.42578125" style="72" customWidth="1"/>
    <col min="10760" max="10763" width="20.7109375" style="72" customWidth="1"/>
    <col min="10764" max="10764" width="11.42578125" style="72"/>
    <col min="10765" max="10774" width="0" style="72" hidden="1" customWidth="1"/>
    <col min="10775" max="11008" width="11.42578125" style="72"/>
    <col min="11009" max="11009" width="65.28515625" style="72" bestFit="1" customWidth="1"/>
    <col min="11010" max="11010" width="11.42578125" style="72"/>
    <col min="11011" max="11011" width="63.42578125" style="72" customWidth="1"/>
    <col min="11012" max="11013" width="11.42578125" style="72"/>
    <col min="11014" max="11014" width="18.85546875" style="72" customWidth="1"/>
    <col min="11015" max="11015" width="11.42578125" style="72" customWidth="1"/>
    <col min="11016" max="11019" width="20.7109375" style="72" customWidth="1"/>
    <col min="11020" max="11020" width="11.42578125" style="72"/>
    <col min="11021" max="11030" width="0" style="72" hidden="1" customWidth="1"/>
    <col min="11031" max="11264" width="11.42578125" style="72"/>
    <col min="11265" max="11265" width="65.28515625" style="72" bestFit="1" customWidth="1"/>
    <col min="11266" max="11266" width="11.42578125" style="72"/>
    <col min="11267" max="11267" width="63.42578125" style="72" customWidth="1"/>
    <col min="11268" max="11269" width="11.42578125" style="72"/>
    <col min="11270" max="11270" width="18.85546875" style="72" customWidth="1"/>
    <col min="11271" max="11271" width="11.42578125" style="72" customWidth="1"/>
    <col min="11272" max="11275" width="20.7109375" style="72" customWidth="1"/>
    <col min="11276" max="11276" width="11.42578125" style="72"/>
    <col min="11277" max="11286" width="0" style="72" hidden="1" customWidth="1"/>
    <col min="11287" max="11520" width="11.42578125" style="72"/>
    <col min="11521" max="11521" width="65.28515625" style="72" bestFit="1" customWidth="1"/>
    <col min="11522" max="11522" width="11.42578125" style="72"/>
    <col min="11523" max="11523" width="63.42578125" style="72" customWidth="1"/>
    <col min="11524" max="11525" width="11.42578125" style="72"/>
    <col min="11526" max="11526" width="18.85546875" style="72" customWidth="1"/>
    <col min="11527" max="11527" width="11.42578125" style="72" customWidth="1"/>
    <col min="11528" max="11531" width="20.7109375" style="72" customWidth="1"/>
    <col min="11532" max="11532" width="11.42578125" style="72"/>
    <col min="11533" max="11542" width="0" style="72" hidden="1" customWidth="1"/>
    <col min="11543" max="11776" width="11.42578125" style="72"/>
    <col min="11777" max="11777" width="65.28515625" style="72" bestFit="1" customWidth="1"/>
    <col min="11778" max="11778" width="11.42578125" style="72"/>
    <col min="11779" max="11779" width="63.42578125" style="72" customWidth="1"/>
    <col min="11780" max="11781" width="11.42578125" style="72"/>
    <col min="11782" max="11782" width="18.85546875" style="72" customWidth="1"/>
    <col min="11783" max="11783" width="11.42578125" style="72" customWidth="1"/>
    <col min="11784" max="11787" width="20.7109375" style="72" customWidth="1"/>
    <col min="11788" max="11788" width="11.42578125" style="72"/>
    <col min="11789" max="11798" width="0" style="72" hidden="1" customWidth="1"/>
    <col min="11799" max="12032" width="11.42578125" style="72"/>
    <col min="12033" max="12033" width="65.28515625" style="72" bestFit="1" customWidth="1"/>
    <col min="12034" max="12034" width="11.42578125" style="72"/>
    <col min="12035" max="12035" width="63.42578125" style="72" customWidth="1"/>
    <col min="12036" max="12037" width="11.42578125" style="72"/>
    <col min="12038" max="12038" width="18.85546875" style="72" customWidth="1"/>
    <col min="12039" max="12039" width="11.42578125" style="72" customWidth="1"/>
    <col min="12040" max="12043" width="20.7109375" style="72" customWidth="1"/>
    <col min="12044" max="12044" width="11.42578125" style="72"/>
    <col min="12045" max="12054" width="0" style="72" hidden="1" customWidth="1"/>
    <col min="12055" max="12288" width="11.42578125" style="72"/>
    <col min="12289" max="12289" width="65.28515625" style="72" bestFit="1" customWidth="1"/>
    <col min="12290" max="12290" width="11.42578125" style="72"/>
    <col min="12291" max="12291" width="63.42578125" style="72" customWidth="1"/>
    <col min="12292" max="12293" width="11.42578125" style="72"/>
    <col min="12294" max="12294" width="18.85546875" style="72" customWidth="1"/>
    <col min="12295" max="12295" width="11.42578125" style="72" customWidth="1"/>
    <col min="12296" max="12299" width="20.7109375" style="72" customWidth="1"/>
    <col min="12300" max="12300" width="11.42578125" style="72"/>
    <col min="12301" max="12310" width="0" style="72" hidden="1" customWidth="1"/>
    <col min="12311" max="12544" width="11.42578125" style="72"/>
    <col min="12545" max="12545" width="65.28515625" style="72" bestFit="1" customWidth="1"/>
    <col min="12546" max="12546" width="11.42578125" style="72"/>
    <col min="12547" max="12547" width="63.42578125" style="72" customWidth="1"/>
    <col min="12548" max="12549" width="11.42578125" style="72"/>
    <col min="12550" max="12550" width="18.85546875" style="72" customWidth="1"/>
    <col min="12551" max="12551" width="11.42578125" style="72" customWidth="1"/>
    <col min="12552" max="12555" width="20.7109375" style="72" customWidth="1"/>
    <col min="12556" max="12556" width="11.42578125" style="72"/>
    <col min="12557" max="12566" width="0" style="72" hidden="1" customWidth="1"/>
    <col min="12567" max="12800" width="11.42578125" style="72"/>
    <col min="12801" max="12801" width="65.28515625" style="72" bestFit="1" customWidth="1"/>
    <col min="12802" max="12802" width="11.42578125" style="72"/>
    <col min="12803" max="12803" width="63.42578125" style="72" customWidth="1"/>
    <col min="12804" max="12805" width="11.42578125" style="72"/>
    <col min="12806" max="12806" width="18.85546875" style="72" customWidth="1"/>
    <col min="12807" max="12807" width="11.42578125" style="72" customWidth="1"/>
    <col min="12808" max="12811" width="20.7109375" style="72" customWidth="1"/>
    <col min="12812" max="12812" width="11.42578125" style="72"/>
    <col min="12813" max="12822" width="0" style="72" hidden="1" customWidth="1"/>
    <col min="12823" max="13056" width="11.42578125" style="72"/>
    <col min="13057" max="13057" width="65.28515625" style="72" bestFit="1" customWidth="1"/>
    <col min="13058" max="13058" width="11.42578125" style="72"/>
    <col min="13059" max="13059" width="63.42578125" style="72" customWidth="1"/>
    <col min="13060" max="13061" width="11.42578125" style="72"/>
    <col min="13062" max="13062" width="18.85546875" style="72" customWidth="1"/>
    <col min="13063" max="13063" width="11.42578125" style="72" customWidth="1"/>
    <col min="13064" max="13067" width="20.7109375" style="72" customWidth="1"/>
    <col min="13068" max="13068" width="11.42578125" style="72"/>
    <col min="13069" max="13078" width="0" style="72" hidden="1" customWidth="1"/>
    <col min="13079" max="13312" width="11.42578125" style="72"/>
    <col min="13313" max="13313" width="65.28515625" style="72" bestFit="1" customWidth="1"/>
    <col min="13314" max="13314" width="11.42578125" style="72"/>
    <col min="13315" max="13315" width="63.42578125" style="72" customWidth="1"/>
    <col min="13316" max="13317" width="11.42578125" style="72"/>
    <col min="13318" max="13318" width="18.85546875" style="72" customWidth="1"/>
    <col min="13319" max="13319" width="11.42578125" style="72" customWidth="1"/>
    <col min="13320" max="13323" width="20.7109375" style="72" customWidth="1"/>
    <col min="13324" max="13324" width="11.42578125" style="72"/>
    <col min="13325" max="13334" width="0" style="72" hidden="1" customWidth="1"/>
    <col min="13335" max="13568" width="11.42578125" style="72"/>
    <col min="13569" max="13569" width="65.28515625" style="72" bestFit="1" customWidth="1"/>
    <col min="13570" max="13570" width="11.42578125" style="72"/>
    <col min="13571" max="13571" width="63.42578125" style="72" customWidth="1"/>
    <col min="13572" max="13573" width="11.42578125" style="72"/>
    <col min="13574" max="13574" width="18.85546875" style="72" customWidth="1"/>
    <col min="13575" max="13575" width="11.42578125" style="72" customWidth="1"/>
    <col min="13576" max="13579" width="20.7109375" style="72" customWidth="1"/>
    <col min="13580" max="13580" width="11.42578125" style="72"/>
    <col min="13581" max="13590" width="0" style="72" hidden="1" customWidth="1"/>
    <col min="13591" max="13824" width="11.42578125" style="72"/>
    <col min="13825" max="13825" width="65.28515625" style="72" bestFit="1" customWidth="1"/>
    <col min="13826" max="13826" width="11.42578125" style="72"/>
    <col min="13827" max="13827" width="63.42578125" style="72" customWidth="1"/>
    <col min="13828" max="13829" width="11.42578125" style="72"/>
    <col min="13830" max="13830" width="18.85546875" style="72" customWidth="1"/>
    <col min="13831" max="13831" width="11.42578125" style="72" customWidth="1"/>
    <col min="13832" max="13835" width="20.7109375" style="72" customWidth="1"/>
    <col min="13836" max="13836" width="11.42578125" style="72"/>
    <col min="13837" max="13846" width="0" style="72" hidden="1" customWidth="1"/>
    <col min="13847" max="14080" width="11.42578125" style="72"/>
    <col min="14081" max="14081" width="65.28515625" style="72" bestFit="1" customWidth="1"/>
    <col min="14082" max="14082" width="11.42578125" style="72"/>
    <col min="14083" max="14083" width="63.42578125" style="72" customWidth="1"/>
    <col min="14084" max="14085" width="11.42578125" style="72"/>
    <col min="14086" max="14086" width="18.85546875" style="72" customWidth="1"/>
    <col min="14087" max="14087" width="11.42578125" style="72" customWidth="1"/>
    <col min="14088" max="14091" width="20.7109375" style="72" customWidth="1"/>
    <col min="14092" max="14092" width="11.42578125" style="72"/>
    <col min="14093" max="14102" width="0" style="72" hidden="1" customWidth="1"/>
    <col min="14103" max="14336" width="11.42578125" style="72"/>
    <col min="14337" max="14337" width="65.28515625" style="72" bestFit="1" customWidth="1"/>
    <col min="14338" max="14338" width="11.42578125" style="72"/>
    <col min="14339" max="14339" width="63.42578125" style="72" customWidth="1"/>
    <col min="14340" max="14341" width="11.42578125" style="72"/>
    <col min="14342" max="14342" width="18.85546875" style="72" customWidth="1"/>
    <col min="14343" max="14343" width="11.42578125" style="72" customWidth="1"/>
    <col min="14344" max="14347" width="20.7109375" style="72" customWidth="1"/>
    <col min="14348" max="14348" width="11.42578125" style="72"/>
    <col min="14349" max="14358" width="0" style="72" hidden="1" customWidth="1"/>
    <col min="14359" max="14592" width="11.42578125" style="72"/>
    <col min="14593" max="14593" width="65.28515625" style="72" bestFit="1" customWidth="1"/>
    <col min="14594" max="14594" width="11.42578125" style="72"/>
    <col min="14595" max="14595" width="63.42578125" style="72" customWidth="1"/>
    <col min="14596" max="14597" width="11.42578125" style="72"/>
    <col min="14598" max="14598" width="18.85546875" style="72" customWidth="1"/>
    <col min="14599" max="14599" width="11.42578125" style="72" customWidth="1"/>
    <col min="14600" max="14603" width="20.7109375" style="72" customWidth="1"/>
    <col min="14604" max="14604" width="11.42578125" style="72"/>
    <col min="14605" max="14614" width="0" style="72" hidden="1" customWidth="1"/>
    <col min="14615" max="14848" width="11.42578125" style="72"/>
    <col min="14849" max="14849" width="65.28515625" style="72" bestFit="1" customWidth="1"/>
    <col min="14850" max="14850" width="11.42578125" style="72"/>
    <col min="14851" max="14851" width="63.42578125" style="72" customWidth="1"/>
    <col min="14852" max="14853" width="11.42578125" style="72"/>
    <col min="14854" max="14854" width="18.85546875" style="72" customWidth="1"/>
    <col min="14855" max="14855" width="11.42578125" style="72" customWidth="1"/>
    <col min="14856" max="14859" width="20.7109375" style="72" customWidth="1"/>
    <col min="14860" max="14860" width="11.42578125" style="72"/>
    <col min="14861" max="14870" width="0" style="72" hidden="1" customWidth="1"/>
    <col min="14871" max="15104" width="11.42578125" style="72"/>
    <col min="15105" max="15105" width="65.28515625" style="72" bestFit="1" customWidth="1"/>
    <col min="15106" max="15106" width="11.42578125" style="72"/>
    <col min="15107" max="15107" width="63.42578125" style="72" customWidth="1"/>
    <col min="15108" max="15109" width="11.42578125" style="72"/>
    <col min="15110" max="15110" width="18.85546875" style="72" customWidth="1"/>
    <col min="15111" max="15111" width="11.42578125" style="72" customWidth="1"/>
    <col min="15112" max="15115" width="20.7109375" style="72" customWidth="1"/>
    <col min="15116" max="15116" width="11.42578125" style="72"/>
    <col min="15117" max="15126" width="0" style="72" hidden="1" customWidth="1"/>
    <col min="15127" max="15360" width="11.42578125" style="72"/>
    <col min="15361" max="15361" width="65.28515625" style="72" bestFit="1" customWidth="1"/>
    <col min="15362" max="15362" width="11.42578125" style="72"/>
    <col min="15363" max="15363" width="63.42578125" style="72" customWidth="1"/>
    <col min="15364" max="15365" width="11.42578125" style="72"/>
    <col min="15366" max="15366" width="18.85546875" style="72" customWidth="1"/>
    <col min="15367" max="15367" width="11.42578125" style="72" customWidth="1"/>
    <col min="15368" max="15371" width="20.7109375" style="72" customWidth="1"/>
    <col min="15372" max="15372" width="11.42578125" style="72"/>
    <col min="15373" max="15382" width="0" style="72" hidden="1" customWidth="1"/>
    <col min="15383" max="15616" width="11.42578125" style="72"/>
    <col min="15617" max="15617" width="65.28515625" style="72" bestFit="1" customWidth="1"/>
    <col min="15618" max="15618" width="11.42578125" style="72"/>
    <col min="15619" max="15619" width="63.42578125" style="72" customWidth="1"/>
    <col min="15620" max="15621" width="11.42578125" style="72"/>
    <col min="15622" max="15622" width="18.85546875" style="72" customWidth="1"/>
    <col min="15623" max="15623" width="11.42578125" style="72" customWidth="1"/>
    <col min="15624" max="15627" width="20.7109375" style="72" customWidth="1"/>
    <col min="15628" max="15628" width="11.42578125" style="72"/>
    <col min="15629" max="15638" width="0" style="72" hidden="1" customWidth="1"/>
    <col min="15639" max="15872" width="11.42578125" style="72"/>
    <col min="15873" max="15873" width="65.28515625" style="72" bestFit="1" customWidth="1"/>
    <col min="15874" max="15874" width="11.42578125" style="72"/>
    <col min="15875" max="15875" width="63.42578125" style="72" customWidth="1"/>
    <col min="15876" max="15877" width="11.42578125" style="72"/>
    <col min="15878" max="15878" width="18.85546875" style="72" customWidth="1"/>
    <col min="15879" max="15879" width="11.42578125" style="72" customWidth="1"/>
    <col min="15880" max="15883" width="20.7109375" style="72" customWidth="1"/>
    <col min="15884" max="15884" width="11.42578125" style="72"/>
    <col min="15885" max="15894" width="0" style="72" hidden="1" customWidth="1"/>
    <col min="15895" max="16128" width="11.42578125" style="72"/>
    <col min="16129" max="16129" width="65.28515625" style="72" bestFit="1" customWidth="1"/>
    <col min="16130" max="16130" width="11.42578125" style="72"/>
    <col min="16131" max="16131" width="63.42578125" style="72" customWidth="1"/>
    <col min="16132" max="16133" width="11.42578125" style="72"/>
    <col min="16134" max="16134" width="18.85546875" style="72" customWidth="1"/>
    <col min="16135" max="16135" width="11.42578125" style="72" customWidth="1"/>
    <col min="16136" max="16139" width="20.7109375" style="72" customWidth="1"/>
    <col min="16140" max="16140" width="11.42578125" style="72"/>
    <col min="16141" max="16150" width="0" style="72" hidden="1" customWidth="1"/>
    <col min="16151" max="16384" width="11.42578125" style="72"/>
  </cols>
  <sheetData>
    <row r="1" spans="1:20" ht="37.5" customHeight="1" x14ac:dyDescent="0.2">
      <c r="A1" s="71" t="s">
        <v>140</v>
      </c>
      <c r="C1" s="71" t="s">
        <v>141</v>
      </c>
      <c r="E1" s="71" t="s">
        <v>142</v>
      </c>
      <c r="F1" s="71" t="s">
        <v>143</v>
      </c>
      <c r="H1" s="409" t="s">
        <v>144</v>
      </c>
      <c r="I1" s="409"/>
      <c r="J1" s="409"/>
      <c r="K1" s="409"/>
      <c r="L1" s="410" t="s">
        <v>145</v>
      </c>
      <c r="M1" s="411"/>
      <c r="N1" s="411"/>
      <c r="O1" s="411"/>
      <c r="P1" s="74"/>
      <c r="Q1" s="412" t="s">
        <v>146</v>
      </c>
      <c r="R1" s="412"/>
      <c r="S1" s="412"/>
      <c r="T1" s="412"/>
    </row>
    <row r="2" spans="1:20" ht="21" customHeight="1" thickBot="1" x14ac:dyDescent="0.25">
      <c r="A2" s="75" t="s">
        <v>147</v>
      </c>
      <c r="C2" s="76" t="s">
        <v>148</v>
      </c>
      <c r="E2" s="77">
        <v>1</v>
      </c>
      <c r="F2" s="77" t="s">
        <v>149</v>
      </c>
      <c r="H2" s="404" t="s">
        <v>150</v>
      </c>
      <c r="I2" s="405"/>
      <c r="J2" s="405"/>
      <c r="K2" s="406"/>
      <c r="M2" s="78">
        <v>2012</v>
      </c>
      <c r="N2" s="78"/>
      <c r="O2" s="78"/>
      <c r="P2" s="79"/>
      <c r="Q2" s="71"/>
      <c r="R2" s="80" t="s">
        <v>151</v>
      </c>
      <c r="S2" s="80" t="s">
        <v>152</v>
      </c>
      <c r="T2" s="80" t="s">
        <v>153</v>
      </c>
    </row>
    <row r="3" spans="1:20" ht="19.5" customHeight="1" x14ac:dyDescent="0.2">
      <c r="A3" s="81" t="s">
        <v>154</v>
      </c>
      <c r="C3" s="76" t="s">
        <v>155</v>
      </c>
      <c r="E3" s="77">
        <v>2</v>
      </c>
      <c r="F3" s="77" t="s">
        <v>156</v>
      </c>
      <c r="H3" s="413" t="s">
        <v>157</v>
      </c>
      <c r="I3" s="82">
        <v>2017</v>
      </c>
      <c r="J3" s="83"/>
      <c r="K3" s="84"/>
      <c r="M3" s="85" t="s">
        <v>151</v>
      </c>
      <c r="N3" s="85" t="s">
        <v>152</v>
      </c>
      <c r="O3" s="85" t="s">
        <v>153</v>
      </c>
      <c r="P3" s="79"/>
      <c r="Q3" s="86" t="s">
        <v>158</v>
      </c>
      <c r="R3" s="87">
        <v>479830</v>
      </c>
      <c r="S3" s="87">
        <v>222331</v>
      </c>
      <c r="T3" s="87">
        <v>257499</v>
      </c>
    </row>
    <row r="4" spans="1:20" ht="15.75" customHeight="1" x14ac:dyDescent="0.2">
      <c r="A4" s="88" t="s">
        <v>159</v>
      </c>
      <c r="C4" s="76" t="s">
        <v>160</v>
      </c>
      <c r="E4" s="77">
        <v>3</v>
      </c>
      <c r="F4" s="77" t="s">
        <v>161</v>
      </c>
      <c r="H4" s="414"/>
      <c r="I4" s="89" t="s">
        <v>151</v>
      </c>
      <c r="J4" s="90" t="s">
        <v>152</v>
      </c>
      <c r="K4" s="91" t="s">
        <v>153</v>
      </c>
      <c r="M4" s="87">
        <v>7571345</v>
      </c>
      <c r="N4" s="87">
        <v>3653868</v>
      </c>
      <c r="O4" s="87">
        <v>3917477</v>
      </c>
      <c r="P4" s="79"/>
      <c r="Q4" s="86" t="s">
        <v>162</v>
      </c>
      <c r="R4" s="87">
        <v>135160</v>
      </c>
      <c r="S4" s="87">
        <v>62795</v>
      </c>
      <c r="T4" s="87">
        <v>72365</v>
      </c>
    </row>
    <row r="5" spans="1:20" x14ac:dyDescent="0.2">
      <c r="C5" s="76" t="s">
        <v>163</v>
      </c>
      <c r="E5" s="77">
        <v>4</v>
      </c>
      <c r="F5" s="77" t="s">
        <v>164</v>
      </c>
      <c r="H5" s="92" t="s">
        <v>165</v>
      </c>
      <c r="I5" s="93"/>
      <c r="J5" s="94"/>
      <c r="K5" s="95"/>
      <c r="M5" s="96">
        <v>120482</v>
      </c>
      <c r="N5" s="96">
        <v>61704</v>
      </c>
      <c r="O5" s="96">
        <v>58778</v>
      </c>
      <c r="P5" s="79"/>
      <c r="Q5" s="86" t="s">
        <v>166</v>
      </c>
      <c r="R5" s="87">
        <v>109955</v>
      </c>
      <c r="S5" s="87">
        <v>55153</v>
      </c>
      <c r="T5" s="87">
        <v>54802</v>
      </c>
    </row>
    <row r="6" spans="1:20" x14ac:dyDescent="0.2">
      <c r="A6" s="97" t="s">
        <v>112</v>
      </c>
      <c r="C6" s="76" t="s">
        <v>167</v>
      </c>
      <c r="E6" s="77">
        <v>5</v>
      </c>
      <c r="F6" s="77" t="s">
        <v>168</v>
      </c>
      <c r="H6" s="98" t="s">
        <v>151</v>
      </c>
      <c r="I6" s="99">
        <v>8080734</v>
      </c>
      <c r="J6" s="99">
        <v>3912910</v>
      </c>
      <c r="K6" s="99">
        <v>4167824</v>
      </c>
      <c r="M6" s="96">
        <v>120064</v>
      </c>
      <c r="N6" s="96">
        <v>61454</v>
      </c>
      <c r="O6" s="96">
        <v>58610</v>
      </c>
      <c r="P6" s="79"/>
      <c r="Q6" s="86" t="s">
        <v>169</v>
      </c>
      <c r="R6" s="87">
        <v>409257</v>
      </c>
      <c r="S6" s="87">
        <v>199566</v>
      </c>
      <c r="T6" s="87">
        <v>209691</v>
      </c>
    </row>
    <row r="7" spans="1:20" ht="12.75" customHeight="1" x14ac:dyDescent="0.2">
      <c r="A7" s="88" t="s">
        <v>170</v>
      </c>
      <c r="C7" s="76" t="s">
        <v>171</v>
      </c>
      <c r="E7" s="77">
        <v>6</v>
      </c>
      <c r="F7" s="77" t="s">
        <v>172</v>
      </c>
      <c r="H7" s="100" t="s">
        <v>173</v>
      </c>
      <c r="I7" s="101">
        <v>607390</v>
      </c>
      <c r="J7" s="101">
        <v>312062</v>
      </c>
      <c r="K7" s="101">
        <v>295328</v>
      </c>
      <c r="M7" s="96">
        <v>119780</v>
      </c>
      <c r="N7" s="96">
        <v>61272</v>
      </c>
      <c r="O7" s="96">
        <v>58508</v>
      </c>
      <c r="P7" s="79"/>
      <c r="Q7" s="86" t="s">
        <v>174</v>
      </c>
      <c r="R7" s="87">
        <v>400686</v>
      </c>
      <c r="S7" s="87">
        <v>197911</v>
      </c>
      <c r="T7" s="87">
        <v>202775</v>
      </c>
    </row>
    <row r="8" spans="1:20" ht="14.25" customHeight="1" x14ac:dyDescent="0.2">
      <c r="A8" s="88" t="s">
        <v>175</v>
      </c>
      <c r="C8" s="76" t="s">
        <v>176</v>
      </c>
      <c r="E8" s="77">
        <v>7</v>
      </c>
      <c r="F8" s="77" t="s">
        <v>177</v>
      </c>
      <c r="H8" s="100" t="s">
        <v>178</v>
      </c>
      <c r="I8" s="101">
        <v>601914</v>
      </c>
      <c r="J8" s="101">
        <v>308936</v>
      </c>
      <c r="K8" s="101">
        <v>292978</v>
      </c>
      <c r="M8" s="96">
        <v>119273</v>
      </c>
      <c r="N8" s="96">
        <v>61064</v>
      </c>
      <c r="O8" s="96">
        <v>58209</v>
      </c>
      <c r="P8" s="79"/>
      <c r="Q8" s="86" t="s">
        <v>179</v>
      </c>
      <c r="R8" s="87">
        <v>201593</v>
      </c>
      <c r="S8" s="87">
        <v>99557</v>
      </c>
      <c r="T8" s="87">
        <v>102036</v>
      </c>
    </row>
    <row r="9" spans="1:20" ht="15.75" customHeight="1" x14ac:dyDescent="0.2">
      <c r="A9" s="88" t="s">
        <v>180</v>
      </c>
      <c r="C9" s="71" t="s">
        <v>181</v>
      </c>
      <c r="E9" s="77">
        <v>8</v>
      </c>
      <c r="F9" s="77" t="s">
        <v>182</v>
      </c>
      <c r="H9" s="100" t="s">
        <v>183</v>
      </c>
      <c r="I9" s="101">
        <v>602967</v>
      </c>
      <c r="J9" s="101">
        <v>308654</v>
      </c>
      <c r="K9" s="101">
        <v>294313</v>
      </c>
      <c r="M9" s="96">
        <v>118935</v>
      </c>
      <c r="N9" s="96">
        <v>60931</v>
      </c>
      <c r="O9" s="96">
        <v>58004</v>
      </c>
      <c r="P9" s="79"/>
      <c r="Q9" s="86" t="s">
        <v>184</v>
      </c>
      <c r="R9" s="87">
        <v>597522</v>
      </c>
      <c r="S9" s="87">
        <v>292176</v>
      </c>
      <c r="T9" s="87">
        <v>305346</v>
      </c>
    </row>
    <row r="10" spans="1:20" x14ac:dyDescent="0.2">
      <c r="A10" s="88" t="s">
        <v>185</v>
      </c>
      <c r="C10" s="76" t="s">
        <v>186</v>
      </c>
      <c r="E10" s="77">
        <v>9</v>
      </c>
      <c r="F10" s="77" t="s">
        <v>187</v>
      </c>
      <c r="H10" s="100" t="s">
        <v>188</v>
      </c>
      <c r="I10" s="101">
        <v>632370</v>
      </c>
      <c r="J10" s="101">
        <v>321173</v>
      </c>
      <c r="K10" s="101">
        <v>311197</v>
      </c>
      <c r="M10" s="96">
        <v>118833</v>
      </c>
      <c r="N10" s="96">
        <v>60903</v>
      </c>
      <c r="O10" s="96">
        <v>57930</v>
      </c>
      <c r="P10" s="79"/>
      <c r="Q10" s="86" t="s">
        <v>189</v>
      </c>
      <c r="R10" s="87">
        <v>1030623</v>
      </c>
      <c r="S10" s="87">
        <v>502287</v>
      </c>
      <c r="T10" s="87">
        <v>528336</v>
      </c>
    </row>
    <row r="11" spans="1:20" x14ac:dyDescent="0.2">
      <c r="A11" s="88" t="s">
        <v>190</v>
      </c>
      <c r="C11" s="76" t="s">
        <v>191</v>
      </c>
      <c r="E11" s="77">
        <v>10</v>
      </c>
      <c r="F11" s="77" t="s">
        <v>192</v>
      </c>
      <c r="H11" s="100" t="s">
        <v>193</v>
      </c>
      <c r="I11" s="101">
        <v>672749</v>
      </c>
      <c r="J11" s="101">
        <v>339928</v>
      </c>
      <c r="K11" s="101">
        <v>332821</v>
      </c>
      <c r="M11" s="96">
        <v>118730</v>
      </c>
      <c r="N11" s="96">
        <v>60874</v>
      </c>
      <c r="O11" s="96">
        <v>57856</v>
      </c>
      <c r="P11" s="79"/>
      <c r="Q11" s="86" t="s">
        <v>194</v>
      </c>
      <c r="R11" s="87">
        <v>353859</v>
      </c>
      <c r="S11" s="87">
        <v>167533</v>
      </c>
      <c r="T11" s="87">
        <v>186326</v>
      </c>
    </row>
    <row r="12" spans="1:20" x14ac:dyDescent="0.2">
      <c r="A12" s="88" t="s">
        <v>195</v>
      </c>
      <c r="C12" s="76" t="s">
        <v>196</v>
      </c>
      <c r="E12" s="77">
        <v>11</v>
      </c>
      <c r="F12" s="77" t="s">
        <v>197</v>
      </c>
      <c r="H12" s="100" t="s">
        <v>198</v>
      </c>
      <c r="I12" s="101">
        <v>650902</v>
      </c>
      <c r="J12" s="101">
        <v>329064</v>
      </c>
      <c r="K12" s="101">
        <v>321838</v>
      </c>
      <c r="M12" s="96">
        <v>118696</v>
      </c>
      <c r="N12" s="96">
        <v>60878</v>
      </c>
      <c r="O12" s="96">
        <v>57818</v>
      </c>
      <c r="P12" s="79"/>
      <c r="Q12" s="86" t="s">
        <v>199</v>
      </c>
      <c r="R12" s="87">
        <v>851299</v>
      </c>
      <c r="S12" s="87">
        <v>406597</v>
      </c>
      <c r="T12" s="87">
        <v>444702</v>
      </c>
    </row>
    <row r="13" spans="1:20" x14ac:dyDescent="0.2">
      <c r="A13" s="88" t="s">
        <v>200</v>
      </c>
      <c r="C13" s="76" t="s">
        <v>201</v>
      </c>
      <c r="E13" s="77">
        <v>12</v>
      </c>
      <c r="F13" s="77" t="s">
        <v>202</v>
      </c>
      <c r="H13" s="100" t="s">
        <v>203</v>
      </c>
      <c r="I13" s="101">
        <v>651442</v>
      </c>
      <c r="J13" s="101">
        <v>316050</v>
      </c>
      <c r="K13" s="101">
        <v>335392</v>
      </c>
      <c r="M13" s="96">
        <v>119101</v>
      </c>
      <c r="N13" s="96">
        <v>61076</v>
      </c>
      <c r="O13" s="96">
        <v>58025</v>
      </c>
      <c r="P13" s="79"/>
      <c r="Q13" s="86" t="s">
        <v>204</v>
      </c>
      <c r="R13" s="87">
        <v>1094488</v>
      </c>
      <c r="S13" s="87">
        <v>518960</v>
      </c>
      <c r="T13" s="87">
        <v>575528</v>
      </c>
    </row>
    <row r="14" spans="1:20" x14ac:dyDescent="0.2">
      <c r="A14" s="88" t="s">
        <v>205</v>
      </c>
      <c r="C14" s="76" t="s">
        <v>206</v>
      </c>
      <c r="E14" s="77">
        <v>13</v>
      </c>
      <c r="F14" s="77" t="s">
        <v>207</v>
      </c>
      <c r="H14" s="100" t="s">
        <v>208</v>
      </c>
      <c r="I14" s="101">
        <v>640060</v>
      </c>
      <c r="J14" s="101">
        <v>303971</v>
      </c>
      <c r="K14" s="101">
        <v>336089</v>
      </c>
      <c r="M14" s="96">
        <v>119856</v>
      </c>
      <c r="N14" s="96">
        <v>61418</v>
      </c>
      <c r="O14" s="96">
        <v>58438</v>
      </c>
      <c r="P14" s="79"/>
      <c r="Q14" s="86" t="s">
        <v>209</v>
      </c>
      <c r="R14" s="87">
        <v>234948</v>
      </c>
      <c r="S14" s="87">
        <v>112703</v>
      </c>
      <c r="T14" s="87">
        <v>122245</v>
      </c>
    </row>
    <row r="15" spans="1:20" x14ac:dyDescent="0.2">
      <c r="A15" s="88" t="s">
        <v>210</v>
      </c>
      <c r="C15" s="76" t="s">
        <v>211</v>
      </c>
      <c r="E15" s="77">
        <v>14</v>
      </c>
      <c r="F15" s="77" t="s">
        <v>212</v>
      </c>
      <c r="H15" s="100" t="s">
        <v>213</v>
      </c>
      <c r="I15" s="101">
        <v>563389</v>
      </c>
      <c r="J15" s="101">
        <v>268367</v>
      </c>
      <c r="K15" s="101">
        <v>295022</v>
      </c>
      <c r="M15" s="96">
        <v>121019</v>
      </c>
      <c r="N15" s="96">
        <v>61921</v>
      </c>
      <c r="O15" s="96">
        <v>59098</v>
      </c>
      <c r="P15" s="79"/>
      <c r="Q15" s="86" t="s">
        <v>214</v>
      </c>
      <c r="R15" s="87">
        <v>147933</v>
      </c>
      <c r="S15" s="87">
        <v>68544</v>
      </c>
      <c r="T15" s="87">
        <v>79389</v>
      </c>
    </row>
    <row r="16" spans="1:20" x14ac:dyDescent="0.2">
      <c r="A16" s="88" t="s">
        <v>215</v>
      </c>
      <c r="C16" s="76" t="s">
        <v>216</v>
      </c>
      <c r="E16" s="77">
        <v>15</v>
      </c>
      <c r="F16" s="77" t="s">
        <v>217</v>
      </c>
      <c r="H16" s="100" t="s">
        <v>218</v>
      </c>
      <c r="I16" s="101">
        <v>519261</v>
      </c>
      <c r="J16" s="101">
        <v>244556</v>
      </c>
      <c r="K16" s="101">
        <v>274705</v>
      </c>
      <c r="M16" s="96">
        <v>122272</v>
      </c>
      <c r="N16" s="96">
        <v>62471</v>
      </c>
      <c r="O16" s="96">
        <v>59801</v>
      </c>
      <c r="P16" s="79"/>
      <c r="Q16" s="86" t="s">
        <v>219</v>
      </c>
      <c r="R16" s="87">
        <v>98209</v>
      </c>
      <c r="S16" s="87">
        <v>49277</v>
      </c>
      <c r="T16" s="87">
        <v>48932</v>
      </c>
    </row>
    <row r="17" spans="1:20" x14ac:dyDescent="0.2">
      <c r="A17" s="102" t="s">
        <v>220</v>
      </c>
      <c r="C17" s="76" t="s">
        <v>221</v>
      </c>
      <c r="E17" s="77">
        <v>16</v>
      </c>
      <c r="F17" s="77" t="s">
        <v>222</v>
      </c>
      <c r="H17" s="100" t="s">
        <v>223</v>
      </c>
      <c r="I17" s="101">
        <v>503389</v>
      </c>
      <c r="J17" s="101">
        <v>233302</v>
      </c>
      <c r="K17" s="101">
        <v>270087</v>
      </c>
      <c r="M17" s="96">
        <v>123722</v>
      </c>
      <c r="N17" s="96">
        <v>63080</v>
      </c>
      <c r="O17" s="96">
        <v>60642</v>
      </c>
      <c r="P17" s="79"/>
      <c r="Q17" s="86" t="s">
        <v>224</v>
      </c>
      <c r="R17" s="87">
        <v>108457</v>
      </c>
      <c r="S17" s="87">
        <v>52580</v>
      </c>
      <c r="T17" s="87">
        <v>55877</v>
      </c>
    </row>
    <row r="18" spans="1:20" ht="33.75" customHeight="1" x14ac:dyDescent="0.2">
      <c r="A18" s="103" t="s">
        <v>90</v>
      </c>
      <c r="C18" s="76" t="s">
        <v>225</v>
      </c>
      <c r="E18" s="77">
        <v>17</v>
      </c>
      <c r="F18" s="77" t="s">
        <v>226</v>
      </c>
      <c r="H18" s="100" t="s">
        <v>227</v>
      </c>
      <c r="I18" s="101">
        <v>439872</v>
      </c>
      <c r="J18" s="101">
        <v>200142</v>
      </c>
      <c r="K18" s="101">
        <v>239730</v>
      </c>
      <c r="M18" s="96">
        <v>125124</v>
      </c>
      <c r="N18" s="96">
        <v>63639</v>
      </c>
      <c r="O18" s="96">
        <v>61485</v>
      </c>
      <c r="P18" s="79"/>
      <c r="Q18" s="86" t="s">
        <v>228</v>
      </c>
      <c r="R18" s="87">
        <v>258212</v>
      </c>
      <c r="S18" s="87">
        <v>125944</v>
      </c>
      <c r="T18" s="87">
        <v>132268</v>
      </c>
    </row>
    <row r="19" spans="1:20" ht="33.75" customHeight="1" x14ac:dyDescent="0.2">
      <c r="A19" s="103" t="s">
        <v>91</v>
      </c>
      <c r="C19" s="76" t="s">
        <v>229</v>
      </c>
      <c r="E19" s="77">
        <v>18</v>
      </c>
      <c r="F19" s="77" t="s">
        <v>230</v>
      </c>
      <c r="H19" s="100" t="s">
        <v>231</v>
      </c>
      <c r="I19" s="101">
        <v>341916</v>
      </c>
      <c r="J19" s="101">
        <v>152813</v>
      </c>
      <c r="K19" s="101">
        <v>189103</v>
      </c>
      <c r="M19" s="96">
        <v>126598</v>
      </c>
      <c r="N19" s="96">
        <v>64282</v>
      </c>
      <c r="O19" s="96">
        <v>62316</v>
      </c>
      <c r="P19" s="79"/>
      <c r="Q19" s="86" t="s">
        <v>232</v>
      </c>
      <c r="R19" s="87">
        <v>24160</v>
      </c>
      <c r="S19" s="87">
        <v>12726</v>
      </c>
      <c r="T19" s="87">
        <v>11434</v>
      </c>
    </row>
    <row r="20" spans="1:20" ht="33.75" customHeight="1" x14ac:dyDescent="0.2">
      <c r="A20" s="103" t="s">
        <v>92</v>
      </c>
      <c r="C20" s="76" t="s">
        <v>233</v>
      </c>
      <c r="E20" s="77">
        <v>19</v>
      </c>
      <c r="F20" s="77" t="s">
        <v>234</v>
      </c>
      <c r="H20" s="100" t="s">
        <v>235</v>
      </c>
      <c r="I20" s="101">
        <v>253646</v>
      </c>
      <c r="J20" s="101">
        <v>111646</v>
      </c>
      <c r="K20" s="101">
        <v>142000</v>
      </c>
      <c r="M20" s="96">
        <v>128143</v>
      </c>
      <c r="N20" s="96">
        <v>65043</v>
      </c>
      <c r="O20" s="96">
        <v>63100</v>
      </c>
      <c r="P20" s="79"/>
      <c r="Q20" s="86" t="s">
        <v>236</v>
      </c>
      <c r="R20" s="87">
        <v>377272</v>
      </c>
      <c r="S20" s="87">
        <v>184951</v>
      </c>
      <c r="T20" s="87">
        <v>192321</v>
      </c>
    </row>
    <row r="21" spans="1:20" ht="33.75" customHeight="1" x14ac:dyDescent="0.2">
      <c r="A21" s="103" t="s">
        <v>93</v>
      </c>
      <c r="C21" s="76" t="s">
        <v>237</v>
      </c>
      <c r="E21" s="77">
        <v>20</v>
      </c>
      <c r="F21" s="77" t="s">
        <v>238</v>
      </c>
      <c r="H21" s="100" t="s">
        <v>239</v>
      </c>
      <c r="I21" s="101">
        <v>177853</v>
      </c>
      <c r="J21" s="101">
        <v>76747</v>
      </c>
      <c r="K21" s="101">
        <v>101106</v>
      </c>
      <c r="M21" s="96">
        <v>129625</v>
      </c>
      <c r="N21" s="96">
        <v>65820</v>
      </c>
      <c r="O21" s="96">
        <v>63805</v>
      </c>
      <c r="P21" s="79"/>
      <c r="Q21" s="86" t="s">
        <v>240</v>
      </c>
      <c r="R21" s="87">
        <v>651586</v>
      </c>
      <c r="S21" s="87">
        <v>319009</v>
      </c>
      <c r="T21" s="87">
        <v>332577</v>
      </c>
    </row>
    <row r="22" spans="1:20" ht="33.75" customHeight="1" x14ac:dyDescent="0.2">
      <c r="A22" s="103" t="s">
        <v>241</v>
      </c>
      <c r="C22" s="76" t="s">
        <v>242</v>
      </c>
      <c r="E22" s="77">
        <v>55</v>
      </c>
      <c r="F22" s="77" t="s">
        <v>243</v>
      </c>
      <c r="H22" s="100" t="s">
        <v>244</v>
      </c>
      <c r="I22" s="101">
        <v>113108</v>
      </c>
      <c r="J22" s="101">
        <v>45521</v>
      </c>
      <c r="K22" s="101">
        <v>67587</v>
      </c>
      <c r="M22" s="96">
        <v>131107</v>
      </c>
      <c r="N22" s="96">
        <v>66558</v>
      </c>
      <c r="O22" s="96">
        <v>64549</v>
      </c>
      <c r="P22" s="79"/>
      <c r="Q22" s="86" t="s">
        <v>245</v>
      </c>
      <c r="R22" s="87">
        <v>6296</v>
      </c>
      <c r="S22" s="87">
        <v>3268</v>
      </c>
      <c r="T22" s="87">
        <v>3028</v>
      </c>
    </row>
    <row r="23" spans="1:20" ht="33.75" customHeight="1" x14ac:dyDescent="0.2">
      <c r="A23" s="103" t="s">
        <v>95</v>
      </c>
      <c r="C23" s="104" t="s">
        <v>246</v>
      </c>
      <c r="E23" s="77">
        <v>66</v>
      </c>
      <c r="F23" s="77" t="s">
        <v>247</v>
      </c>
      <c r="H23" s="100" t="s">
        <v>248</v>
      </c>
      <c r="I23" s="101">
        <v>108506</v>
      </c>
      <c r="J23" s="101">
        <v>39978</v>
      </c>
      <c r="K23" s="101">
        <v>68528</v>
      </c>
      <c r="M23" s="96">
        <v>132790</v>
      </c>
      <c r="N23" s="96">
        <v>67353</v>
      </c>
      <c r="O23" s="96">
        <v>65437</v>
      </c>
      <c r="P23" s="79"/>
      <c r="Q23" s="105" t="s">
        <v>151</v>
      </c>
      <c r="R23" s="106">
        <f>SUM(R3:R22)</f>
        <v>7571345</v>
      </c>
      <c r="S23" s="106">
        <f>SUM(S3:S22)</f>
        <v>3653868</v>
      </c>
      <c r="T23" s="106">
        <f>SUM(T3:T22)</f>
        <v>3917477</v>
      </c>
    </row>
    <row r="24" spans="1:20" ht="33.75" customHeight="1" thickBot="1" x14ac:dyDescent="0.25">
      <c r="A24" s="103" t="s">
        <v>96</v>
      </c>
      <c r="C24" s="76" t="s">
        <v>249</v>
      </c>
      <c r="E24" s="77">
        <v>77</v>
      </c>
      <c r="F24" s="77" t="s">
        <v>250</v>
      </c>
      <c r="M24" s="96">
        <v>133340</v>
      </c>
      <c r="N24" s="96">
        <v>67602</v>
      </c>
      <c r="O24" s="96">
        <v>65738</v>
      </c>
      <c r="P24" s="79"/>
    </row>
    <row r="25" spans="1:20" ht="33.75" customHeight="1" x14ac:dyDescent="0.2">
      <c r="A25" s="103" t="s">
        <v>97</v>
      </c>
      <c r="C25" s="76" t="s">
        <v>251</v>
      </c>
      <c r="E25" s="77">
        <v>88</v>
      </c>
      <c r="F25" s="77" t="s">
        <v>252</v>
      </c>
      <c r="M25" s="96">
        <v>132165</v>
      </c>
      <c r="N25" s="96">
        <v>67024</v>
      </c>
      <c r="O25" s="96">
        <v>65141</v>
      </c>
      <c r="P25" s="79"/>
      <c r="Q25" s="415" t="s">
        <v>253</v>
      </c>
      <c r="R25" s="416"/>
      <c r="S25" s="416"/>
      <c r="T25" s="417"/>
    </row>
    <row r="26" spans="1:20" ht="15" customHeight="1" thickBot="1" x14ac:dyDescent="0.25">
      <c r="A26" s="102" t="s">
        <v>254</v>
      </c>
      <c r="C26" s="76" t="s">
        <v>255</v>
      </c>
      <c r="E26" s="77">
        <v>98</v>
      </c>
      <c r="F26" s="77" t="s">
        <v>256</v>
      </c>
      <c r="M26" s="96">
        <v>129957</v>
      </c>
      <c r="N26" s="96">
        <v>65924</v>
      </c>
      <c r="O26" s="96">
        <v>64033</v>
      </c>
      <c r="P26" s="79"/>
      <c r="Q26" s="404" t="s">
        <v>150</v>
      </c>
      <c r="R26" s="405"/>
      <c r="S26" s="405"/>
      <c r="T26" s="406"/>
    </row>
    <row r="27" spans="1:20" s="108" customFormat="1" ht="26.25" customHeight="1" x14ac:dyDescent="0.2">
      <c r="A27" s="107" t="s">
        <v>257</v>
      </c>
      <c r="C27" s="109" t="s">
        <v>258</v>
      </c>
      <c r="D27" s="110"/>
      <c r="E27" s="111"/>
      <c r="F27" s="111"/>
      <c r="M27" s="112">
        <v>127797</v>
      </c>
      <c r="N27" s="112">
        <v>64838</v>
      </c>
      <c r="O27" s="112">
        <v>62959</v>
      </c>
      <c r="P27" s="113"/>
      <c r="Q27" s="407" t="s">
        <v>157</v>
      </c>
      <c r="R27" s="114">
        <v>2015</v>
      </c>
      <c r="S27" s="115"/>
      <c r="T27" s="116"/>
    </row>
    <row r="28" spans="1:20" s="108" customFormat="1" ht="26.25" customHeight="1" x14ac:dyDescent="0.2">
      <c r="A28" s="107" t="s">
        <v>259</v>
      </c>
      <c r="C28" s="109" t="s">
        <v>260</v>
      </c>
      <c r="D28" s="110"/>
      <c r="E28" s="117"/>
      <c r="F28" s="117"/>
      <c r="M28" s="112">
        <v>125232</v>
      </c>
      <c r="N28" s="112">
        <v>63602</v>
      </c>
      <c r="O28" s="112">
        <v>61630</v>
      </c>
      <c r="P28" s="113"/>
      <c r="Q28" s="408"/>
      <c r="R28" s="118" t="s">
        <v>151</v>
      </c>
      <c r="S28" s="119" t="s">
        <v>152</v>
      </c>
      <c r="T28" s="120" t="s">
        <v>153</v>
      </c>
    </row>
    <row r="29" spans="1:20" s="108" customFormat="1" ht="44.25" customHeight="1" x14ac:dyDescent="0.2">
      <c r="A29" s="107" t="s">
        <v>261</v>
      </c>
      <c r="C29" s="109" t="s">
        <v>262</v>
      </c>
      <c r="D29" s="110"/>
      <c r="E29" s="117"/>
      <c r="F29" s="117"/>
      <c r="M29" s="112">
        <v>124055</v>
      </c>
      <c r="N29" s="112">
        <v>62761</v>
      </c>
      <c r="O29" s="112">
        <v>61294</v>
      </c>
      <c r="P29" s="113"/>
      <c r="Q29" s="121" t="s">
        <v>165</v>
      </c>
      <c r="R29" s="122"/>
      <c r="S29" s="123"/>
      <c r="T29" s="124"/>
    </row>
    <row r="30" spans="1:20" s="108" customFormat="1" ht="26.25" customHeight="1" x14ac:dyDescent="0.2">
      <c r="A30" s="107" t="s">
        <v>263</v>
      </c>
      <c r="C30" s="109" t="s">
        <v>264</v>
      </c>
      <c r="D30" s="110"/>
      <c r="E30" s="117"/>
      <c r="F30" s="117"/>
      <c r="M30" s="112">
        <v>125190</v>
      </c>
      <c r="N30" s="112">
        <v>62619</v>
      </c>
      <c r="O30" s="112">
        <v>62571</v>
      </c>
      <c r="P30" s="113"/>
      <c r="Q30" s="125" t="s">
        <v>151</v>
      </c>
      <c r="R30" s="126">
        <v>7878783</v>
      </c>
      <c r="S30" s="127">
        <v>3810013</v>
      </c>
      <c r="T30" s="128">
        <v>4068770</v>
      </c>
    </row>
    <row r="31" spans="1:20" s="108" customFormat="1" ht="26.25" customHeight="1" x14ac:dyDescent="0.2">
      <c r="A31" s="102" t="s">
        <v>265</v>
      </c>
      <c r="C31" s="109" t="s">
        <v>266</v>
      </c>
      <c r="D31" s="110"/>
      <c r="E31" s="117"/>
      <c r="F31" s="117"/>
      <c r="M31" s="112">
        <v>127692</v>
      </c>
      <c r="N31" s="112">
        <v>62895</v>
      </c>
      <c r="O31" s="112">
        <v>64797</v>
      </c>
      <c r="P31" s="113"/>
      <c r="Q31" s="129" t="s">
        <v>173</v>
      </c>
      <c r="R31" s="130">
        <v>603230</v>
      </c>
      <c r="S31" s="131">
        <v>309432</v>
      </c>
      <c r="T31" s="132">
        <v>293798</v>
      </c>
    </row>
    <row r="32" spans="1:20" ht="14.25" customHeight="1" x14ac:dyDescent="0.2">
      <c r="A32" s="133" t="s">
        <v>267</v>
      </c>
      <c r="C32" s="76" t="s">
        <v>268</v>
      </c>
      <c r="M32" s="96">
        <v>129742</v>
      </c>
      <c r="N32" s="96">
        <v>62993</v>
      </c>
      <c r="O32" s="96">
        <v>66749</v>
      </c>
      <c r="P32" s="79"/>
      <c r="Q32" s="135" t="s">
        <v>178</v>
      </c>
      <c r="R32" s="136">
        <v>598182</v>
      </c>
      <c r="S32" s="137">
        <v>306434</v>
      </c>
      <c r="T32" s="138">
        <v>291748</v>
      </c>
    </row>
    <row r="33" spans="1:20" x14ac:dyDescent="0.2">
      <c r="A33" s="133" t="s">
        <v>269</v>
      </c>
      <c r="C33" s="71" t="s">
        <v>270</v>
      </c>
      <c r="M33" s="96">
        <v>131768</v>
      </c>
      <c r="N33" s="96">
        <v>63030</v>
      </c>
      <c r="O33" s="96">
        <v>68738</v>
      </c>
      <c r="P33" s="79"/>
      <c r="Q33" s="135" t="s">
        <v>183</v>
      </c>
      <c r="R33" s="136">
        <v>605068</v>
      </c>
      <c r="S33" s="137">
        <v>309819</v>
      </c>
      <c r="T33" s="138">
        <v>295249</v>
      </c>
    </row>
    <row r="34" spans="1:20" ht="25.5" x14ac:dyDescent="0.2">
      <c r="A34" s="133" t="s">
        <v>271</v>
      </c>
      <c r="C34" s="76" t="s">
        <v>176</v>
      </c>
      <c r="M34" s="96">
        <v>132712</v>
      </c>
      <c r="N34" s="96">
        <v>62862</v>
      </c>
      <c r="O34" s="96">
        <v>69850</v>
      </c>
      <c r="P34" s="79"/>
      <c r="Q34" s="135" t="s">
        <v>188</v>
      </c>
      <c r="R34" s="136">
        <v>642476</v>
      </c>
      <c r="S34" s="137">
        <v>325752</v>
      </c>
      <c r="T34" s="138">
        <v>316724</v>
      </c>
    </row>
    <row r="35" spans="1:20" x14ac:dyDescent="0.2">
      <c r="A35" s="133" t="s">
        <v>272</v>
      </c>
      <c r="C35" s="76" t="s">
        <v>273</v>
      </c>
      <c r="M35" s="96">
        <v>131882</v>
      </c>
      <c r="N35" s="96">
        <v>62354</v>
      </c>
      <c r="O35" s="96">
        <v>69528</v>
      </c>
      <c r="P35" s="79"/>
      <c r="Q35" s="135" t="s">
        <v>193</v>
      </c>
      <c r="R35" s="136">
        <v>669960</v>
      </c>
      <c r="S35" s="137">
        <v>338888</v>
      </c>
      <c r="T35" s="138">
        <v>331072</v>
      </c>
    </row>
    <row r="36" spans="1:20" ht="25.5" x14ac:dyDescent="0.2">
      <c r="A36" s="133" t="s">
        <v>274</v>
      </c>
      <c r="C36" s="76" t="s">
        <v>275</v>
      </c>
      <c r="M36" s="96">
        <v>129823</v>
      </c>
      <c r="N36" s="96">
        <v>61588</v>
      </c>
      <c r="O36" s="96">
        <v>68235</v>
      </c>
      <c r="P36" s="79"/>
      <c r="Q36" s="135" t="s">
        <v>198</v>
      </c>
      <c r="R36" s="136">
        <v>635633</v>
      </c>
      <c r="S36" s="137">
        <v>319048</v>
      </c>
      <c r="T36" s="138">
        <v>316585</v>
      </c>
    </row>
    <row r="37" spans="1:20" ht="25.5" x14ac:dyDescent="0.2">
      <c r="A37" s="133" t="s">
        <v>276</v>
      </c>
      <c r="C37" s="76" t="s">
        <v>277</v>
      </c>
      <c r="D37" s="139"/>
      <c r="M37" s="96">
        <v>127922</v>
      </c>
      <c r="N37" s="96">
        <v>60850</v>
      </c>
      <c r="O37" s="96">
        <v>67072</v>
      </c>
      <c r="P37" s="79"/>
      <c r="Q37" s="135" t="s">
        <v>203</v>
      </c>
      <c r="R37" s="136">
        <v>657874</v>
      </c>
      <c r="S37" s="137">
        <v>313458</v>
      </c>
      <c r="T37" s="138">
        <v>344416</v>
      </c>
    </row>
    <row r="38" spans="1:20" x14ac:dyDescent="0.2">
      <c r="A38" s="71" t="s">
        <v>278</v>
      </c>
      <c r="C38" s="76" t="s">
        <v>279</v>
      </c>
      <c r="D38" s="140"/>
      <c r="M38" s="96">
        <v>126082</v>
      </c>
      <c r="N38" s="96">
        <v>60165</v>
      </c>
      <c r="O38" s="96">
        <v>65917</v>
      </c>
      <c r="P38" s="79"/>
      <c r="Q38" s="135" t="s">
        <v>208</v>
      </c>
      <c r="R38" s="136">
        <v>614779</v>
      </c>
      <c r="S38" s="137">
        <v>293158</v>
      </c>
      <c r="T38" s="138">
        <v>321621</v>
      </c>
    </row>
    <row r="39" spans="1:20" x14ac:dyDescent="0.2">
      <c r="A39" s="75" t="s">
        <v>280</v>
      </c>
      <c r="C39" s="76" t="s">
        <v>281</v>
      </c>
      <c r="D39" s="140"/>
      <c r="M39" s="96">
        <v>123600</v>
      </c>
      <c r="N39" s="96">
        <v>59117</v>
      </c>
      <c r="O39" s="96">
        <v>64483</v>
      </c>
      <c r="P39" s="79"/>
      <c r="Q39" s="135" t="s">
        <v>213</v>
      </c>
      <c r="R39" s="136">
        <v>536343</v>
      </c>
      <c r="S39" s="137">
        <v>254902</v>
      </c>
      <c r="T39" s="138">
        <v>281441</v>
      </c>
    </row>
    <row r="40" spans="1:20" x14ac:dyDescent="0.2">
      <c r="A40" s="81" t="s">
        <v>282</v>
      </c>
      <c r="C40" s="76" t="s">
        <v>283</v>
      </c>
      <c r="D40" s="140"/>
      <c r="M40" s="96">
        <v>120324</v>
      </c>
      <c r="N40" s="96">
        <v>57551</v>
      </c>
      <c r="O40" s="96">
        <v>62773</v>
      </c>
      <c r="P40" s="79"/>
      <c r="Q40" s="135" t="s">
        <v>218</v>
      </c>
      <c r="R40" s="136">
        <v>516837</v>
      </c>
      <c r="S40" s="137">
        <v>242123</v>
      </c>
      <c r="T40" s="138">
        <v>274714</v>
      </c>
    </row>
    <row r="41" spans="1:20" x14ac:dyDescent="0.2">
      <c r="A41" s="88" t="s">
        <v>284</v>
      </c>
      <c r="M41" s="96">
        <v>116606</v>
      </c>
      <c r="N41" s="96">
        <v>55686</v>
      </c>
      <c r="O41" s="96">
        <v>60920</v>
      </c>
      <c r="P41" s="79"/>
      <c r="Q41" s="135" t="s">
        <v>223</v>
      </c>
      <c r="R41" s="136">
        <v>489703</v>
      </c>
      <c r="S41" s="137">
        <v>225926</v>
      </c>
      <c r="T41" s="138">
        <v>263777</v>
      </c>
    </row>
    <row r="42" spans="1:20" x14ac:dyDescent="0.2">
      <c r="A42" s="88" t="s">
        <v>285</v>
      </c>
      <c r="M42" s="96">
        <v>112852</v>
      </c>
      <c r="N42" s="96">
        <v>53849</v>
      </c>
      <c r="O42" s="96">
        <v>59003</v>
      </c>
      <c r="P42" s="79"/>
      <c r="Q42" s="135" t="s">
        <v>227</v>
      </c>
      <c r="R42" s="136">
        <v>406084</v>
      </c>
      <c r="S42" s="137">
        <v>183930</v>
      </c>
      <c r="T42" s="138">
        <v>222154</v>
      </c>
    </row>
    <row r="43" spans="1:20" x14ac:dyDescent="0.2">
      <c r="A43" s="88" t="s">
        <v>286</v>
      </c>
      <c r="M43" s="96">
        <v>108852</v>
      </c>
      <c r="N43" s="96">
        <v>51919</v>
      </c>
      <c r="O43" s="96">
        <v>56933</v>
      </c>
      <c r="P43" s="79"/>
      <c r="Q43" s="135" t="s">
        <v>231</v>
      </c>
      <c r="R43" s="136">
        <v>309925</v>
      </c>
      <c r="S43" s="137">
        <v>138521</v>
      </c>
      <c r="T43" s="138">
        <v>171404</v>
      </c>
    </row>
    <row r="44" spans="1:20" x14ac:dyDescent="0.2">
      <c r="A44" s="71" t="s">
        <v>287</v>
      </c>
      <c r="M44" s="96">
        <v>105945</v>
      </c>
      <c r="N44" s="96">
        <v>50470</v>
      </c>
      <c r="O44" s="96">
        <v>55475</v>
      </c>
      <c r="P44" s="79"/>
      <c r="Q44" s="135" t="s">
        <v>235</v>
      </c>
      <c r="R44" s="136">
        <v>230197</v>
      </c>
      <c r="S44" s="137">
        <v>101631</v>
      </c>
      <c r="T44" s="138">
        <v>128566</v>
      </c>
    </row>
    <row r="45" spans="1:20" ht="15" x14ac:dyDescent="0.25">
      <c r="A45" s="141" t="s">
        <v>288</v>
      </c>
      <c r="M45" s="96">
        <v>104800</v>
      </c>
      <c r="N45" s="96">
        <v>49806</v>
      </c>
      <c r="O45" s="96">
        <v>54994</v>
      </c>
      <c r="P45" s="79"/>
      <c r="Q45" s="135" t="s">
        <v>239</v>
      </c>
      <c r="R45" s="136">
        <v>158670</v>
      </c>
      <c r="S45" s="137">
        <v>68583</v>
      </c>
      <c r="T45" s="138">
        <v>90087</v>
      </c>
    </row>
    <row r="46" spans="1:20" ht="15" x14ac:dyDescent="0.25">
      <c r="A46" s="141" t="s">
        <v>289</v>
      </c>
      <c r="M46" s="96">
        <v>104794</v>
      </c>
      <c r="N46" s="96">
        <v>49648</v>
      </c>
      <c r="O46" s="96">
        <v>55146</v>
      </c>
      <c r="P46" s="79"/>
      <c r="Q46" s="135" t="s">
        <v>244</v>
      </c>
      <c r="R46" s="136">
        <v>103406</v>
      </c>
      <c r="S46" s="137">
        <v>41392</v>
      </c>
      <c r="T46" s="138">
        <v>62014</v>
      </c>
    </row>
    <row r="47" spans="1:20" ht="15.75" thickBot="1" x14ac:dyDescent="0.3">
      <c r="A47" s="141" t="s">
        <v>290</v>
      </c>
      <c r="M47" s="96">
        <v>104561</v>
      </c>
      <c r="N47" s="96">
        <v>49381</v>
      </c>
      <c r="O47" s="96">
        <v>55180</v>
      </c>
      <c r="P47" s="79"/>
      <c r="Q47" s="142" t="s">
        <v>248</v>
      </c>
      <c r="R47" s="143">
        <v>100416</v>
      </c>
      <c r="S47" s="144">
        <v>37016</v>
      </c>
      <c r="T47" s="145">
        <v>63400</v>
      </c>
    </row>
    <row r="48" spans="1:20" ht="15" x14ac:dyDescent="0.25">
      <c r="A48" s="141" t="s">
        <v>291</v>
      </c>
      <c r="M48" s="96">
        <v>104278</v>
      </c>
      <c r="N48" s="96">
        <v>49084</v>
      </c>
      <c r="O48" s="96">
        <v>55194</v>
      </c>
      <c r="P48" s="79"/>
      <c r="Q48" s="79"/>
      <c r="R48" s="79"/>
      <c r="S48" s="79"/>
      <c r="T48" s="79"/>
    </row>
    <row r="49" spans="1:20" ht="15" x14ac:dyDescent="0.25">
      <c r="A49" s="141" t="s">
        <v>292</v>
      </c>
      <c r="M49" s="96">
        <v>103962</v>
      </c>
      <c r="N49" s="96">
        <v>48778</v>
      </c>
      <c r="O49" s="96">
        <v>55184</v>
      </c>
      <c r="P49" s="79"/>
      <c r="Q49" s="79"/>
      <c r="R49" s="79"/>
      <c r="S49" s="79"/>
      <c r="T49" s="79"/>
    </row>
    <row r="50" spans="1:20" ht="15" x14ac:dyDescent="0.25">
      <c r="A50" s="141" t="s">
        <v>293</v>
      </c>
      <c r="M50" s="96">
        <v>103448</v>
      </c>
      <c r="N50" s="96">
        <v>48396</v>
      </c>
      <c r="O50" s="96">
        <v>55052</v>
      </c>
      <c r="P50" s="79"/>
      <c r="Q50" s="79"/>
      <c r="R50" s="79"/>
      <c r="S50" s="79"/>
      <c r="T50" s="79"/>
    </row>
    <row r="51" spans="1:20" ht="15" x14ac:dyDescent="0.25">
      <c r="A51" s="141" t="s">
        <v>294</v>
      </c>
      <c r="M51" s="96">
        <v>102715</v>
      </c>
      <c r="N51" s="96">
        <v>47923</v>
      </c>
      <c r="O51" s="96">
        <v>54792</v>
      </c>
      <c r="P51" s="79"/>
      <c r="Q51" s="79"/>
      <c r="R51" s="79"/>
      <c r="S51" s="79"/>
      <c r="T51" s="79"/>
    </row>
    <row r="52" spans="1:20" ht="15" x14ac:dyDescent="0.25">
      <c r="A52" s="141" t="s">
        <v>295</v>
      </c>
      <c r="M52" s="96">
        <v>101971</v>
      </c>
      <c r="N52" s="96">
        <v>47444</v>
      </c>
      <c r="O52" s="96">
        <v>54527</v>
      </c>
      <c r="P52" s="79"/>
      <c r="Q52" s="79"/>
      <c r="R52" s="79"/>
      <c r="S52" s="79"/>
      <c r="T52" s="79"/>
    </row>
    <row r="53" spans="1:20" ht="15" x14ac:dyDescent="0.25">
      <c r="A53" s="141" t="s">
        <v>296</v>
      </c>
      <c r="M53" s="96">
        <v>101260</v>
      </c>
      <c r="N53" s="96">
        <v>46986</v>
      </c>
      <c r="O53" s="96">
        <v>54274</v>
      </c>
      <c r="P53" s="79"/>
      <c r="Q53" s="79"/>
      <c r="R53" s="79"/>
      <c r="S53" s="79"/>
      <c r="T53" s="79"/>
    </row>
    <row r="54" spans="1:20" ht="15" x14ac:dyDescent="0.25">
      <c r="A54" s="141" t="s">
        <v>297</v>
      </c>
      <c r="M54" s="96">
        <v>99728</v>
      </c>
      <c r="N54" s="96">
        <v>46141</v>
      </c>
      <c r="O54" s="96">
        <v>53587</v>
      </c>
      <c r="P54" s="79"/>
      <c r="Q54" s="79"/>
      <c r="R54" s="79"/>
      <c r="S54" s="79"/>
      <c r="T54" s="79"/>
    </row>
    <row r="55" spans="1:20" x14ac:dyDescent="0.2">
      <c r="A55" s="71" t="s">
        <v>298</v>
      </c>
      <c r="M55" s="96">
        <v>97001</v>
      </c>
      <c r="N55" s="96">
        <v>44730</v>
      </c>
      <c r="O55" s="96">
        <v>52271</v>
      </c>
      <c r="P55" s="79"/>
      <c r="Q55" s="79"/>
      <c r="R55" s="79"/>
      <c r="S55" s="79"/>
      <c r="T55" s="79"/>
    </row>
    <row r="56" spans="1:20" ht="75" x14ac:dyDescent="0.25">
      <c r="A56" s="146" t="s">
        <v>299</v>
      </c>
      <c r="M56" s="96">
        <v>93445</v>
      </c>
      <c r="N56" s="96">
        <v>42931</v>
      </c>
      <c r="O56" s="96">
        <v>50514</v>
      </c>
      <c r="P56" s="79"/>
      <c r="Q56" s="79"/>
      <c r="R56" s="79"/>
      <c r="S56" s="79"/>
      <c r="T56" s="79"/>
    </row>
    <row r="57" spans="1:20" ht="45" x14ac:dyDescent="0.25">
      <c r="A57" s="147" t="s">
        <v>300</v>
      </c>
      <c r="M57" s="96">
        <v>89853</v>
      </c>
      <c r="N57" s="96">
        <v>41126</v>
      </c>
      <c r="O57" s="96">
        <v>48727</v>
      </c>
      <c r="P57" s="79"/>
      <c r="Q57" s="79"/>
      <c r="R57" s="79"/>
      <c r="S57" s="79"/>
      <c r="T57" s="79"/>
    </row>
    <row r="58" spans="1:20" ht="30" x14ac:dyDescent="0.25">
      <c r="A58" s="147" t="s">
        <v>301</v>
      </c>
      <c r="M58" s="96">
        <v>86123</v>
      </c>
      <c r="N58" s="96">
        <v>39261</v>
      </c>
      <c r="O58" s="96">
        <v>46862</v>
      </c>
      <c r="P58" s="79"/>
      <c r="Q58" s="79"/>
      <c r="R58" s="79"/>
      <c r="S58" s="79"/>
      <c r="T58" s="79"/>
    </row>
    <row r="59" spans="1:20" ht="60" x14ac:dyDescent="0.25">
      <c r="A59" s="147" t="s">
        <v>302</v>
      </c>
      <c r="M59" s="96">
        <v>82296</v>
      </c>
      <c r="N59" s="96">
        <v>37385</v>
      </c>
      <c r="O59" s="96">
        <v>44911</v>
      </c>
      <c r="P59" s="79"/>
      <c r="Q59" s="79"/>
      <c r="R59" s="79"/>
      <c r="S59" s="79"/>
      <c r="T59" s="79"/>
    </row>
    <row r="60" spans="1:20" ht="30" x14ac:dyDescent="0.25">
      <c r="A60" s="147" t="s">
        <v>303</v>
      </c>
      <c r="M60" s="96">
        <v>78491</v>
      </c>
      <c r="N60" s="96">
        <v>35569</v>
      </c>
      <c r="O60" s="96">
        <v>42922</v>
      </c>
      <c r="P60" s="79"/>
      <c r="Q60" s="79"/>
      <c r="R60" s="79"/>
      <c r="S60" s="79"/>
      <c r="T60" s="79"/>
    </row>
    <row r="61" spans="1:20" ht="30" x14ac:dyDescent="0.25">
      <c r="A61" s="147" t="s">
        <v>304</v>
      </c>
      <c r="M61" s="96">
        <v>74708</v>
      </c>
      <c r="N61" s="96">
        <v>33799</v>
      </c>
      <c r="O61" s="96">
        <v>40909</v>
      </c>
      <c r="P61" s="79"/>
      <c r="Q61" s="79"/>
      <c r="R61" s="79"/>
      <c r="S61" s="79"/>
      <c r="T61" s="79"/>
    </row>
    <row r="62" spans="1:20" ht="45" x14ac:dyDescent="0.25">
      <c r="A62" s="147" t="s">
        <v>305</v>
      </c>
      <c r="M62" s="96">
        <v>70811</v>
      </c>
      <c r="N62" s="96">
        <v>31979</v>
      </c>
      <c r="O62" s="96">
        <v>38832</v>
      </c>
      <c r="P62" s="79"/>
      <c r="Q62" s="79"/>
      <c r="R62" s="79"/>
      <c r="S62" s="79"/>
      <c r="T62" s="79"/>
    </row>
    <row r="63" spans="1:20" x14ac:dyDescent="0.2">
      <c r="M63" s="96">
        <v>66807</v>
      </c>
      <c r="N63" s="96">
        <v>30117</v>
      </c>
      <c r="O63" s="96">
        <v>36690</v>
      </c>
      <c r="P63" s="79"/>
      <c r="Q63" s="79"/>
      <c r="R63" s="79"/>
      <c r="S63" s="79"/>
      <c r="T63" s="79"/>
    </row>
    <row r="64" spans="1:20" x14ac:dyDescent="0.2">
      <c r="M64" s="96">
        <v>63071</v>
      </c>
      <c r="N64" s="96">
        <v>28387</v>
      </c>
      <c r="O64" s="96">
        <v>34684</v>
      </c>
      <c r="P64" s="79"/>
      <c r="Q64" s="79"/>
      <c r="R64" s="79"/>
      <c r="S64" s="79"/>
      <c r="T64" s="79"/>
    </row>
    <row r="65" spans="13:20" x14ac:dyDescent="0.2">
      <c r="M65" s="96">
        <v>59761</v>
      </c>
      <c r="N65" s="96">
        <v>26856</v>
      </c>
      <c r="O65" s="96">
        <v>32905</v>
      </c>
      <c r="P65" s="79"/>
      <c r="Q65" s="79"/>
      <c r="R65" s="79"/>
      <c r="S65" s="79"/>
      <c r="T65" s="79"/>
    </row>
    <row r="66" spans="13:20" x14ac:dyDescent="0.2">
      <c r="M66" s="96">
        <v>56749</v>
      </c>
      <c r="N66" s="96">
        <v>25466</v>
      </c>
      <c r="O66" s="96">
        <v>31283</v>
      </c>
      <c r="P66" s="79"/>
      <c r="Q66" s="79"/>
      <c r="R66" s="79"/>
      <c r="S66" s="79"/>
      <c r="T66" s="79"/>
    </row>
    <row r="67" spans="13:20" x14ac:dyDescent="0.2">
      <c r="M67" s="96">
        <v>53748</v>
      </c>
      <c r="N67" s="96">
        <v>24086</v>
      </c>
      <c r="O67" s="96">
        <v>29662</v>
      </c>
      <c r="P67" s="79"/>
      <c r="Q67" s="79"/>
      <c r="R67" s="79"/>
      <c r="S67" s="79"/>
      <c r="T67" s="79"/>
    </row>
    <row r="68" spans="13:20" x14ac:dyDescent="0.2">
      <c r="M68" s="96">
        <v>50833</v>
      </c>
      <c r="N68" s="96">
        <v>22745</v>
      </c>
      <c r="O68" s="96">
        <v>28088</v>
      </c>
      <c r="P68" s="79"/>
      <c r="Q68" s="79"/>
      <c r="R68" s="79"/>
      <c r="S68" s="79"/>
      <c r="T68" s="79"/>
    </row>
    <row r="69" spans="13:20" x14ac:dyDescent="0.2">
      <c r="M69" s="96">
        <v>47916</v>
      </c>
      <c r="N69" s="96">
        <v>21407</v>
      </c>
      <c r="O69" s="96">
        <v>26509</v>
      </c>
      <c r="P69" s="79"/>
      <c r="Q69" s="79"/>
      <c r="R69" s="79"/>
      <c r="S69" s="79"/>
      <c r="T69" s="79"/>
    </row>
    <row r="70" spans="13:20" x14ac:dyDescent="0.2">
      <c r="M70" s="96">
        <v>44929</v>
      </c>
      <c r="N70" s="96">
        <v>20042</v>
      </c>
      <c r="O70" s="96">
        <v>24887</v>
      </c>
      <c r="P70" s="79"/>
      <c r="Q70" s="79"/>
      <c r="R70" s="79"/>
      <c r="S70" s="79"/>
      <c r="T70" s="79"/>
    </row>
    <row r="71" spans="13:20" x14ac:dyDescent="0.2">
      <c r="M71" s="96">
        <v>41939</v>
      </c>
      <c r="N71" s="96">
        <v>18676</v>
      </c>
      <c r="O71" s="96">
        <v>23263</v>
      </c>
      <c r="P71" s="79"/>
      <c r="Q71" s="79"/>
      <c r="R71" s="79"/>
      <c r="S71" s="79"/>
      <c r="T71" s="79"/>
    </row>
    <row r="72" spans="13:20" x14ac:dyDescent="0.2">
      <c r="M72" s="96">
        <v>39086</v>
      </c>
      <c r="N72" s="96">
        <v>17369</v>
      </c>
      <c r="O72" s="96">
        <v>21717</v>
      </c>
      <c r="P72" s="79"/>
      <c r="Q72" s="79"/>
      <c r="R72" s="79"/>
      <c r="S72" s="79"/>
      <c r="T72" s="79"/>
    </row>
    <row r="73" spans="13:20" x14ac:dyDescent="0.2">
      <c r="M73" s="96">
        <v>36348</v>
      </c>
      <c r="N73" s="96">
        <v>16117</v>
      </c>
      <c r="O73" s="96">
        <v>20231</v>
      </c>
      <c r="P73" s="79"/>
      <c r="Q73" s="79"/>
      <c r="R73" s="79"/>
      <c r="S73" s="79"/>
      <c r="T73" s="79"/>
    </row>
    <row r="74" spans="13:20" x14ac:dyDescent="0.2">
      <c r="M74" s="96">
        <v>33755</v>
      </c>
      <c r="N74" s="96">
        <v>14898</v>
      </c>
      <c r="O74" s="96">
        <v>18857</v>
      </c>
      <c r="P74" s="79"/>
      <c r="Q74" s="79"/>
      <c r="R74" s="79"/>
      <c r="S74" s="79"/>
      <c r="T74" s="79"/>
    </row>
    <row r="75" spans="13:20" x14ac:dyDescent="0.2">
      <c r="M75" s="96">
        <v>31333</v>
      </c>
      <c r="N75" s="96">
        <v>13708</v>
      </c>
      <c r="O75" s="96">
        <v>17625</v>
      </c>
      <c r="P75" s="79"/>
      <c r="Q75" s="79"/>
      <c r="R75" s="79"/>
      <c r="S75" s="79"/>
      <c r="T75" s="79"/>
    </row>
    <row r="76" spans="13:20" x14ac:dyDescent="0.2">
      <c r="M76" s="96">
        <v>28832</v>
      </c>
      <c r="N76" s="96">
        <v>12440</v>
      </c>
      <c r="O76" s="96">
        <v>16392</v>
      </c>
      <c r="P76" s="79"/>
      <c r="Q76" s="79"/>
      <c r="R76" s="79"/>
      <c r="S76" s="79"/>
      <c r="T76" s="79"/>
    </row>
    <row r="77" spans="13:20" x14ac:dyDescent="0.2">
      <c r="M77" s="96">
        <v>26662</v>
      </c>
      <c r="N77" s="96">
        <v>11342</v>
      </c>
      <c r="O77" s="96">
        <v>15320</v>
      </c>
      <c r="P77" s="79"/>
      <c r="Q77" s="79"/>
      <c r="R77" s="79"/>
      <c r="S77" s="79"/>
      <c r="T77" s="79"/>
    </row>
    <row r="78" spans="13:20" x14ac:dyDescent="0.2">
      <c r="M78" s="96">
        <v>24625</v>
      </c>
      <c r="N78" s="96">
        <v>10306</v>
      </c>
      <c r="O78" s="96">
        <v>14319</v>
      </c>
      <c r="P78" s="79"/>
      <c r="Q78" s="79"/>
      <c r="R78" s="79"/>
      <c r="S78" s="79"/>
      <c r="T78" s="79"/>
    </row>
    <row r="79" spans="13:20" x14ac:dyDescent="0.2">
      <c r="M79" s="96">
        <v>22734</v>
      </c>
      <c r="N79" s="96">
        <v>9334</v>
      </c>
      <c r="O79" s="96">
        <v>13400</v>
      </c>
      <c r="P79" s="79"/>
      <c r="Q79" s="79"/>
      <c r="R79" s="79"/>
      <c r="S79" s="79"/>
      <c r="T79" s="79"/>
    </row>
    <row r="80" spans="13:20" x14ac:dyDescent="0.2">
      <c r="M80" s="96">
        <v>20994</v>
      </c>
      <c r="N80" s="96">
        <v>8432</v>
      </c>
      <c r="O80" s="96">
        <v>12562</v>
      </c>
      <c r="P80" s="79"/>
      <c r="Q80" s="79"/>
      <c r="R80" s="79"/>
      <c r="S80" s="79"/>
      <c r="T80" s="79"/>
    </row>
    <row r="81" spans="13:20" x14ac:dyDescent="0.2">
      <c r="M81" s="96">
        <v>19408</v>
      </c>
      <c r="N81" s="96">
        <v>7603</v>
      </c>
      <c r="O81" s="96">
        <v>11805</v>
      </c>
      <c r="P81" s="79"/>
      <c r="Q81" s="79"/>
      <c r="R81" s="79"/>
      <c r="S81" s="79"/>
      <c r="T81" s="79"/>
    </row>
    <row r="82" spans="13:20" x14ac:dyDescent="0.2">
      <c r="M82" s="96">
        <v>17988</v>
      </c>
      <c r="N82" s="96">
        <v>7002</v>
      </c>
      <c r="O82" s="96">
        <v>10986</v>
      </c>
      <c r="P82" s="79"/>
      <c r="Q82" s="79"/>
      <c r="R82" s="79"/>
      <c r="S82" s="79"/>
      <c r="T82" s="79"/>
    </row>
    <row r="83" spans="13:20" x14ac:dyDescent="0.2">
      <c r="M83" s="96">
        <v>16675</v>
      </c>
      <c r="N83" s="96">
        <v>6510</v>
      </c>
      <c r="O83" s="96">
        <v>10165</v>
      </c>
      <c r="P83" s="79"/>
      <c r="Q83" s="79"/>
      <c r="R83" s="79"/>
      <c r="S83" s="79"/>
      <c r="T83" s="79"/>
    </row>
    <row r="84" spans="13:20" x14ac:dyDescent="0.2">
      <c r="M84" s="96">
        <v>15472</v>
      </c>
      <c r="N84" s="96">
        <v>6134</v>
      </c>
      <c r="O84" s="96">
        <v>9338</v>
      </c>
      <c r="P84" s="79"/>
      <c r="Q84" s="79"/>
      <c r="R84" s="79"/>
      <c r="S84" s="79"/>
      <c r="T84" s="79"/>
    </row>
    <row r="85" spans="13:20" x14ac:dyDescent="0.2">
      <c r="M85" s="86">
        <v>89747</v>
      </c>
      <c r="N85" s="86">
        <v>33084</v>
      </c>
      <c r="O85" s="86">
        <v>56663</v>
      </c>
      <c r="P85" s="79"/>
      <c r="Q85" s="79"/>
      <c r="R85" s="79"/>
      <c r="S85" s="79"/>
      <c r="T85" s="79"/>
    </row>
  </sheetData>
  <mergeCells count="8">
    <mergeCell ref="Q26:T26"/>
    <mergeCell ref="Q27:Q28"/>
    <mergeCell ref="H1:K1"/>
    <mergeCell ref="L1:O1"/>
    <mergeCell ref="Q1:T1"/>
    <mergeCell ref="H2:K2"/>
    <mergeCell ref="H3:H4"/>
    <mergeCell ref="Q25:T25"/>
  </mergeCells>
  <dataValidations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$A$13:$A$41</formula1>
    </dataValidation>
  </dataValidations>
  <pageMargins left="0.75" right="0.75" top="1" bottom="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Metas_Magnitud</vt:lpstr>
      <vt:lpstr>Anualización</vt:lpstr>
      <vt:lpstr>1_Acciones Constitucionales</vt:lpstr>
      <vt:lpstr>Act_1</vt:lpstr>
      <vt:lpstr>2_MIPG</vt:lpstr>
      <vt:lpstr>Act_2</vt:lpstr>
      <vt:lpstr>Variables</vt:lpstr>
      <vt:lpstr>'1_Acciones Constitucionales'!Área_de_impresión</vt:lpstr>
      <vt:lpstr>'2_MIPG'!Área_de_impresión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Guerrero Tibatá</dc:creator>
  <cp:lastModifiedBy>Luz Dary Guerrero Tibata</cp:lastModifiedBy>
  <cp:lastPrinted>2019-02-14T22:02:37Z</cp:lastPrinted>
  <dcterms:created xsi:type="dcterms:W3CDTF">2014-11-26T14:33:56Z</dcterms:created>
  <dcterms:modified xsi:type="dcterms:W3CDTF">2020-01-23T12:53:29Z</dcterms:modified>
</cp:coreProperties>
</file>