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D:\Perfil ldguerrero\Documents\5. POAS DARY SSM 2019\1. PLANES OPERATIVOS ANUALES 2019\2. POAS GESTIÓN\6. POAS DIC_2019\Gest_Jurídica\"/>
    </mc:Choice>
  </mc:AlternateContent>
  <bookViews>
    <workbookView xWindow="0" yWindow="0" windowWidth="28800" windowHeight="12330"/>
  </bookViews>
  <sheets>
    <sheet name="Metas_Magnitud" sheetId="3" r:id="rId1"/>
    <sheet name="Anualización" sheetId="4" r:id="rId2"/>
    <sheet name="1_Acompañamiento y conceptos " sheetId="2" r:id="rId3"/>
    <sheet name="Act_1" sheetId="7" r:id="rId4"/>
    <sheet name="2_PAAC" sheetId="8" r:id="rId5"/>
    <sheet name="Act_2" sheetId="9" r:id="rId6"/>
    <sheet name="Variables" sheetId="5" r:id="rId7"/>
  </sheets>
  <externalReferences>
    <externalReference r:id="rId8"/>
    <externalReference r:id="rId9"/>
  </externalReferences>
  <definedNames>
    <definedName name="_xlnm._FilterDatabase" localSheetId="6" hidden="1">Variables!$C$2:$C$8</definedName>
    <definedName name="actividades" localSheetId="4">#REF!</definedName>
    <definedName name="actividades" localSheetId="5">#REF!</definedName>
    <definedName name="ACTIVIDADES">#REF!</definedName>
    <definedName name="_xlnm.Print_Area" localSheetId="2">'1_Acompañamiento y conceptos '!$A$1:$I$67</definedName>
    <definedName name="CONDICION_POBLACIONAL" localSheetId="4">#REF!</definedName>
    <definedName name="CONDICION_POBLACIONAL" localSheetId="3">[1]Variables!$C$1:$C$24</definedName>
    <definedName name="CONDICION_POBLACIONAL" localSheetId="5">[1]Variables!$C$1:$C$24</definedName>
    <definedName name="CONDICION_POBLACIONAL" localSheetId="6">#REF!</definedName>
    <definedName name="CONDICION_POBLACIONAL">[2]Variables!$C$1:$C$24</definedName>
    <definedName name="GRUPO_ETAREO" localSheetId="4">#REF!</definedName>
    <definedName name="GRUPO_ETAREO" localSheetId="3">[1]Variables!$A$1:$A$8</definedName>
    <definedName name="GRUPO_ETAREO" localSheetId="5">[1]Variables!$A$1:$A$8</definedName>
    <definedName name="GRUPO_ETAREO" localSheetId="6">#REF!</definedName>
    <definedName name="GRUPO_ETAREO">[2]Variables!$A$1:$A$8</definedName>
    <definedName name="GRUPO_ETAREOS" localSheetId="4">#REF!</definedName>
    <definedName name="GRUPO_ETAREOS" localSheetId="3">#REF!</definedName>
    <definedName name="GRUPO_ETAREOS" localSheetId="5">#REF!</definedName>
    <definedName name="GRUPO_ETAREOS">#REF!</definedName>
    <definedName name="GRUPO_ETARIO" localSheetId="4">#REF!</definedName>
    <definedName name="GRUPO_ETARIO" localSheetId="3">#REF!</definedName>
    <definedName name="GRUPO_ETARIO" localSheetId="5">#REF!</definedName>
    <definedName name="GRUPO_ETARIO">#REF!</definedName>
    <definedName name="GRUPO_ETNICO" localSheetId="4">#REF!</definedName>
    <definedName name="GRUPO_ETNICO" localSheetId="3">#REF!</definedName>
    <definedName name="GRUPO_ETNICO" localSheetId="5">#REF!</definedName>
    <definedName name="GRUPO_ETNICO">#REF!</definedName>
    <definedName name="GRUPOETNICO" localSheetId="4">#REF!</definedName>
    <definedName name="GRUPOETNICO" localSheetId="3">#REF!</definedName>
    <definedName name="GRUPOETNICO" localSheetId="5">#REF!</definedName>
    <definedName name="GRUPOETNICO">#REF!</definedName>
    <definedName name="GRUPOS_ETNICOS" localSheetId="4">#REF!</definedName>
    <definedName name="GRUPOS_ETNICOS" localSheetId="3">[1]Variables!$H$1:$H$8</definedName>
    <definedName name="GRUPOS_ETNICOS" localSheetId="5">[1]Variables!$H$1:$H$8</definedName>
    <definedName name="GRUPOS_ETNICOS" localSheetId="6">#REF!</definedName>
    <definedName name="GRUPOS_ETNICOS">[2]Variables!$H$1:$H$8</definedName>
    <definedName name="LOCALIDAD" localSheetId="4">#REF!</definedName>
    <definedName name="LOCALIDAD" localSheetId="3">#REF!</definedName>
    <definedName name="LOCALIDAD" localSheetId="5">#REF!</definedName>
    <definedName name="LOCALIDAD">#REF!</definedName>
    <definedName name="LOCALIZACION" localSheetId="4">#REF!</definedName>
    <definedName name="LOCALIZACION" localSheetId="3">#REF!</definedName>
    <definedName name="LOCALIZACION" localSheetId="5">#REF!</definedName>
    <definedName name="LOCALIZACION">#REF!</definedName>
  </definedNames>
  <calcPr calcId="162913"/>
</workbook>
</file>

<file path=xl/calcChain.xml><?xml version="1.0" encoding="utf-8"?>
<calcChain xmlns="http://schemas.openxmlformats.org/spreadsheetml/2006/main">
  <c r="I31" i="7" l="1"/>
  <c r="D41" i="2"/>
  <c r="T13" i="3"/>
  <c r="D39" i="2" l="1"/>
  <c r="D40" i="2"/>
  <c r="I29" i="7"/>
  <c r="I28" i="7"/>
  <c r="I27" i="7" l="1"/>
  <c r="J13" i="3" l="1"/>
  <c r="K13" i="3"/>
  <c r="L13" i="3"/>
  <c r="M13" i="3"/>
  <c r="N13" i="3"/>
  <c r="O13" i="3"/>
  <c r="P13" i="3"/>
  <c r="Q13" i="3"/>
  <c r="J14" i="3"/>
  <c r="K14" i="3"/>
  <c r="L14" i="3"/>
  <c r="M14" i="3"/>
  <c r="N14" i="3"/>
  <c r="O14" i="3"/>
  <c r="P14" i="3"/>
  <c r="Q14" i="3"/>
  <c r="I25" i="7"/>
  <c r="I24" i="7"/>
  <c r="I23" i="7"/>
  <c r="D38" i="2"/>
  <c r="L12" i="4" l="1"/>
  <c r="G41" i="2"/>
  <c r="H30" i="8"/>
  <c r="I30" i="8" s="1"/>
  <c r="D31" i="8"/>
  <c r="D32" i="8" s="1"/>
  <c r="D33" i="8" s="1"/>
  <c r="D34" i="8" s="1"/>
  <c r="D35" i="8" s="1"/>
  <c r="D36" i="8" s="1"/>
  <c r="D37" i="8" s="1"/>
  <c r="D38" i="8" s="1"/>
  <c r="D39" i="8" s="1"/>
  <c r="D40" i="8" s="1"/>
  <c r="D41" i="8" s="1"/>
  <c r="P17" i="3"/>
  <c r="H36" i="2"/>
  <c r="I36" i="2" s="1"/>
  <c r="H37" i="2"/>
  <c r="I37" i="2" s="1"/>
  <c r="H38" i="2"/>
  <c r="I38" i="2" s="1"/>
  <c r="H39" i="2"/>
  <c r="I39" i="2" s="1"/>
  <c r="H40" i="2"/>
  <c r="I40" i="2" s="1"/>
  <c r="H41" i="2"/>
  <c r="I41" i="2" s="1"/>
  <c r="H33" i="2"/>
  <c r="I33" i="2" s="1"/>
  <c r="H34" i="2"/>
  <c r="I34" i="2" s="1"/>
  <c r="D35" i="2"/>
  <c r="H35" i="2" s="1"/>
  <c r="I35" i="2" s="1"/>
  <c r="D32" i="2"/>
  <c r="H32" i="2" s="1"/>
  <c r="I32" i="2" s="1"/>
  <c r="D21" i="9"/>
  <c r="I19" i="7"/>
  <c r="I20" i="7"/>
  <c r="I22" i="7" s="1"/>
  <c r="I21" i="7"/>
  <c r="I15" i="7"/>
  <c r="I18" i="7" s="1"/>
  <c r="I16" i="7"/>
  <c r="I17" i="7"/>
  <c r="I30" i="7"/>
  <c r="I26" i="7"/>
  <c r="D22" i="7"/>
  <c r="G30" i="7"/>
  <c r="D30" i="7"/>
  <c r="G26" i="7"/>
  <c r="D26" i="7"/>
  <c r="G22" i="7"/>
  <c r="G31" i="7" s="1"/>
  <c r="G18" i="7"/>
  <c r="D18" i="7"/>
  <c r="C11" i="9"/>
  <c r="F33" i="2"/>
  <c r="F34" i="2"/>
  <c r="F36" i="2"/>
  <c r="F37" i="2"/>
  <c r="F39" i="2"/>
  <c r="F40" i="2"/>
  <c r="F32" i="2"/>
  <c r="F35" i="2"/>
  <c r="F38" i="2"/>
  <c r="F41" i="2"/>
  <c r="F30" i="2"/>
  <c r="F31" i="2" s="1"/>
  <c r="E16" i="3"/>
  <c r="E13" i="3"/>
  <c r="C7" i="9"/>
  <c r="F30" i="8"/>
  <c r="F31" i="8" s="1"/>
  <c r="F32" i="8" s="1"/>
  <c r="F33" i="8" s="1"/>
  <c r="F34" i="8" s="1"/>
  <c r="F35" i="8" s="1"/>
  <c r="F36" i="8" s="1"/>
  <c r="F37" i="8" s="1"/>
  <c r="F38" i="8" s="1"/>
  <c r="F39" i="8" s="1"/>
  <c r="F40" i="8" s="1"/>
  <c r="F41" i="8" s="1"/>
  <c r="H36" i="8" s="1"/>
  <c r="I36" i="8" s="1"/>
  <c r="D31" i="7"/>
  <c r="D13" i="4"/>
  <c r="C13" i="4"/>
  <c r="B13" i="4"/>
  <c r="U16" i="3"/>
  <c r="S17" i="3"/>
  <c r="R17" i="3"/>
  <c r="Q17" i="3"/>
  <c r="Q18" i="3" s="1"/>
  <c r="O17" i="3"/>
  <c r="N17" i="3"/>
  <c r="M17" i="3"/>
  <c r="L17" i="3"/>
  <c r="K17" i="3"/>
  <c r="J17" i="3"/>
  <c r="I17" i="3"/>
  <c r="H17" i="3"/>
  <c r="T17" i="3" s="1"/>
  <c r="S16" i="3"/>
  <c r="S18" i="3" s="1"/>
  <c r="R16" i="3"/>
  <c r="R18" i="3"/>
  <c r="Q16" i="3"/>
  <c r="P16" i="3"/>
  <c r="O16" i="3"/>
  <c r="O18" i="3" s="1"/>
  <c r="N16" i="3"/>
  <c r="N18" i="3"/>
  <c r="M16" i="3"/>
  <c r="M18" i="3"/>
  <c r="L16" i="3"/>
  <c r="L18" i="3" s="1"/>
  <c r="K16" i="3"/>
  <c r="K18" i="3" s="1"/>
  <c r="J16" i="3"/>
  <c r="J18" i="3" s="1"/>
  <c r="I16" i="3"/>
  <c r="I18" i="3"/>
  <c r="H16" i="3"/>
  <c r="H18" i="3" s="1"/>
  <c r="G17" i="3"/>
  <c r="G16" i="3"/>
  <c r="F16" i="3"/>
  <c r="A16" i="3"/>
  <c r="D12" i="4"/>
  <c r="C12" i="4"/>
  <c r="B12" i="4"/>
  <c r="U13" i="3"/>
  <c r="S14" i="3"/>
  <c r="R14" i="3"/>
  <c r="I14" i="3"/>
  <c r="H14" i="3"/>
  <c r="H15" i="3" s="1"/>
  <c r="S13" i="3"/>
  <c r="S15" i="3" s="1"/>
  <c r="R13" i="3"/>
  <c r="R15" i="3" s="1"/>
  <c r="P15" i="3"/>
  <c r="O15" i="3"/>
  <c r="N15" i="3"/>
  <c r="L15" i="3"/>
  <c r="I13" i="3"/>
  <c r="I15" i="3" s="1"/>
  <c r="H13" i="3"/>
  <c r="G14" i="3"/>
  <c r="G13" i="3"/>
  <c r="F13" i="3"/>
  <c r="Q15" i="3"/>
  <c r="K15" i="3"/>
  <c r="T15" i="3"/>
  <c r="M15" i="3"/>
  <c r="J15" i="3"/>
  <c r="A13" i="3"/>
  <c r="G21" i="9"/>
  <c r="G41" i="8"/>
  <c r="G40" i="8"/>
  <c r="G39" i="8"/>
  <c r="G38" i="8"/>
  <c r="G37" i="8"/>
  <c r="G36" i="8"/>
  <c r="G35" i="8"/>
  <c r="G34" i="8"/>
  <c r="G33" i="8"/>
  <c r="G32" i="8"/>
  <c r="G31" i="8"/>
  <c r="G30" i="8"/>
  <c r="T23" i="5"/>
  <c r="S23" i="5"/>
  <c r="R23" i="5"/>
  <c r="G31" i="2"/>
  <c r="G32" i="2"/>
  <c r="G33" i="2"/>
  <c r="G34" i="2"/>
  <c r="G35" i="2"/>
  <c r="G36" i="2"/>
  <c r="G37" i="2"/>
  <c r="G38" i="2"/>
  <c r="G39" i="2"/>
  <c r="G40" i="2"/>
  <c r="G30" i="2"/>
  <c r="D30" i="2"/>
  <c r="H30" i="2" s="1"/>
  <c r="I30" i="2" s="1"/>
  <c r="D31" i="2"/>
  <c r="H31" i="2" s="1"/>
  <c r="I31" i="2" s="1"/>
  <c r="T16" i="3" l="1"/>
  <c r="P18" i="3"/>
  <c r="T18" i="3"/>
  <c r="L13" i="4" s="1"/>
  <c r="H40" i="8"/>
  <c r="I40" i="8" s="1"/>
  <c r="H33" i="8"/>
  <c r="I33" i="8" s="1"/>
  <c r="H39" i="8"/>
  <c r="I39" i="8" s="1"/>
  <c r="H32" i="8"/>
  <c r="I32" i="8" s="1"/>
  <c r="H41" i="8"/>
  <c r="I41" i="8" s="1"/>
  <c r="H38" i="8"/>
  <c r="I38" i="8" s="1"/>
  <c r="H31" i="8"/>
  <c r="I31" i="8" s="1"/>
  <c r="H34" i="8"/>
  <c r="I34" i="8" s="1"/>
  <c r="H37" i="8"/>
  <c r="I37" i="8" s="1"/>
  <c r="H35" i="8"/>
  <c r="I35" i="8" s="1"/>
</calcChain>
</file>

<file path=xl/sharedStrings.xml><?xml version="1.0" encoding="utf-8"?>
<sst xmlns="http://schemas.openxmlformats.org/spreadsheetml/2006/main" count="676" uniqueCount="414">
  <si>
    <t>Formato de Hoja de Vida Indicador</t>
  </si>
  <si>
    <t>HOJA DE VIDA INDICADOR</t>
  </si>
  <si>
    <t>Mes</t>
  </si>
  <si>
    <t xml:space="preserve">Enero </t>
  </si>
  <si>
    <t>Febrero</t>
  </si>
  <si>
    <t>Marzo</t>
  </si>
  <si>
    <t>Abril</t>
  </si>
  <si>
    <t>Mayo</t>
  </si>
  <si>
    <t>Junio</t>
  </si>
  <si>
    <t>Julio</t>
  </si>
  <si>
    <t>Agosto</t>
  </si>
  <si>
    <t>Septiembre</t>
  </si>
  <si>
    <t>Octubre</t>
  </si>
  <si>
    <t>% Cumplimiento del período reportado</t>
  </si>
  <si>
    <t>% Cumplimiento en la vigencia</t>
  </si>
  <si>
    <t>% Cumplimiento de la meta</t>
  </si>
  <si>
    <t>Noviembre</t>
  </si>
  <si>
    <t>Diciembre</t>
  </si>
  <si>
    <t>PROCESO DIRECCIONAMIENTO ESTRATÉGICO</t>
  </si>
  <si>
    <t>SECCIÓN 1. Identificación del Indicador</t>
  </si>
  <si>
    <t>SECCIÓN 2. Seguimiento al Indicador</t>
  </si>
  <si>
    <t>SECCIÓN 3. Análisis de tendencia del Indicador</t>
  </si>
  <si>
    <t>Apoyo</t>
  </si>
  <si>
    <t>Misional</t>
  </si>
  <si>
    <t>Estratégico</t>
  </si>
  <si>
    <t>Evaluación</t>
  </si>
  <si>
    <t>Anual</t>
  </si>
  <si>
    <t>Semestral</t>
  </si>
  <si>
    <t>Trimestral</t>
  </si>
  <si>
    <t>Mensual</t>
  </si>
  <si>
    <t>Proceso</t>
  </si>
  <si>
    <t>Operación</t>
  </si>
  <si>
    <t>Eficacia</t>
  </si>
  <si>
    <t>Eficiencia</t>
  </si>
  <si>
    <t>Efectividad</t>
  </si>
  <si>
    <t>Producto</t>
  </si>
  <si>
    <t>Actividad</t>
  </si>
  <si>
    <t>SECRETARÍA DISTRITAL DE MOVILIDAD</t>
  </si>
  <si>
    <t xml:space="preserve">CODIGO: PE01-PR01-F03 </t>
  </si>
  <si>
    <t>SECCIÓN 4. Actualización y Responsables del reporte</t>
  </si>
  <si>
    <t>4. Dependencia responsable</t>
  </si>
  <si>
    <t>3. Fuente PMR</t>
  </si>
  <si>
    <t>VARIABLE 1 - Numerador</t>
  </si>
  <si>
    <t>VARIABLE 2 - Denominador</t>
  </si>
  <si>
    <t>Numerador Acumulado (Variable 1)</t>
  </si>
  <si>
    <t>Denominador Acumulado (Variable 2)</t>
  </si>
  <si>
    <t>5. Meta con territorialización</t>
  </si>
  <si>
    <t>6. Proyecto</t>
  </si>
  <si>
    <t>7. Código del Proyecto</t>
  </si>
  <si>
    <t>8. Proceso</t>
  </si>
  <si>
    <t>9. Código del proceso</t>
  </si>
  <si>
    <t>10. Objetivo estratégico</t>
  </si>
  <si>
    <t>11. Meta Producto</t>
  </si>
  <si>
    <t>12. Nombre del indicador</t>
  </si>
  <si>
    <t>13. Tipología</t>
  </si>
  <si>
    <t>14. Fecha de programación</t>
  </si>
  <si>
    <t>15. Tipo anualización</t>
  </si>
  <si>
    <t>Constante</t>
  </si>
  <si>
    <t>Creciente</t>
  </si>
  <si>
    <t>Decreciente</t>
  </si>
  <si>
    <t>Suma</t>
  </si>
  <si>
    <t>16. Objetivo y descripción del Indicador</t>
  </si>
  <si>
    <t>17. Fuente u origen de Datos</t>
  </si>
  <si>
    <t>18. Fórmula de Cálculo</t>
  </si>
  <si>
    <t>19. Unidad de medida del indicador</t>
  </si>
  <si>
    <t xml:space="preserve">20.  Nombre de las Variables </t>
  </si>
  <si>
    <t>21. Unidad de medida (de la variable)</t>
  </si>
  <si>
    <t>22. Descripción de la variable</t>
  </si>
  <si>
    <t>23. Inicio de la Serie</t>
  </si>
  <si>
    <t>26. Valor de la Meta</t>
  </si>
  <si>
    <t xml:space="preserve">28. Observación a la magnitud propuesta para la Meta </t>
  </si>
  <si>
    <t>29. Numerador (Variable 1)</t>
  </si>
  <si>
    <t>30. Denominador (Variable 2)</t>
  </si>
  <si>
    <t>31. Observaciones del avance de meta en el periodo</t>
  </si>
  <si>
    <t>32. Avances y logros</t>
  </si>
  <si>
    <t>33.Retrasos y soluciones</t>
  </si>
  <si>
    <t>34. Beneficios para la Comunidad/Entidad</t>
  </si>
  <si>
    <t>35. Control de actualizaciones</t>
  </si>
  <si>
    <t xml:space="preserve">36. Fecha </t>
  </si>
  <si>
    <t>37. Campo modificado</t>
  </si>
  <si>
    <t>38.Modificación realizada.</t>
  </si>
  <si>
    <t>39. Responsable del Análisis</t>
  </si>
  <si>
    <t>40. Responsable del reporte</t>
  </si>
  <si>
    <t>41. Director / Jefe de Oficina / Subdirector</t>
  </si>
  <si>
    <t>45. Firma Subsecretario  (a) / Ordenador (a) de gasto</t>
  </si>
  <si>
    <t>42. Firma Director / Jefe Oficina</t>
  </si>
  <si>
    <t>43. Firma Subdirector</t>
  </si>
  <si>
    <t>44. Subsecretario (a) / Ordenador (a) de gasto</t>
  </si>
  <si>
    <t>SI</t>
  </si>
  <si>
    <t>NO</t>
  </si>
  <si>
    <t>1. Orientar las acciones de la Secretaría Distrital de Movilidad hacia la visión cero, es decir, la reducción sustancial de víctimas fatales y lesionadas en siniestros de tránsito</t>
  </si>
  <si>
    <t xml:space="preserve">2. Fomentar la cultura ciudadana y el respeto entre todos los usuarios de todas las formas de transporte, protegiendo en especial los actores vulnerables y los modos activos </t>
  </si>
  <si>
    <t>3. Propender por la sostenibilidad ambiental, económica y social de la movilidad en una visión integral de planeción de ciudad y movilidad</t>
  </si>
  <si>
    <t>4. Ser ejemplo en la rendición de cuentas a la ciudadanía</t>
  </si>
  <si>
    <t>5. Ser transparente, incluyente, equitativa en género y garantista de la participación e involucramiento ciudadanos y del sectro privado</t>
  </si>
  <si>
    <t xml:space="preserve">6. Proveer un ecosistema adecuado para la innovación y adopción  de nuevas y mejores tecnologías de movilidad y de información y comunicación </t>
  </si>
  <si>
    <t xml:space="preserve">7. Prestar servicios eficientes, oportunos y de calidad a la ciudadanía, tanto en gestión como en trámites de la movilidad </t>
  </si>
  <si>
    <t>8. Contar con un excelente equipo humano y condiciones laborales que hagan de la Secretaría Distrital de Movilidad un lugar atractivo para trabajar y desarrollarse profesionalmente</t>
  </si>
  <si>
    <t>24. Fin de la Serie</t>
  </si>
  <si>
    <t>25. Línea base</t>
  </si>
  <si>
    <t>27. Frecuencia del reporte</t>
  </si>
  <si>
    <t>1. Código Meta</t>
  </si>
  <si>
    <t xml:space="preserve">2.  Descripción Meta </t>
  </si>
  <si>
    <t>VERSIÓN 1.0</t>
  </si>
  <si>
    <t xml:space="preserve">SISTEMA INTEGRADO DE GESTION DISTRITAL BAJO EL ESTÁNDAR MIPG
</t>
  </si>
  <si>
    <t>Formato de programación y seguimiento al Plan Operativo Anual de gestión sin inversión</t>
  </si>
  <si>
    <t>CODIGO: PE01-PR01-F02</t>
  </si>
  <si>
    <t>VERSIÓN: 1.0</t>
  </si>
  <si>
    <t>DEPENDENCIA:</t>
  </si>
  <si>
    <t>METAS DE GESTIÓN</t>
  </si>
  <si>
    <t>No.</t>
  </si>
  <si>
    <t>PLAN ESTRATÉGICO SDM</t>
  </si>
  <si>
    <t>COMPONENTE PMM</t>
  </si>
  <si>
    <t>META</t>
  </si>
  <si>
    <t>NOMBRE DEL INDICADOR</t>
  </si>
  <si>
    <t>VARIABLES FÓRMULA DEL INDICADOR</t>
  </si>
  <si>
    <t>COMPONENTE ASOCIADO MISIÓN / VISIÓN</t>
  </si>
  <si>
    <t>Ene</t>
  </si>
  <si>
    <t>Feb</t>
  </si>
  <si>
    <t>Mar</t>
  </si>
  <si>
    <t>Abr</t>
  </si>
  <si>
    <t>May</t>
  </si>
  <si>
    <t>Jun</t>
  </si>
  <si>
    <t>Jul</t>
  </si>
  <si>
    <t>Ago</t>
  </si>
  <si>
    <t>Sep</t>
  </si>
  <si>
    <t>Oct</t>
  </si>
  <si>
    <t>Nov</t>
  </si>
  <si>
    <t>Dic</t>
  </si>
  <si>
    <t xml:space="preserve">% de Avance de Ejecución </t>
  </si>
  <si>
    <t>OBSERVACIONES</t>
  </si>
  <si>
    <t>% de Cumplimiento = (Numerador / Denominador )*100</t>
  </si>
  <si>
    <t>Código: PE01-PR01-F02</t>
  </si>
  <si>
    <t>Versión: 1.0</t>
  </si>
  <si>
    <t>SUBSECRETARIA RESPONSABLE:</t>
  </si>
  <si>
    <t>PROGRAMACIÓN CUATRIENIO</t>
  </si>
  <si>
    <t>% CUMPLIMIENTO CUATRIENIO</t>
  </si>
  <si>
    <t>TIPO DE ANUALIZACIÓN</t>
  </si>
  <si>
    <t xml:space="preserve">VARIABLE </t>
  </si>
  <si>
    <t>MAGNITUD CUATRIENIO</t>
  </si>
  <si>
    <t>PILAR / EJES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</si>
  <si>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</si>
  <si>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</si>
  <si>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</si>
  <si>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</si>
  <si>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</si>
  <si>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</si>
  <si>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02- Pilar Democracia Urbana</t>
  </si>
  <si>
    <t xml:space="preserve">0-5 años Primera infancia </t>
  </si>
  <si>
    <t>Usaquen</t>
  </si>
  <si>
    <t>DANE-Secretaría Distrital de Planeción SDP : Convenio específico de cooperación técnica No 096-2007</t>
  </si>
  <si>
    <t>Total</t>
  </si>
  <si>
    <t>Hombres</t>
  </si>
  <si>
    <t>Mujeres</t>
  </si>
  <si>
    <t>04- Eje Transversal Nuevo Ordenamiento Territorial</t>
  </si>
  <si>
    <t xml:space="preserve">6 - 13 años Infancia </t>
  </si>
  <si>
    <t>Chapinero</t>
  </si>
  <si>
    <t>Grupos de edad</t>
  </si>
  <si>
    <t>USAQUÉN</t>
  </si>
  <si>
    <t>07- Eje Transversal Gobierno legítimo, fortalecimiento local y eficiencia</t>
  </si>
  <si>
    <t>14 - 17 años Adolescencia</t>
  </si>
  <si>
    <t>Santa Fe</t>
  </si>
  <si>
    <t>CHAPINERO</t>
  </si>
  <si>
    <t>18 - 26 años Juventud</t>
  </si>
  <si>
    <t>San Cristobal</t>
  </si>
  <si>
    <t>total</t>
  </si>
  <si>
    <t>SANTA FE</t>
  </si>
  <si>
    <t>27 - 59 años Adultez</t>
  </si>
  <si>
    <t>Usme</t>
  </si>
  <si>
    <t>SAN CRISTÓBAL</t>
  </si>
  <si>
    <t>Logística de Movilidad</t>
  </si>
  <si>
    <t>60 años o más. Personas Mayores</t>
  </si>
  <si>
    <t>Tunjuelito</t>
  </si>
  <si>
    <t>0-4</t>
  </si>
  <si>
    <t>USME</t>
  </si>
  <si>
    <t>Componente Ambiental</t>
  </si>
  <si>
    <t>Todos los grupos</t>
  </si>
  <si>
    <t>Bosa</t>
  </si>
  <si>
    <t>5-9</t>
  </si>
  <si>
    <t>TUNJUELITO</t>
  </si>
  <si>
    <t>Plan de Intercambiadores Modales</t>
  </si>
  <si>
    <t>CONDICION POBLACIONAL</t>
  </si>
  <si>
    <t>Kennedy</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</si>
  <si>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</si>
  <si>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</si>
  <si>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</si>
  <si>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</si>
  <si>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</si>
  <si>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</si>
  <si>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</si>
  <si>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</si>
  <si>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</si>
  <si>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</si>
  <si>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</si>
  <si>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</si>
  <si>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</si>
  <si>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</si>
  <si>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Suba</t>
  </si>
  <si>
    <t>25-29</t>
  </si>
  <si>
    <t>ENGATIVÁ</t>
  </si>
  <si>
    <t>Transporte No Motorizado</t>
  </si>
  <si>
    <t>Ciudadanos-as habitantes de calle</t>
  </si>
  <si>
    <t>Barrios Unidos</t>
  </si>
  <si>
    <t>30-34</t>
  </si>
  <si>
    <t>SUBA</t>
  </si>
  <si>
    <t>Plan de Ordenamiento de Estacionamientos</t>
  </si>
  <si>
    <t>Comunidad en general</t>
  </si>
  <si>
    <t>Teusaquillo</t>
  </si>
  <si>
    <t>35-39</t>
  </si>
  <si>
    <t>B. UNIDOS</t>
  </si>
  <si>
    <t xml:space="preserve">Infraestructura Vial </t>
  </si>
  <si>
    <t>Familias en emergencia social y catastrófica</t>
  </si>
  <si>
    <t>Los Martires</t>
  </si>
  <si>
    <t>40-44</t>
  </si>
  <si>
    <t>TEUSAQUILLO</t>
  </si>
  <si>
    <t>Componente Institucional</t>
  </si>
  <si>
    <t>Familias en situacion de vulnerabilidad</t>
  </si>
  <si>
    <t>Antonio Nariño</t>
  </si>
  <si>
    <t>45-49</t>
  </si>
  <si>
    <t>LOS MÁRTIRES</t>
  </si>
  <si>
    <t xml:space="preserve">OBJETIVOS ESTRATÉGICOS </t>
  </si>
  <si>
    <t>Familias ubicadas en zonas de alto deterioro urbano</t>
  </si>
  <si>
    <t>Puente Aranda</t>
  </si>
  <si>
    <t>50-54</t>
  </si>
  <si>
    <t>A. NARIÑO</t>
  </si>
  <si>
    <t>Jovenes desescolarizados</t>
  </si>
  <si>
    <t>La Candelaria</t>
  </si>
  <si>
    <t>55-59</t>
  </si>
  <si>
    <t>PTE. ARANDA</t>
  </si>
  <si>
    <t>Jovenes escolarizados</t>
  </si>
  <si>
    <t>Rafael Uribe Uribe</t>
  </si>
  <si>
    <t>60-64</t>
  </si>
  <si>
    <t>CANDELARIA</t>
  </si>
  <si>
    <t>Mujeres gestantes y lactantes</t>
  </si>
  <si>
    <t>Ciudad Bolivar</t>
  </si>
  <si>
    <t>65-69</t>
  </si>
  <si>
    <t>R.URIBE</t>
  </si>
  <si>
    <t>Niños y niñas de primera infancia</t>
  </si>
  <si>
    <t>Sumapaz</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</si>
  <si>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</si>
  <si>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</si>
  <si>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</si>
  <si>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</si>
  <si>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</si>
  <si>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</si>
  <si>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</si>
  <si>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Niños, niñas y adolescentes en riesgo social vinculacion temprana al trabajo o acompañamiento</t>
  </si>
  <si>
    <t>Entidad</t>
  </si>
  <si>
    <t>80 Y MÁS</t>
  </si>
  <si>
    <t>Niños, niñas y adolescentes escolarizados</t>
  </si>
  <si>
    <t>Distrital</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</si>
  <si>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</si>
  <si>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</si>
  <si>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</si>
  <si>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</si>
  <si>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</si>
  <si>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</si>
  <si>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</si>
  <si>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</si>
  <si>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</si>
  <si>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</si>
  <si>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</si>
  <si>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</si>
  <si>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</si>
  <si>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</si>
  <si>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</si>
  <si>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</si>
  <si>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</si>
  <si>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</si>
  <si>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</si>
  <si>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</si>
  <si>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</si>
  <si>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</si>
  <si>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</si>
  <si>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</si>
  <si>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</si>
  <si>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</si>
  <si>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</si>
  <si>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PDD</t>
  </si>
  <si>
    <t>Otros Grupos étnicos</t>
  </si>
  <si>
    <t>18 - Mejor Movilidad para Todos</t>
  </si>
  <si>
    <t>Rom</t>
  </si>
  <si>
    <t>29 - Articulación regional y planeación integral del transporte</t>
  </si>
  <si>
    <t>Raizales</t>
  </si>
  <si>
    <t>42 - Transparencia, gestión pública y servicio a la ciudadanía</t>
  </si>
  <si>
    <t>43 - Modernización institucional</t>
  </si>
  <si>
    <t>44 - Gobierno y ciudadanía digital</t>
  </si>
  <si>
    <t>PROYECTOS ESTRATÉGICOS PDD</t>
  </si>
  <si>
    <t>143 - Construcción y conservación de vías y calles completas para la ciudad</t>
  </si>
  <si>
    <t>144 - Gestión y control de la demanda de transporte</t>
  </si>
  <si>
    <t>145 - Peatones y bicicletas</t>
  </si>
  <si>
    <t>146 - Seguridad y comportamientos para la movilidad</t>
  </si>
  <si>
    <t>147 - Transporte público integrado y de calidad</t>
  </si>
  <si>
    <t>162 - Articulación regional y planeación integral del transporte</t>
  </si>
  <si>
    <t>179 - Ambiente Sano</t>
  </si>
  <si>
    <t>188 - Servicio a la ciudadanía para la movilidad</t>
  </si>
  <si>
    <t>190 - Modernización Física</t>
  </si>
  <si>
    <t>192 - Fortalecimiento institucional a través del uso de TIC</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</si>
  <si>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</si>
  <si>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</si>
  <si>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Diseñar y ejecutar los programas de seguridad, salud en el trabajo y prevención de riesgos, que contribuyan con el bienestar de todos los servidores de la Entidad.</t>
  </si>
  <si>
    <t>3. Garantizar mecanismos de participación ciudadana y control social, sobre la gestión de la Secretaría Distrital de Movilidad.</t>
  </si>
  <si>
    <t>4. Fortalecer la cultura del control, que afiance en los servidores de la Secretaría Distrital de Movilidad, la aplicación, revisión y seguimiento a los controles establecidos en el SIG, que contribuya con la mejora continua.</t>
  </si>
  <si>
    <t>5. Promover una cultura de responsabilidad ambiental, mediante el uso adecuado de recursos y la mitigación de los impactos ambientales.</t>
  </si>
  <si>
    <t>6. Establecer e implementar estándares que contribuyan a la seguridad de la información de la Secretaría Distrital de Movilidad.</t>
  </si>
  <si>
    <t>7. Desarrollar los planes de manejo y control de la organización, disposición, preservación y valoración de los archivos de la entidad, para la conservación de la memoria institucional.</t>
  </si>
  <si>
    <t>PA05</t>
  </si>
  <si>
    <t>Acompañamientos y Conceptos</t>
  </si>
  <si>
    <t>Enero de 2019</t>
  </si>
  <si>
    <t>Porcentaje</t>
  </si>
  <si>
    <t xml:space="preserve">Diana Marcela Rojas Gualdron </t>
  </si>
  <si>
    <t>Paulo Andres Rincon Garay</t>
  </si>
  <si>
    <t>Carolina Pombo Rivera</t>
  </si>
  <si>
    <r>
      <t>Formato de Anexo de Ac</t>
    </r>
    <r>
      <rPr>
        <b/>
        <sz val="10"/>
        <color indexed="8"/>
        <rFont val="Arial"/>
        <family val="2"/>
      </rPr>
      <t>tividades</t>
    </r>
  </si>
  <si>
    <t>CODIGO Y NOMBRE DEL PROYECTO DE INVERSIÓN O DEL POA SIN INVERSIÓN</t>
  </si>
  <si>
    <t>SUBSECRETARÍA RESPONSABLE:</t>
  </si>
  <si>
    <t>ORDENADOR DEL GASTO:</t>
  </si>
  <si>
    <t>META POA ASOCIADA</t>
  </si>
  <si>
    <t>Sección No. 2: EJECUCIÓN</t>
  </si>
  <si>
    <t>1. NÚMERO</t>
  </si>
  <si>
    <t>2. ACTIVIDADES PRIMARIAS</t>
  </si>
  <si>
    <t>3. PONDERACIÓN
ACTIVIDAD PRIMARIA</t>
  </si>
  <si>
    <t>4. No.</t>
  </si>
  <si>
    <t>5. ACTIVIDADES SECUNDARIAS</t>
  </si>
  <si>
    <t>6. PONDERACIÓN
ACTIVIDAD SECUNDARIA</t>
  </si>
  <si>
    <t>7. FECHA ESTIMADA DE  EJECUCIÓN</t>
  </si>
  <si>
    <t>8. AVANCE PONDERADO</t>
  </si>
  <si>
    <t>9. FECHA EJECUCIÓN</t>
  </si>
  <si>
    <t>10. OBSERVACIONES</t>
  </si>
  <si>
    <t>Gestionar dentro de los términos establecidos por ley las consultas, conceptos, estudios y actos administrativos que sean puestos a consideración de la dependencia en el primer trimestre</t>
  </si>
  <si>
    <t>Gestionar dentro de los términos establecidos por ley las consultas, conceptos, estudios y actos administrativos que sean puestos a consideración de la dependencia en el segundo trimestre</t>
  </si>
  <si>
    <t>Gestionar dentro de los términos establecidos por ley las consultas, conceptos, estudios y actos administrativos que sean puestos a consideración de la dependencia en el tercer trimestre</t>
  </si>
  <si>
    <t>Gestionar dentro de los términos establecidos por ley las consultas, conceptos, estudios y actos administrativos que sean puestos a consideración de la dependencia en el cuarto trimestre</t>
  </si>
  <si>
    <t>TOTAL MAGNITUD VIGENCIA</t>
  </si>
  <si>
    <t>TOTAL</t>
  </si>
  <si>
    <t>CAROLINA POMBO RIVERA</t>
  </si>
  <si>
    <t>N/A</t>
  </si>
  <si>
    <t xml:space="preserve">SISTEMA INTEGRADO DE GESTION DISTRITAL  BAJO EL ESTÁNDAR MIPG
</t>
  </si>
  <si>
    <t>CÓDIGO: PE01-PR01-F07</t>
  </si>
  <si>
    <t xml:space="preserve">Dirección de Normatividad y Conceptos </t>
  </si>
  <si>
    <t>Gestionar dentro de los términos establecidos por ley el 92% de las consultas, conceptos, estudios y actos administrativos que sean puestos a consideración de la Dirección.</t>
  </si>
  <si>
    <t>Registros administrativos</t>
  </si>
  <si>
    <t>Regular los aspectos normativos del plan de desarrollo distrital y brindar seguridad juridica sobre las diferentes situaciones que son consultadas a la Dirección.</t>
  </si>
  <si>
    <t>Dar respuesta y gestionar  los conceptos solicitados a la Dirección.</t>
  </si>
  <si>
    <t>Realizar el  estudio, control de legalidad  y revisión de Proyectos de Actos administrativos, Decretos, acuerdos y Leyes puestos en conocimiento de la dirección</t>
  </si>
  <si>
    <t>Dar respuesta y gestionar  las consultas o derechos de peticion solicitados a la Dirección.</t>
  </si>
  <si>
    <t>Sección No. 1: PROGRAMACIÓN  VIGENCIA 2019</t>
  </si>
  <si>
    <t>N.A.</t>
  </si>
  <si>
    <t xml:space="preserve"> P.A.A.C</t>
  </si>
  <si>
    <t>Registros Administrativos</t>
  </si>
  <si>
    <t>(Total actividades ejecutadas / Total actividades programadas)*100</t>
  </si>
  <si>
    <t xml:space="preserve">Total actividades ejecutadas </t>
  </si>
  <si>
    <t>Total actividades programadas</t>
  </si>
  <si>
    <t>Cantidad</t>
  </si>
  <si>
    <t>El cumplimiento de las acciones propuestas en el PAAC  genera confianza en los grupos de valor y partes interesadas de la entidad.</t>
  </si>
  <si>
    <t xml:space="preserve">Diana Marcela Rojas </t>
  </si>
  <si>
    <t>Realizar el 100% de las actividades programadas en el Plan Anticorrupción y de Atención al Ciudadano de la vigencia por la Dirección de Normatividad y Conceptos</t>
  </si>
  <si>
    <t xml:space="preserve">Dirección de Normatividad y conceptos </t>
  </si>
  <si>
    <t>Dirección de Normatividad y Conceptos</t>
  </si>
  <si>
    <t xml:space="preserve">Publicar todos los proyectos de actos administrativos de carácter regulatorio, para observaciones en la página web de la entidad </t>
  </si>
  <si>
    <t>Actualizar los actos administrativos de carácter regulatorio en la página web de la entidad</t>
  </si>
  <si>
    <t xml:space="preserve">SEGUIMIENTO PLAN OPERATIVO ANUAL - POA                                         VIGENCIA:2019  </t>
  </si>
  <si>
    <t>Subsecretaría de Gestión Jurídica</t>
  </si>
  <si>
    <t>DIRECCIÓN DE NORMATIVIDAD Y CONCEPTOS</t>
  </si>
  <si>
    <t>SUBSECRETARÍA DE GESTIÓN JURÍDICA</t>
  </si>
  <si>
    <t>N.A</t>
  </si>
  <si>
    <t>MAGNITUD META - Vigencia</t>
  </si>
  <si>
    <t>POA GESTIÓN SIN INVERSIÓN DIRECCIÓN DE NORMATIVIDAD Y CONCEPTOS</t>
  </si>
  <si>
    <t>Gestionar dentro de los términos establecidos por ley el 92% de las solicitudes de  consultas, conceptos y actos administrativos que sean puestos a consideración de la Dirección.</t>
  </si>
  <si>
    <t>Estratégico: 7. Prestar servicios eficientes, oportunos y de calidad a la ciudadanía, tanto en gestión como en trámites de la movilidad.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</si>
  <si>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 xml:space="preserve">Estrategico:4.Ser ejemplo en la rendicion de cuentas a la ciudadania.
Calidad:1.Fortalecer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</si>
  <si>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OBJETIVO ESTRATÉGICO Y DE CALIDAD</t>
  </si>
  <si>
    <t xml:space="preserve">
SISTEMA INTEGRADO DE GESTION DISTRITAL BAJO EL ESTÁNDAR MIPG
</t>
  </si>
  <si>
    <t xml:space="preserve">Corresponde a las actividades realizadas y evidenciadas en el trimestre </t>
  </si>
  <si>
    <t xml:space="preserve">Corresponde al  total de las actividades registradas en cada componente del P.A.A.C. </t>
  </si>
  <si>
    <t>Medir el cumplimiento de los actividades registradas en cada componente del P.A.A.C para la Direccion de Normatividad y conceptos en el P.A.A.C. de la vigencia</t>
  </si>
  <si>
    <t xml:space="preserve">Promedio de los porcentajes de actuaciones gestionadas cada trimestre en lo transcurrido de la vigencia/Porcentaje  total de las actuaciones radicadas en la Dirección relacionadas con las solicitudes de conceptos, actos administrativos, consultas programado </t>
  </si>
  <si>
    <t>Los porcentajes tenidos en cuenta en el promedio se van incorporando a medida que transcurre la vigencia</t>
  </si>
  <si>
    <t>Promedio de los porcentajes de actuaciones gestionadas cada trimestre en lo transcurrido de la vigencia</t>
  </si>
  <si>
    <t xml:space="preserve">Porcentaje  total de las actuaciones radicadas en la Dirección relacionadas con las solicitudes de conceptos, actos administrativos, consultas programado </t>
  </si>
  <si>
    <t>Corresponde al valor de la meta programado para cada trimestre (92%)</t>
  </si>
  <si>
    <t xml:space="preserve">TOTAL </t>
  </si>
  <si>
    <t>El valor que se registra en la casilla avance ponderado hace referencia al % de cumplimiento de la actividad secundaria con relacion a la ponderacion de la actividad ( Informacion que se observa en la Hoja 1 avances y logros).
Entre enero y marzo se gestionó el 41,66% de los procesos recibidos, de 48 procesos recibidos , se gestionaron 20 (Ver casilla avancesy logros Hoja de Vida indicador). En consecuencia, el avance ponderado para la actividad es del 14.16% por cuanto el peso porcentual asigando a la meta por parte del área es del 34%. (100*0,34)</t>
  </si>
  <si>
    <t>El valor que se registra en la casilla avance ponderado hace referencia al % de cumplimiento de la actividad secundaria con relacion a la ponderacion de la actividad ( Informacion que se observa en la Hoja 1 avances y logros).
Entre enero y marzo se gestionó el 89,58% de los procesos recibidos, de  144 procesos recibidos , se gestionaron 129 (Ver casilla avancesy logros Hoja de Vida indicador). En consecuencia, el avance ponderado para la actividad es del 30% por cuanto el peso porcentual asigando a la meta por parte del área es del 33%. (100*0,33)</t>
  </si>
  <si>
    <t>El valor que se registra en la casilla avance ponderado hace referencia al % de cumplimiento de la actividad secundaria con relacion a la ponderacion de la actividad ( Informacion que se observa en la Hoja 1 avances y logros).
Entre enero y marzo se gestionó el 83,96 de los procesos recibidos, de 106 procesos recibidos , se gestionaron 89 (Ver casilla avancesy logros Hoja de Vida indicador). En consecuencia, el avance ponderado para la actividad es del 28% por cuanto el peso porcentual asigando a la meta por parte del área es del 33%. (100*0,33)</t>
  </si>
  <si>
    <t>El valor que se registra en la casilla avance ponderado hace referencia al % de cumplimiento de la actividad secundaria con relacion a la ponderacion de la actividad ( Informacion que se observa en la Hoja 1 avances y logros).
Entre abril  y junio se gestionó el 43,75% de los procesos recibidos, de 16 solicitudes recibidas,se gestionaròn 7 (Ver casilla avancesy logros Hoja de Vida indicador). En consecuencia, el avance ponderado para la actividad es del 15% por cuanto el peso porcentual asigando a la meta por parte del área es del 34%. (100*0,34).
Nota: Adicionalmente de los 7 conceptos tramitados por la Direcciòn en el periodo de reporte, la Direcciòn entre abril y junio gestiono 20  de las 28 solicitudes de conceptos que habian quedado pendientes en el trimestre pasado.</t>
  </si>
  <si>
    <t>El valor que se registra en la casilla avance ponderado hace referencia al % de cumplimiento de la actividad secundaria con relacion a la ponderacion de la actividad ( Informacion que se observa en la Hoja 1 avances y logros).
Entre abril  y junio se gestionó el 78,38% de los procesos recibidos, de 74 solicitudes recibidas,se gestionaròn 58 (Ver casilla avancesy logros Hoja de Vida indicador). En consecuencia, el avance ponderado para la actividad es del 26% por cuanto el peso porcentual asigando a la meta por parte del área es del 33%. (100*0,33).
Nota: Adicionalmente de los 58 actos administrativos tramitados por la Direcciòn en el periodo de reporte, la Direcciòn entre abril y junio gestiono 11 de las 15 solicitudes  que habian quedado pendientes en el trimestre pasado.</t>
  </si>
  <si>
    <t>El valor que se registra en la casilla avance ponderado hace referencia al % de cumplimiento de la actividad secundaria con relacion a la ponderacion de la actividad ( Informacion que se observa en la Hoja 1 avances y logros).
Entre abril  y junio se gestionó el 86,42% de los procesos recibidos, de 81 solicitudes recibidas,se gestionaròn 70 (Ver casilla avancesy logros Hoja de Vida indicador). En consecuencia, el avance ponderado para la actividad es del 29% por cuanto el peso porcentual asigando a la meta por parte del área es del 33%. (100*0,33).
Nota: Adicionalmente de los 70 consultas gestionadas  por la Direcciòn en el periodo de reporte, la Direcciòn entre abril y junio gestiono 13 de las 17 solicitudes  que habian quedado pendientes en el trimestre pasado.</t>
  </si>
  <si>
    <t>Durante el primer y  segundo trimestre la Direcciòn de Normatividad y conceptos ha realizado la  publicaciòn de los actos administrativos de carácter regulatorio para observaciones en la pagina web de la entidad, las evidencias de la gestion realizada se encuentran en la Direcciòn para su consulta.</t>
  </si>
  <si>
    <t>Durante el segundo trimestre y teniendo en cuenta el procedimiento de control de documentos el cual esta a cargo de la Direcciòn la dependencia ha realizado la actualizaciòn de la Matriz de Cumplimiento hoy llamada Normatividad vigente, la cual esta disponible en la pagina web y en la intranet.</t>
  </si>
  <si>
    <t>40.Responsable del Reporte</t>
  </si>
  <si>
    <t>Se cambia de Responsable del reporte teniendo en cuenta que el Dr Paulo Andres Rincon es quien remite la informaciòn sin embargo la responsable de la consolidacion y reporte de los indicadores es Diana Rojas.</t>
  </si>
  <si>
    <t>COMPONENTE 5. ACCESO A LA INFORMACIÓN PÚBLICA
MONITOREO DE ACCESO A LA INFORMACIÓN PÚBLICA</t>
  </si>
  <si>
    <t>COMPONENTE .6 ACTIVIDADES ADICIONALES 
ALISTAMIENTO</t>
  </si>
  <si>
    <t>Medir el cumplimiento de la gestión adelantada frente a las solicitudes radicadas en la dirección con relación a los conceptos,consultas y actos administrativos. el cumplimiento de la meta se alcanzara cada trimestre.
Frente a la forma de medición, se precisa, que por parte del área se determinarón 3 actividades secundarias que se realizan en cada trimestre; teniendo en cuenta el comportamiento de cada una de ellas, el área determinó dar un peso porcentual a cada una así: 
* Dar respuesta y gestionar  los conceptos solicitados a la Dirección:34%
* Realizar el  estudio, control de legalidad  y revisión de Proyectos de Actos administrativos, Decretos, acuerdos y Leyes puestos en conocimiento de la dirección:33%
* Dar respuesta y gestionar  las consultas o derechos de peticion solicitados a la Dirección:33%
En este sentido, el porcentaje de avance ponderado de cada actividad EN EL TRIMESTRE( Ver Hoja de actividades) resulta del porcentaje de cumplimiento logrado según la gestión adelantada (No.  de actuaciones gestionadas /No.total de actuaciones programadas) *100 ( Ver casilla de avances y logros),multiplicada por el % de peso dado a cada actividad divido en 100. La sumatoria de los porcentajes de cada trimestre, es el valor que se relacionará como ejetuado en cada trimestre ( VER HOJA SECCIÓN 2. Seguimiento al Indicador)
En cuanto al valor acumulado de la vigencia relacionado en la columna T de la Hoja "Metas_Magnitud", la fórmula de cálculo es la que se encuentra en el campo 13, esta se actualizará cada trimestre al vincular al promedio los porcentajes arrojados cada trimestre.</t>
  </si>
  <si>
    <t>Publicar todos los proyectos de actos administrativos de carácter regulatorio, para observaciones en la página web de la entidad. 5,18</t>
  </si>
  <si>
    <t>Actualizar los actos administrativos de carácter regulatorio en la página web de la entidad. 5,19</t>
  </si>
  <si>
    <t>Expedir un acto administrativo por el cual se establezca el mecanismo para la conformación y listado oficial del grupo de Gestores de Integridad de la Secretaría Distrital de Movilidad. 6,4</t>
  </si>
  <si>
    <t>El valor que se registra en la casilla avance ponderado hace referencia al % de cumplimiento de la actividad secundaria con relacion a la ponderacion de la actividad ( Informacion que se observa en la Hoja 1 avances y logros).
Entre Julio-Septiembre se gestionó el 78,95% de los procesos recibidos, de 19 solicitudes recibidas,se gestionaròn 15 (Ver casilla avancesy logros Hoja de Vida indicador). En consecuencia, el avance ponderado para la actividad es del 27% por cuanto el peso porcentual asigando a la meta por parte del área es del 34%. (100*0,34).
Nota: Adicionalmente de los 15 conceptos tramitados por la Direcciòn en el periodo de reporte, la Direcciòn entre Julio y Septiembre  gestiono 17 solicitudes de conceptos que habian quedado pendientes en el trimestre pasado.</t>
  </si>
  <si>
    <t>El valor que se registra en la casilla avance ponderado hace referencia al % de cumplimiento de la actividad secundaria con relacion a la ponderacion de la actividad ( Informacion que se observa en la Hoja 1 avances y logros).
Entre Julio-Septiembre se gestionó el 89,81% de los procesos recibidos, de 108 solicitudes recibidas,se gestionaròn 97 (Ver casilla avancesy logros Hoja de Vida indicador). En consecuencia, el avance ponderado para la actividad es del 30% por cuanto el peso porcentual asigando a la meta por parte del área es del 33%. (100*0,33).
Nota: Adicionalmente de los 97 actos administrativos tramitados por la Direcciòn en el periodo de reporte, la Direcciòn entre Julio-Septiembre  gestiono 19 solicitudes que habian quedado pendientes de los trimestres pasados.</t>
  </si>
  <si>
    <t>El valor que se registra en la casilla avance ponderado hace referencia al % de cumplimiento de la actividad secundaria con relacion a la ponderacion de la actividad ( Informacion que se observa en la Hoja 1 avances y logros).
Entre Julio-Septiembre se gestionó el 91,57% de los procesos recibidos, de 83 solicitudes recibidas,se gestionaròn 76 (Ver casilla avancesy logros Hoja de Vida indicador). En consecuencia, el avance ponderado para la actividad es del 30% por cuanto el peso porcentual asigando a la meta por parte del área es del 33%. (100*0,33).
Nota: Adicionalmente de los 76 consultas gestionadas  por la Direcciòn en el periodo de reporte, la Direcciòn entre julio-Septembre gestiono 15  solicitudes  que habian quedado pendientes por tramitar en el trimestre pasado.</t>
  </si>
  <si>
    <t>COMPONENTE 5. ACCESO A LA INFORMACIÓN PÚBLICA
TRANSPARENCIA ACTIVA</t>
  </si>
  <si>
    <t>Creación del Manual de Datos Personales en la SDM, que incluya los lineamientos de gestión y evaluación de la información.</t>
  </si>
  <si>
    <t>La Direccion de Normatividad y Conceptos Expidio la resoluciòn 308 del 21 de junio de 2019 cumpliendo con la actividad propuesta en el PAAC.</t>
  </si>
  <si>
    <t>El valor que se registra en la casilla avance ponderado hace referencia al % de cumplimiento de la actividad secundaria con relacion a la ponderacion de la actividad ( Informacion que se observa en la Hoja 1 avances y logros).
Entre Octubre-Diciembre se gestionó el 70% de los procesos recibidos, de 10 solicitudes recibidas,se gestionaròn 7 (Ver casilla avancesy logros Hoja de Vida indicador). En consecuencia, el avance ponderado para la actividad es del 23,80% por cuanto el peso porcentual asigando a la meta por parte del área es del 34%. (100*0,34).
Nota: Adicionalmente de los 7 conceptos tramitados por la Direcciòn en el periodo de reporte, la Direcciòn entre octubre y diciembre se gestiono 2 solicitudes de conceptos que habian quedado pendientes en el trimestre pasado.</t>
  </si>
  <si>
    <t>El valor que se registra en la casilla avance ponderado hace referencia al % de cumplimiento de la actividad secundaria con relacion a la ponderacion de la actividad ( Informacion que se observa en la Hoja 1 avances y logros).
Entre octubre-diciembre se gestionó el 96.66% de los procesos recibidos, de 90 solicitudes recibidas,se gestionaròn 87 (Ver casilla avancesy logros Hoja de Vida indicador). En consecuencia, el avance ponderado para la actividad es del 32% por cuanto el peso porcentual asigando a la meta por parte del área es del 33%. (100*0,33).
Nota: Adicionalmente de los 87 actos administrativos tramitados por la Direcciòn en el periodo de reporte, la Direcciòn entre octubre y diciembre  gestiono 11 solicitudes que habian quedado pendientes de los trimestres pasados.</t>
  </si>
  <si>
    <t>El valor que se registra en la casilla avance ponderado hace referencia al % de cumplimiento de la actividad secundaria con relacion a la ponderacion de la actividad ( Informacion que se observa en la Hoja 1 avances y logros).
Entre octubre y diciembre  se gestionó el 93,15% de los procesos recibidos, de 73 solicitudes recibidas,se gestionaròn 68 (Ver casilla avancesy logros Hoja de Vida indicador). En consecuencia, el avance ponderado para la actividad es del 31% por cuanto el peso porcentual asigando a la meta por parte del área es del 33%. (100*0,33).
Nota: Adicionalmente de los 68 consultas gestionadas  por la Direcciòn en el periodo de reporte, la Direcciòn entre octubre-diciembre se  gestiono 6 solicitudes  que habian quedado pendientes por tramitar en el trimestre pasado.</t>
  </si>
  <si>
    <t>Para el  cuarto Trimestre como se observa en la tabla (Seguimiento al Indicador) se presento una disminucion en el cumplimiento de la meta con relacion al trimestre anterior  de lo cual se puede inferir que la Direcciòn no alcanzo a cumplir la meta del 92%  faltandole un 4%,para lo cual  la misma implementara un plan de contingencia para tramitar todas las solcitudes allegadas a la Direcciòn.</t>
  </si>
  <si>
    <t xml:space="preserve">se aporta como evidencia pantalazos de las publicaciones realizadas </t>
  </si>
  <si>
    <t>Se aporta como evidencia Manual de Datos personales publicado en la Intranet y Pagina web de la SDM</t>
  </si>
  <si>
    <t>La Direcciòn de Normatividad y Conceptos al finalizar el cuarto trimestre gestiono todas las actividades cumpliendo el 100%(ver hoja de actividades).</t>
  </si>
  <si>
    <t xml:space="preserve">Al finalizar la vigencia se puede analizar que la Dirección de Normatividad  ha tenido un cumplimiento constante, teniendo en cuenta que se cumplieron todas las actividades del PAAC en las fechas establecidas ( ver hoja de actividades), evidenciando una eficaz gestion por parte de la Dirección,lo anterior ha permitido alcanzar el cumpimiento de la meta para la vigencia. </t>
  </si>
  <si>
    <t>La Dirección de Normatividad y Conceptos  genero estrategias que permiten atender de manera oportuna las diferentes solicitudes puestas en conocimiento de la Dirección.
Durante el cuarto  trimestre se gestionaron:
-7 de 10  Gestionar los conceptos solicitados a la Dirección (70%)
-87 de 90 estudios y revisiones de Proyectos de Actos administrativos, Decretos, acuerdos y Leyes (96.66%)
-68 de 73 consultas o derechos de peticion solicitados a la Dirección  (93,15%)
Total variable 1:86,44%
Analizando la grafica se puede observar que para los ultimos 2 trimestre la Dirección de Normatividad y Conceptos aumento la gestión de las solcitudes radicadas en la Dirección, en especial las solicitudes relaconadas con consultas o derechos de peticion y   Proyectos de Actos administrativos, Decretos, acuerdos y Leyes  aumentando el porcentaje de cumplimiento de la meta, sin embargo la Dirección no cumplio la meta faltandole un 3,45%</t>
  </si>
  <si>
    <t>El retraso fue presentado, teniendo en cuenta que quedaron solicitudes sin respuestas,por que aun se encontraban en terminos para la proyeccion de la misma, sin embargo es importante mencionar que las solicitudes faltante de tramite se le realizarón gestiones de primera instancia.(Revision del tema o solicitud).lo anterior no permitio el cumplimiento de la meta pero se puede evidenciar que la Direccion de Normatividad ha realizado planes de mejora para el cumplimiento al 100% de todas sus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</si>
</sst>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164" formatCode="_-* #,##0.00\ &quot;€&quot;_-;\-* #,##0.00\ &quot;€&quot;_-;_-* &quot;-&quot;??\ &quot;€&quot;_-;_-@_-"/>
    <numFmt numFmtId="165" formatCode="_(&quot;$&quot;\ * #,##0.00_);_(&quot;$&quot;\ * \(#,##0.00\);_(&quot;$&quot;\ * &quot;-&quot;??_);_(@_)"/>
    <numFmt numFmtId="166" formatCode="_(* #,##0.00_);_(* \(#,##0.00\);_(* &quot;-&quot;??_);_(@_)"/>
    <numFmt numFmtId="167" formatCode="_ * #,##0.00_ ;_ * \-#,##0.00_ ;_ * &quot;-&quot;??_ ;_ @_ "/>
    <numFmt numFmtId="168" formatCode="0.0%"/>
    <numFmt numFmtId="169" formatCode="0.0"/>
  </numFmts>
  <fonts count="44" x14ac:knownFonts="1">
    <font>
      <sz val="11"/>
      <color theme="1"/>
      <name val="Calibri"/>
      <family val="2"/>
      <scheme val="minor"/>
    </font>
    <font>
      <sz val="11"/>
      <color theme="1"/>
      <name val="Calibri"/>
      <family val="2"/>
      <scheme val="minor"/>
    </font>
    <font>
      <sz val="11"/>
      <color indexed="8"/>
      <name val="Calibri"/>
      <family val="2"/>
    </font>
    <font>
      <b/>
      <sz val="10"/>
      <name val="Arial"/>
      <family val="2"/>
    </font>
    <font>
      <sz val="10"/>
      <name val="Arial"/>
      <family val="2"/>
    </font>
    <font>
      <b/>
      <sz val="11"/>
      <color theme="1"/>
      <name val="Arial"/>
      <family val="2"/>
    </font>
    <font>
      <b/>
      <sz val="11"/>
      <name val="Arial"/>
      <family val="2"/>
    </font>
    <font>
      <sz val="10"/>
      <color theme="1"/>
      <name val="Arial"/>
      <family val="2"/>
    </font>
    <font>
      <b/>
      <sz val="10"/>
      <color theme="1"/>
      <name val="Arial"/>
      <family val="2"/>
    </font>
    <font>
      <sz val="7"/>
      <color theme="1"/>
      <name val="Arial"/>
      <family val="2"/>
    </font>
    <font>
      <b/>
      <sz val="9"/>
      <name val="Arial"/>
      <family val="2"/>
    </font>
    <font>
      <sz val="9"/>
      <name val="Arial"/>
      <family val="2"/>
    </font>
    <font>
      <b/>
      <sz val="9"/>
      <color theme="1"/>
      <name val="Arial"/>
      <family val="2"/>
    </font>
    <font>
      <sz val="9"/>
      <color theme="4"/>
      <name val="Arial"/>
      <family val="2"/>
    </font>
    <font>
      <b/>
      <sz val="9"/>
      <color theme="4"/>
      <name val="Arial"/>
      <family val="2"/>
    </font>
    <font>
      <sz val="9"/>
      <color theme="1"/>
      <name val="Arial"/>
      <family val="2"/>
    </font>
    <font>
      <sz val="9"/>
      <color rgb="FFFF0000"/>
      <name val="Arial"/>
      <family val="2"/>
    </font>
    <font>
      <sz val="9"/>
      <color theme="0" tint="-0.249977111117893"/>
      <name val="Arial"/>
      <family val="2"/>
    </font>
    <font>
      <sz val="9"/>
      <color theme="0" tint="-0.34998626667073579"/>
      <name val="Arial"/>
      <family val="2"/>
    </font>
    <font>
      <sz val="9"/>
      <color theme="0" tint="-0.14999847407452621"/>
      <name val="Arial"/>
      <family val="2"/>
    </font>
    <font>
      <b/>
      <sz val="14"/>
      <color theme="1"/>
      <name val="Arial"/>
      <family val="2"/>
    </font>
    <font>
      <b/>
      <sz val="16"/>
      <color theme="1"/>
      <name val="Calibri"/>
      <family val="2"/>
      <scheme val="minor"/>
    </font>
    <font>
      <b/>
      <sz val="18"/>
      <color theme="1"/>
      <name val="Calibri"/>
      <family val="2"/>
      <scheme val="minor"/>
    </font>
    <font>
      <sz val="12"/>
      <color theme="1"/>
      <name val="Arial"/>
      <family val="2"/>
    </font>
    <font>
      <b/>
      <sz val="12"/>
      <color theme="1"/>
      <name val="Arial"/>
      <family val="2"/>
    </font>
    <font>
      <sz val="12"/>
      <name val="Arial"/>
      <family val="2"/>
    </font>
    <font>
      <b/>
      <sz val="12"/>
      <name val="Arial"/>
      <family val="2"/>
    </font>
    <font>
      <sz val="8"/>
      <color theme="1"/>
      <name val="Calibri"/>
      <family val="2"/>
      <scheme val="minor"/>
    </font>
    <font>
      <b/>
      <sz val="8"/>
      <color theme="1"/>
      <name val="Arial"/>
      <family val="2"/>
    </font>
    <font>
      <b/>
      <sz val="8"/>
      <name val="Arial"/>
      <family val="2"/>
    </font>
    <font>
      <sz val="8"/>
      <color theme="1"/>
      <name val="Arial"/>
      <family val="2"/>
    </font>
    <font>
      <sz val="8"/>
      <name val="Arial"/>
      <family val="2"/>
    </font>
    <font>
      <b/>
      <sz val="9"/>
      <color indexed="9"/>
      <name val="Arial"/>
      <family val="2"/>
    </font>
    <font>
      <sz val="10"/>
      <color rgb="FF000000"/>
      <name val="Arial"/>
      <family val="2"/>
    </font>
    <font>
      <b/>
      <sz val="10"/>
      <color indexed="9"/>
      <name val="Arial"/>
      <family val="2"/>
    </font>
    <font>
      <b/>
      <sz val="11"/>
      <color theme="0"/>
      <name val="Calibri"/>
      <family val="2"/>
      <scheme val="minor"/>
    </font>
    <font>
      <b/>
      <sz val="11"/>
      <color theme="1"/>
      <name val="Calibri"/>
      <family val="2"/>
      <scheme val="minor"/>
    </font>
    <font>
      <b/>
      <sz val="10"/>
      <color indexed="8"/>
      <name val="Arial"/>
      <family val="2"/>
    </font>
    <font>
      <b/>
      <sz val="11"/>
      <color theme="3" tint="-0.499984740745262"/>
      <name val="Calibri"/>
      <family val="2"/>
      <scheme val="minor"/>
    </font>
    <font>
      <b/>
      <sz val="11"/>
      <color theme="1"/>
      <name val="Calibri"/>
      <family val="2"/>
    </font>
    <font>
      <sz val="11"/>
      <color rgb="FF000000"/>
      <name val="Calibri"/>
      <family val="2"/>
    </font>
    <font>
      <u/>
      <sz val="9"/>
      <name val="Arial"/>
      <family val="2"/>
    </font>
    <font>
      <sz val="9"/>
      <name val="Calibri"/>
      <family val="2"/>
    </font>
    <font>
      <sz val="10"/>
      <name val="Calibri"/>
      <family val="2"/>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CCFF"/>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00B0F0"/>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2"/>
        <bgColor indexed="64"/>
      </patternFill>
    </fill>
    <fill>
      <patternFill patternType="solid">
        <fgColor theme="0" tint="-4.9989318521683403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medium">
        <color indexed="64"/>
      </left>
      <right style="medium">
        <color indexed="64"/>
      </right>
      <top style="hair">
        <color indexed="10"/>
      </top>
      <bottom style="medium">
        <color indexed="64"/>
      </bottom>
      <diagonal/>
    </border>
    <border>
      <left style="medium">
        <color indexed="64"/>
      </left>
      <right style="hair">
        <color indexed="10"/>
      </right>
      <top style="hair">
        <color indexed="10"/>
      </top>
      <bottom style="medium">
        <color indexed="64"/>
      </bottom>
      <diagonal/>
    </border>
    <border>
      <left style="hair">
        <color indexed="10"/>
      </left>
      <right style="hair">
        <color indexed="10"/>
      </right>
      <top style="hair">
        <color indexed="10"/>
      </top>
      <bottom style="medium">
        <color indexed="64"/>
      </bottom>
      <diagonal/>
    </border>
    <border>
      <left style="hair">
        <color indexed="10"/>
      </left>
      <right style="medium">
        <color indexed="64"/>
      </right>
      <top style="hair">
        <color indexed="10"/>
      </top>
      <bottom style="medium">
        <color indexed="64"/>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bottom/>
      <diagonal/>
    </border>
    <border>
      <left style="thin">
        <color indexed="64"/>
      </left>
      <right style="thin">
        <color indexed="64"/>
      </right>
      <top/>
      <bottom/>
      <diagonal/>
    </border>
  </borders>
  <cellStyleXfs count="25">
    <xf numFmtId="0" fontId="0" fillId="0" borderId="0"/>
    <xf numFmtId="167" fontId="4"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7" fontId="4"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4" fillId="0" borderId="0" applyFont="0" applyFill="0" applyBorder="0" applyAlignment="0" applyProtection="0"/>
    <xf numFmtId="165" fontId="2"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4" fillId="0" borderId="0"/>
    <xf numFmtId="0" fontId="4" fillId="0" borderId="0"/>
    <xf numFmtId="0" fontId="11" fillId="0" borderId="0"/>
    <xf numFmtId="0" fontId="40" fillId="0" borderId="0"/>
    <xf numFmtId="41" fontId="1" fillId="0" borderId="0" applyFont="0" applyFill="0" applyBorder="0" applyAlignment="0" applyProtection="0"/>
  </cellStyleXfs>
  <cellXfs count="408">
    <xf numFmtId="0" fontId="0" fillId="0" borderId="0" xfId="0"/>
    <xf numFmtId="0" fontId="7" fillId="0" borderId="0" xfId="0" applyFont="1"/>
    <xf numFmtId="0" fontId="8" fillId="0" borderId="0" xfId="0" applyFont="1" applyAlignment="1">
      <alignment horizontal="center"/>
    </xf>
    <xf numFmtId="0" fontId="8" fillId="0" borderId="0" xfId="0" applyFont="1"/>
    <xf numFmtId="0" fontId="3" fillId="2" borderId="0" xfId="14" applyFont="1" applyFill="1" applyAlignment="1">
      <alignment horizontal="center" vertical="center"/>
    </xf>
    <xf numFmtId="0" fontId="4" fillId="2" borderId="0" xfId="14" applyFont="1" applyFill="1" applyAlignment="1">
      <alignment vertical="center"/>
    </xf>
    <xf numFmtId="0" fontId="4" fillId="2" borderId="0" xfId="14" applyFont="1" applyFill="1" applyAlignment="1">
      <alignment vertical="top" wrapText="1"/>
    </xf>
    <xf numFmtId="9" fontId="3" fillId="2" borderId="0" xfId="17" applyFont="1" applyFill="1" applyAlignment="1">
      <alignment vertical="center"/>
    </xf>
    <xf numFmtId="9" fontId="4" fillId="2" borderId="0" xfId="17" applyFont="1" applyFill="1" applyAlignment="1">
      <alignment vertical="center"/>
    </xf>
    <xf numFmtId="0" fontId="9" fillId="0" borderId="0" xfId="0" applyFont="1" applyProtection="1"/>
    <xf numFmtId="0" fontId="0" fillId="0" borderId="0" xfId="0" applyProtection="1"/>
    <xf numFmtId="0" fontId="9" fillId="0" borderId="0" xfId="0" applyFont="1" applyAlignment="1" applyProtection="1">
      <alignment horizontal="center"/>
    </xf>
    <xf numFmtId="0" fontId="10" fillId="5" borderId="1" xfId="14" applyFont="1" applyFill="1" applyBorder="1" applyAlignment="1">
      <alignment vertical="center" wrapText="1"/>
    </xf>
    <xf numFmtId="0" fontId="10" fillId="5" borderId="1" xfId="14" applyFont="1" applyFill="1" applyBorder="1" applyAlignment="1">
      <alignment horizontal="center" vertical="center" wrapText="1"/>
    </xf>
    <xf numFmtId="0" fontId="10" fillId="5" borderId="1" xfId="0" applyFont="1" applyFill="1" applyBorder="1" applyAlignment="1">
      <alignment horizontal="center" vertical="center" wrapText="1"/>
    </xf>
    <xf numFmtId="0" fontId="15" fillId="0" borderId="0" xfId="0" applyFont="1" applyFill="1"/>
    <xf numFmtId="0" fontId="15" fillId="0" borderId="0" xfId="0" applyFont="1"/>
    <xf numFmtId="0" fontId="18" fillId="0" borderId="0" xfId="11" applyFont="1" applyFill="1" applyAlignment="1" applyProtection="1">
      <alignment vertical="center" wrapText="1"/>
    </xf>
    <xf numFmtId="0" fontId="18" fillId="0" borderId="0" xfId="11" applyFont="1" applyFill="1" applyAlignment="1" applyProtection="1">
      <alignment vertical="center"/>
    </xf>
    <xf numFmtId="0" fontId="17" fillId="0" borderId="0" xfId="11" applyFont="1" applyFill="1" applyAlignment="1" applyProtection="1">
      <alignment vertical="center"/>
    </xf>
    <xf numFmtId="0" fontId="10" fillId="5" borderId="1" xfId="14" applyFont="1" applyFill="1" applyBorder="1" applyAlignment="1">
      <alignment horizontal="left" vertical="center" wrapText="1"/>
    </xf>
    <xf numFmtId="0" fontId="19" fillId="0" borderId="0" xfId="0" applyFont="1" applyFill="1"/>
    <xf numFmtId="0" fontId="0" fillId="3" borderId="0" xfId="0" applyFill="1" applyBorder="1" applyProtection="1"/>
    <xf numFmtId="0" fontId="21" fillId="3" borderId="0" xfId="0" applyFont="1" applyFill="1" applyBorder="1" applyAlignment="1" applyProtection="1">
      <alignment vertical="center"/>
    </xf>
    <xf numFmtId="0" fontId="21" fillId="3" borderId="0" xfId="0" applyFont="1" applyFill="1" applyBorder="1" applyAlignment="1" applyProtection="1">
      <alignment vertical="center" wrapText="1"/>
    </xf>
    <xf numFmtId="0" fontId="21" fillId="3" borderId="0" xfId="0" applyFont="1" applyFill="1" applyBorder="1" applyAlignment="1" applyProtection="1">
      <alignment horizontal="center" vertical="center" wrapText="1"/>
    </xf>
    <xf numFmtId="169" fontId="21" fillId="3" borderId="0" xfId="0" applyNumberFormat="1" applyFont="1" applyFill="1" applyBorder="1" applyAlignment="1" applyProtection="1">
      <alignment horizontal="center" vertical="center" wrapText="1"/>
    </xf>
    <xf numFmtId="0" fontId="22" fillId="3" borderId="0" xfId="0" applyFont="1" applyFill="1" applyBorder="1" applyAlignment="1" applyProtection="1">
      <alignment vertical="center" wrapText="1"/>
    </xf>
    <xf numFmtId="0" fontId="0" fillId="0" borderId="0" xfId="0" applyFill="1" applyProtection="1"/>
    <xf numFmtId="0" fontId="21" fillId="0" borderId="0" xfId="0" applyFont="1" applyBorder="1" applyAlignment="1" applyProtection="1">
      <alignment horizontal="center" vertical="center" wrapText="1"/>
    </xf>
    <xf numFmtId="0" fontId="21" fillId="0" borderId="0" xfId="0" applyFont="1" applyBorder="1" applyAlignment="1" applyProtection="1">
      <alignment vertical="center" wrapText="1"/>
    </xf>
    <xf numFmtId="0" fontId="22" fillId="0" borderId="0" xfId="0" applyFont="1" applyBorder="1" applyAlignment="1" applyProtection="1">
      <alignment horizontal="center" vertical="center" wrapText="1"/>
    </xf>
    <xf numFmtId="0" fontId="0" fillId="0" borderId="0" xfId="0" applyBorder="1" applyProtection="1"/>
    <xf numFmtId="0" fontId="0" fillId="0" borderId="0" xfId="0" applyFont="1" applyBorder="1" applyAlignment="1" applyProtection="1"/>
    <xf numFmtId="0" fontId="12" fillId="0" borderId="20" xfId="0" applyFont="1" applyBorder="1" applyAlignment="1" applyProtection="1">
      <alignment vertical="center" wrapText="1"/>
    </xf>
    <xf numFmtId="0" fontId="15" fillId="0" borderId="0" xfId="0" applyFont="1" applyFill="1" applyProtection="1"/>
    <xf numFmtId="0" fontId="15" fillId="0" borderId="0" xfId="0" applyFont="1" applyFill="1" applyAlignment="1" applyProtection="1">
      <alignment horizontal="center" vertical="center"/>
    </xf>
    <xf numFmtId="0" fontId="6" fillId="7" borderId="11" xfId="11" applyFont="1" applyFill="1" applyBorder="1" applyAlignment="1" applyProtection="1">
      <alignment horizontal="center" vertical="center" wrapText="1"/>
    </xf>
    <xf numFmtId="10" fontId="6" fillId="7" borderId="1" xfId="11" applyNumberFormat="1" applyFont="1" applyFill="1" applyBorder="1" applyAlignment="1" applyProtection="1">
      <alignment horizontal="center" vertical="center" wrapText="1"/>
    </xf>
    <xf numFmtId="0" fontId="23" fillId="0" borderId="0" xfId="0" applyFont="1" applyProtection="1"/>
    <xf numFmtId="0" fontId="27" fillId="3" borderId="0" xfId="0" applyFont="1" applyFill="1" applyBorder="1" applyProtection="1"/>
    <xf numFmtId="0" fontId="27" fillId="0" borderId="0" xfId="0" applyFont="1" applyBorder="1" applyProtection="1"/>
    <xf numFmtId="0" fontId="27" fillId="0" borderId="0" xfId="0" applyFont="1" applyProtection="1"/>
    <xf numFmtId="0" fontId="28" fillId="0" borderId="0" xfId="0" applyFont="1" applyProtection="1"/>
    <xf numFmtId="0" fontId="29" fillId="7" borderId="1" xfId="0" applyFont="1" applyFill="1" applyBorder="1" applyAlignment="1" applyProtection="1">
      <alignment horizontal="center" vertical="center" wrapText="1"/>
    </xf>
    <xf numFmtId="0" fontId="30" fillId="0" borderId="0" xfId="0" applyFont="1" applyProtection="1"/>
    <xf numFmtId="0" fontId="30" fillId="0" borderId="0" xfId="0" applyFont="1" applyAlignment="1" applyProtection="1">
      <alignment horizontal="right" vertical="center"/>
    </xf>
    <xf numFmtId="0" fontId="3" fillId="8" borderId="1" xfId="20" applyFont="1" applyFill="1" applyBorder="1" applyAlignment="1">
      <alignment horizontal="center" vertical="center"/>
    </xf>
    <xf numFmtId="0" fontId="4" fillId="0" borderId="0" xfId="21"/>
    <xf numFmtId="0" fontId="4" fillId="0" borderId="0" xfId="21" applyAlignment="1">
      <alignment vertical="center"/>
    </xf>
    <xf numFmtId="3" fontId="3" fillId="2" borderId="0" xfId="21" applyNumberFormat="1" applyFont="1" applyFill="1" applyBorder="1" applyAlignment="1">
      <alignment vertical="center"/>
    </xf>
    <xf numFmtId="0" fontId="4" fillId="0" borderId="1" xfId="20" applyBorder="1" applyAlignment="1">
      <alignment vertical="center"/>
    </xf>
    <xf numFmtId="0" fontId="4" fillId="0" borderId="1" xfId="21" applyBorder="1" applyAlignment="1">
      <alignment vertical="center"/>
    </xf>
    <xf numFmtId="0" fontId="4" fillId="0" borderId="1" xfId="21" applyBorder="1" applyAlignment="1">
      <alignment horizontal="center" vertical="center"/>
    </xf>
    <xf numFmtId="0" fontId="10" fillId="8" borderId="1" xfId="20" applyFont="1" applyFill="1" applyBorder="1" applyAlignment="1">
      <alignment horizontal="center" vertical="center"/>
    </xf>
    <xf numFmtId="0" fontId="4" fillId="0" borderId="0" xfId="20"/>
    <xf numFmtId="0" fontId="10" fillId="8" borderId="1" xfId="20" applyFont="1" applyFill="1" applyBorder="1" applyAlignment="1">
      <alignment horizontal="center" wrapText="1"/>
    </xf>
    <xf numFmtId="0" fontId="4" fillId="0" borderId="1" xfId="20" applyBorder="1" applyAlignment="1">
      <alignment wrapText="1"/>
    </xf>
    <xf numFmtId="0" fontId="32" fillId="9" borderId="23" xfId="22" applyFont="1" applyFill="1" applyBorder="1" applyAlignment="1">
      <alignment horizontal="center" vertical="center"/>
    </xf>
    <xf numFmtId="0" fontId="32" fillId="9" borderId="24" xfId="22" applyFont="1" applyFill="1" applyBorder="1" applyAlignment="1">
      <alignment horizontal="center" vertical="center"/>
    </xf>
    <xf numFmtId="0" fontId="32" fillId="9" borderId="25" xfId="22" applyFont="1" applyFill="1" applyBorder="1" applyAlignment="1">
      <alignment horizontal="center" vertical="center"/>
    </xf>
    <xf numFmtId="0" fontId="10" fillId="8" borderId="1" xfId="20" applyFont="1" applyFill="1" applyBorder="1" applyAlignment="1">
      <alignment horizontal="center" vertical="center" wrapText="1"/>
    </xf>
    <xf numFmtId="0" fontId="4" fillId="0" borderId="1" xfId="20" applyBorder="1"/>
    <xf numFmtId="3" fontId="10" fillId="0" borderId="1" xfId="20" applyNumberFormat="1" applyFont="1" applyFill="1" applyBorder="1" applyAlignment="1">
      <alignment horizontal="right"/>
    </xf>
    <xf numFmtId="0" fontId="4" fillId="0" borderId="1" xfId="21" applyBorder="1"/>
    <xf numFmtId="0" fontId="32" fillId="9" borderId="27" xfId="22" applyFont="1" applyFill="1" applyBorder="1" applyAlignment="1">
      <alignment horizontal="center" vertical="center" wrapText="1"/>
    </xf>
    <xf numFmtId="0" fontId="32" fillId="9" borderId="28" xfId="22" applyFont="1" applyFill="1" applyBorder="1" applyAlignment="1">
      <alignment horizontal="center" vertical="center" wrapText="1"/>
    </xf>
    <xf numFmtId="0" fontId="32" fillId="9" borderId="29" xfId="22" applyFont="1" applyFill="1" applyBorder="1" applyAlignment="1">
      <alignment horizontal="center" vertical="center" wrapText="1"/>
    </xf>
    <xf numFmtId="0" fontId="10" fillId="10" borderId="30" xfId="22" applyFont="1" applyFill="1" applyBorder="1"/>
    <xf numFmtId="0" fontId="11" fillId="10" borderId="2" xfId="22" applyFont="1" applyFill="1" applyBorder="1" applyAlignment="1">
      <alignment horizontal="center"/>
    </xf>
    <xf numFmtId="0" fontId="11" fillId="10" borderId="0" xfId="22" applyFont="1" applyFill="1" applyBorder="1" applyAlignment="1">
      <alignment horizontal="center"/>
    </xf>
    <xf numFmtId="0" fontId="11" fillId="10" borderId="6" xfId="22" applyFont="1" applyFill="1" applyBorder="1" applyAlignment="1">
      <alignment horizontal="center"/>
    </xf>
    <xf numFmtId="3" fontId="11" fillId="0" borderId="1" xfId="20" applyNumberFormat="1" applyFont="1" applyFill="1" applyBorder="1" applyAlignment="1"/>
    <xf numFmtId="0" fontId="3" fillId="8" borderId="1" xfId="21" applyFont="1" applyFill="1" applyBorder="1" applyAlignment="1">
      <alignment horizontal="center" vertical="center"/>
    </xf>
    <xf numFmtId="0" fontId="10" fillId="3" borderId="1" xfId="22" applyFont="1" applyFill="1" applyBorder="1" applyAlignment="1">
      <alignment horizontal="center"/>
    </xf>
    <xf numFmtId="3" fontId="10" fillId="3" borderId="1" xfId="11" applyNumberFormat="1" applyFont="1" applyFill="1" applyBorder="1" applyAlignment="1">
      <alignment horizontal="right"/>
    </xf>
    <xf numFmtId="0" fontId="11" fillId="3" borderId="1" xfId="22" applyFont="1" applyFill="1" applyBorder="1" applyAlignment="1">
      <alignment horizontal="center"/>
    </xf>
    <xf numFmtId="3" fontId="11" fillId="3" borderId="1" xfId="11" applyNumberFormat="1" applyFont="1" applyFill="1" applyBorder="1" applyAlignment="1"/>
    <xf numFmtId="0" fontId="3" fillId="8" borderId="1" xfId="21" applyFont="1" applyFill="1" applyBorder="1" applyAlignment="1">
      <alignment horizontal="center"/>
    </xf>
    <xf numFmtId="0" fontId="4" fillId="0" borderId="1" xfId="0" applyFont="1" applyBorder="1" applyAlignment="1">
      <alignment vertical="center" wrapText="1"/>
    </xf>
    <xf numFmtId="0" fontId="4" fillId="0" borderId="1" xfId="21" applyBorder="1" applyAlignment="1">
      <alignment vertical="center" wrapText="1"/>
    </xf>
    <xf numFmtId="0" fontId="10" fillId="0" borderId="1" xfId="20" applyFont="1" applyFill="1" applyBorder="1" applyAlignment="1">
      <alignment horizontal="center"/>
    </xf>
    <xf numFmtId="3" fontId="4" fillId="0" borderId="1" xfId="20" applyNumberFormat="1" applyBorder="1"/>
    <xf numFmtId="0" fontId="33" fillId="11" borderId="1" xfId="0" applyFont="1" applyFill="1" applyBorder="1" applyAlignment="1">
      <alignment horizontal="justify" vertical="center" wrapText="1"/>
    </xf>
    <xf numFmtId="0" fontId="4" fillId="0" borderId="0" xfId="21" applyFont="1"/>
    <xf numFmtId="0" fontId="4" fillId="0" borderId="1" xfId="21" applyFont="1" applyBorder="1" applyAlignment="1">
      <alignment vertical="center"/>
    </xf>
    <xf numFmtId="0" fontId="4" fillId="0" borderId="0" xfId="21" applyFont="1" applyAlignment="1">
      <alignment vertical="center"/>
    </xf>
    <xf numFmtId="0" fontId="4" fillId="0" borderId="0" xfId="21" applyFont="1" applyBorder="1" applyAlignment="1">
      <alignment horizontal="center" vertical="center"/>
    </xf>
    <xf numFmtId="3" fontId="4" fillId="0" borderId="1" xfId="20" applyNumberFormat="1" applyFont="1" applyFill="1" applyBorder="1" applyAlignment="1"/>
    <xf numFmtId="0" fontId="4" fillId="0" borderId="0" xfId="20" applyFont="1"/>
    <xf numFmtId="0" fontId="34" fillId="9" borderId="23" xfId="22" applyFont="1" applyFill="1" applyBorder="1" applyAlignment="1">
      <alignment horizontal="centerContinuous" vertical="center"/>
    </xf>
    <xf numFmtId="0" fontId="34" fillId="9" borderId="24" xfId="22" applyFont="1" applyFill="1" applyBorder="1" applyAlignment="1">
      <alignment horizontal="centerContinuous" vertical="center"/>
    </xf>
    <xf numFmtId="0" fontId="34" fillId="9" borderId="25" xfId="22" applyFont="1" applyFill="1" applyBorder="1" applyAlignment="1">
      <alignment horizontal="centerContinuous" vertical="center"/>
    </xf>
    <xf numFmtId="0" fontId="4" fillId="0" borderId="0" xfId="21" applyFont="1" applyAlignment="1">
      <alignment horizontal="center" vertical="center"/>
    </xf>
    <xf numFmtId="0" fontId="34" fillId="9" borderId="27" xfId="22" applyFont="1" applyFill="1" applyBorder="1" applyAlignment="1">
      <alignment horizontal="center" vertical="center" wrapText="1"/>
    </xf>
    <xf numFmtId="0" fontId="34" fillId="9" borderId="28" xfId="22" applyFont="1" applyFill="1" applyBorder="1" applyAlignment="1">
      <alignment horizontal="center" vertical="center" wrapText="1"/>
    </xf>
    <xf numFmtId="0" fontId="34" fillId="9" borderId="29" xfId="22" applyFont="1" applyFill="1" applyBorder="1" applyAlignment="1">
      <alignment horizontal="center" vertical="center" wrapText="1"/>
    </xf>
    <xf numFmtId="0" fontId="3" fillId="10" borderId="30" xfId="22" applyFont="1" applyFill="1" applyBorder="1"/>
    <xf numFmtId="0" fontId="4" fillId="10" borderId="2" xfId="22" applyFont="1" applyFill="1" applyBorder="1" applyAlignment="1">
      <alignment horizontal="center"/>
    </xf>
    <xf numFmtId="0" fontId="4" fillId="10" borderId="0" xfId="22" applyFont="1" applyFill="1" applyBorder="1" applyAlignment="1">
      <alignment horizontal="center"/>
    </xf>
    <xf numFmtId="0" fontId="4" fillId="10" borderId="6" xfId="22" applyFont="1" applyFill="1" applyBorder="1" applyAlignment="1">
      <alignment horizontal="center"/>
    </xf>
    <xf numFmtId="0" fontId="3" fillId="0" borderId="33" xfId="22" applyFont="1" applyFill="1" applyBorder="1" applyAlignment="1">
      <alignment horizontal="center"/>
    </xf>
    <xf numFmtId="3" fontId="3" fillId="0" borderId="27" xfId="22" applyNumberFormat="1" applyFont="1" applyFill="1" applyBorder="1" applyAlignment="1">
      <alignment horizontal="right"/>
    </xf>
    <xf numFmtId="3" fontId="3" fillId="0" borderId="28" xfId="22" applyNumberFormat="1" applyFont="1" applyFill="1" applyBorder="1" applyAlignment="1">
      <alignment horizontal="right"/>
    </xf>
    <xf numFmtId="3" fontId="3" fillId="0" borderId="29" xfId="22" applyNumberFormat="1" applyFont="1" applyFill="1" applyBorder="1" applyAlignment="1">
      <alignment horizontal="right"/>
    </xf>
    <xf numFmtId="0" fontId="4" fillId="0" borderId="33" xfId="22" applyFont="1" applyFill="1" applyBorder="1" applyAlignment="1">
      <alignment horizontal="center"/>
    </xf>
    <xf numFmtId="3" fontId="4" fillId="0" borderId="27" xfId="22" applyNumberFormat="1" applyFont="1" applyFill="1" applyBorder="1" applyAlignment="1"/>
    <xf numFmtId="3" fontId="4" fillId="0" borderId="28" xfId="22" applyNumberFormat="1" applyFont="1" applyFill="1" applyBorder="1" applyAlignment="1"/>
    <xf numFmtId="3" fontId="4" fillId="0" borderId="29" xfId="22" applyNumberFormat="1" applyFont="1" applyFill="1" applyBorder="1" applyAlignment="1"/>
    <xf numFmtId="0" fontId="33" fillId="0" borderId="1" xfId="0" applyFont="1" applyBorder="1" applyAlignment="1">
      <alignment horizontal="justify" vertical="center" wrapText="1"/>
    </xf>
    <xf numFmtId="0" fontId="4" fillId="0" borderId="0" xfId="21" applyAlignment="1">
      <alignment horizontal="center" vertical="center"/>
    </xf>
    <xf numFmtId="0" fontId="11" fillId="0" borderId="33" xfId="22" applyFont="1" applyFill="1" applyBorder="1" applyAlignment="1">
      <alignment horizontal="center"/>
    </xf>
    <xf numFmtId="3" fontId="11" fillId="0" borderId="27" xfId="22" applyNumberFormat="1" applyFont="1" applyFill="1" applyBorder="1" applyAlignment="1"/>
    <xf numFmtId="3" fontId="11" fillId="0" borderId="28" xfId="22" applyNumberFormat="1" applyFont="1" applyFill="1" applyBorder="1" applyAlignment="1"/>
    <xf numFmtId="3" fontId="11" fillId="0" borderId="29" xfId="22" applyNumberFormat="1" applyFont="1" applyFill="1" applyBorder="1" applyAlignment="1"/>
    <xf numFmtId="0" fontId="3" fillId="0" borderId="0" xfId="21" applyFont="1" applyBorder="1" applyAlignment="1">
      <alignment vertical="center"/>
    </xf>
    <xf numFmtId="0" fontId="4" fillId="0" borderId="0" xfId="21" applyBorder="1" applyAlignment="1">
      <alignment vertical="center"/>
    </xf>
    <xf numFmtId="0" fontId="0" fillId="0" borderId="1" xfId="0" applyFont="1" applyBorder="1" applyAlignment="1"/>
    <xf numFmtId="0" fontId="11" fillId="0" borderId="34" xfId="22" applyFont="1" applyFill="1" applyBorder="1" applyAlignment="1">
      <alignment horizontal="center"/>
    </xf>
    <xf numFmtId="3" fontId="11" fillId="0" borderId="35" xfId="22" applyNumberFormat="1" applyFont="1" applyFill="1" applyBorder="1" applyAlignment="1"/>
    <xf numFmtId="3" fontId="11" fillId="0" borderId="36" xfId="22" applyNumberFormat="1" applyFont="1" applyFill="1" applyBorder="1" applyAlignment="1"/>
    <xf numFmtId="3" fontId="11" fillId="0" borderId="37" xfId="22" applyNumberFormat="1" applyFont="1" applyFill="1" applyBorder="1" applyAlignment="1"/>
    <xf numFmtId="0" fontId="0" fillId="0" borderId="1" xfId="0" applyFont="1" applyBorder="1" applyAlignment="1">
      <alignment horizontal="justify" wrapText="1"/>
    </xf>
    <xf numFmtId="0" fontId="0" fillId="0" borderId="1" xfId="0" applyFont="1" applyBorder="1" applyAlignment="1">
      <alignment wrapText="1"/>
    </xf>
    <xf numFmtId="0" fontId="7" fillId="0" borderId="0" xfId="0" applyFont="1" applyBorder="1" applyAlignment="1" applyProtection="1">
      <alignment horizontal="center"/>
      <protection locked="0"/>
    </xf>
    <xf numFmtId="0" fontId="8" fillId="0" borderId="0" xfId="0" applyFont="1" applyBorder="1" applyAlignment="1" applyProtection="1">
      <alignment horizontal="center" vertical="center" wrapText="1"/>
      <protection locked="0"/>
    </xf>
    <xf numFmtId="0" fontId="36" fillId="0" borderId="0" xfId="0" applyFont="1" applyBorder="1" applyAlignment="1">
      <alignment horizontal="center"/>
    </xf>
    <xf numFmtId="0" fontId="12" fillId="0" borderId="15" xfId="0" applyFont="1" applyBorder="1" applyAlignment="1" applyProtection="1">
      <alignment horizontal="justify" vertical="center" wrapText="1"/>
    </xf>
    <xf numFmtId="0" fontId="12" fillId="0" borderId="0" xfId="0" applyFont="1" applyBorder="1" applyAlignment="1" applyProtection="1">
      <alignment vertical="center" wrapText="1"/>
    </xf>
    <xf numFmtId="0" fontId="12" fillId="0" borderId="0" xfId="0" applyFont="1" applyBorder="1" applyAlignment="1" applyProtection="1">
      <alignment horizontal="center" vertical="center" wrapText="1"/>
    </xf>
    <xf numFmtId="0" fontId="36" fillId="5" borderId="1"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5" borderId="1" xfId="0" applyFont="1" applyFill="1" applyBorder="1" applyAlignment="1">
      <alignment vertical="center" wrapText="1"/>
    </xf>
    <xf numFmtId="0" fontId="0" fillId="0" borderId="0" xfId="0" applyAlignment="1">
      <alignment horizontal="center" vertical="center"/>
    </xf>
    <xf numFmtId="0" fontId="0" fillId="0" borderId="0" xfId="0" applyAlignment="1">
      <alignment horizontal="center"/>
    </xf>
    <xf numFmtId="0" fontId="12" fillId="0" borderId="20" xfId="0" applyFont="1" applyBorder="1" applyAlignment="1" applyProtection="1">
      <alignment horizontal="justify" vertical="center" wrapText="1"/>
    </xf>
    <xf numFmtId="0" fontId="10" fillId="5" borderId="1" xfId="14" applyFont="1" applyFill="1" applyBorder="1" applyAlignment="1">
      <alignment horizontal="center" vertical="center"/>
    </xf>
    <xf numFmtId="0" fontId="10" fillId="5" borderId="1" xfId="14" applyFont="1" applyFill="1" applyBorder="1" applyAlignment="1" applyProtection="1">
      <alignment horizontal="justify" vertical="center" wrapText="1"/>
      <protection locked="0"/>
    </xf>
    <xf numFmtId="0" fontId="10" fillId="5" borderId="1" xfId="14" applyFont="1" applyFill="1" applyBorder="1" applyAlignment="1" applyProtection="1">
      <alignment horizontal="center" vertical="center" wrapText="1"/>
      <protection locked="0"/>
    </xf>
    <xf numFmtId="0" fontId="10" fillId="5" borderId="1" xfId="14" applyFont="1" applyFill="1" applyBorder="1" applyAlignment="1">
      <alignment horizontal="justify" vertical="center" wrapText="1"/>
    </xf>
    <xf numFmtId="0" fontId="10" fillId="5" borderId="1" xfId="14" applyFont="1" applyFill="1" applyBorder="1" applyAlignment="1">
      <alignment vertical="top" wrapText="1"/>
    </xf>
    <xf numFmtId="0" fontId="36" fillId="14" borderId="1" xfId="0" applyFont="1" applyFill="1" applyBorder="1" applyAlignment="1">
      <alignment horizontal="center" vertical="center" wrapText="1"/>
    </xf>
    <xf numFmtId="9" fontId="39" fillId="14" borderId="1" xfId="19" applyFont="1" applyFill="1" applyBorder="1" applyAlignment="1">
      <alignment horizontal="center" vertical="center" wrapText="1"/>
    </xf>
    <xf numFmtId="0" fontId="19" fillId="0" borderId="0" xfId="11" applyFont="1" applyFill="1" applyAlignment="1" applyProtection="1">
      <alignment vertical="center" wrapText="1"/>
    </xf>
    <xf numFmtId="0" fontId="19" fillId="0" borderId="0" xfId="11" applyFont="1" applyFill="1" applyAlignment="1" applyProtection="1">
      <alignment vertical="center"/>
    </xf>
    <xf numFmtId="10" fontId="14" fillId="0" borderId="1" xfId="19" applyNumberFormat="1" applyFont="1" applyBorder="1" applyAlignment="1">
      <alignment horizontal="center" vertical="center" wrapText="1"/>
    </xf>
    <xf numFmtId="10" fontId="13" fillId="0" borderId="1" xfId="19" applyNumberFormat="1" applyFont="1" applyBorder="1" applyAlignment="1">
      <alignment horizontal="center" vertical="center" wrapText="1"/>
    </xf>
    <xf numFmtId="10" fontId="15" fillId="0" borderId="1" xfId="19" applyNumberFormat="1" applyFont="1" applyBorder="1" applyAlignment="1">
      <alignment horizontal="center" vertical="center" wrapText="1"/>
    </xf>
    <xf numFmtId="0" fontId="7" fillId="0" borderId="0" xfId="0" applyFont="1" applyBorder="1" applyAlignment="1" applyProtection="1">
      <alignment horizontal="center" vertical="center"/>
      <protection locked="0"/>
    </xf>
    <xf numFmtId="0" fontId="36" fillId="0" borderId="0" xfId="0" applyFont="1" applyBorder="1" applyAlignment="1">
      <alignment horizontal="center" vertical="center"/>
    </xf>
    <xf numFmtId="0" fontId="7" fillId="0" borderId="1" xfId="0" applyFont="1" applyBorder="1" applyAlignment="1">
      <alignment horizontal="center" vertical="center" wrapText="1"/>
    </xf>
    <xf numFmtId="9" fontId="7" fillId="0" borderId="1" xfId="19" applyFont="1" applyBorder="1" applyAlignment="1">
      <alignment horizontal="center" vertical="center"/>
    </xf>
    <xf numFmtId="0" fontId="7" fillId="0" borderId="9" xfId="0" applyFont="1" applyBorder="1" applyAlignment="1">
      <alignment horizontal="center" vertical="center" wrapText="1"/>
    </xf>
    <xf numFmtId="0" fontId="7" fillId="0" borderId="1" xfId="0" applyFont="1" applyBorder="1" applyAlignment="1">
      <alignment vertical="center" wrapText="1"/>
    </xf>
    <xf numFmtId="0" fontId="4" fillId="0" borderId="1" xfId="0" applyFont="1" applyFill="1" applyBorder="1" applyAlignment="1">
      <alignment horizontal="justify" vertical="center" wrapText="1"/>
    </xf>
    <xf numFmtId="17" fontId="7" fillId="0" borderId="1" xfId="0" applyNumberFormat="1" applyFont="1" applyBorder="1" applyAlignment="1">
      <alignment vertical="center"/>
    </xf>
    <xf numFmtId="17" fontId="7" fillId="0" borderId="1" xfId="19" applyNumberFormat="1" applyFont="1" applyBorder="1" applyAlignment="1">
      <alignment horizontal="center" vertical="center"/>
    </xf>
    <xf numFmtId="9" fontId="7" fillId="0" borderId="1" xfId="19" applyFont="1" applyBorder="1" applyAlignment="1">
      <alignment horizontal="center" vertical="center"/>
    </xf>
    <xf numFmtId="41" fontId="23" fillId="3" borderId="1" xfId="24" applyFont="1" applyFill="1" applyBorder="1" applyAlignment="1" applyProtection="1">
      <alignment vertical="center" wrapText="1"/>
      <protection locked="0"/>
    </xf>
    <xf numFmtId="9" fontId="23" fillId="3" borderId="1" xfId="0" applyNumberFormat="1" applyFont="1" applyFill="1" applyBorder="1" applyAlignment="1" applyProtection="1">
      <alignment vertical="center"/>
      <protection locked="0"/>
    </xf>
    <xf numFmtId="0" fontId="30" fillId="3" borderId="1" xfId="0" applyFont="1" applyFill="1" applyBorder="1" applyAlignment="1" applyProtection="1">
      <alignment horizontal="center" vertical="center" wrapText="1"/>
      <protection locked="0"/>
    </xf>
    <xf numFmtId="0" fontId="30" fillId="3" borderId="1" xfId="0" applyFont="1" applyFill="1" applyBorder="1" applyAlignment="1" applyProtection="1">
      <alignment horizontal="justify" vertical="center" wrapText="1"/>
    </xf>
    <xf numFmtId="0" fontId="30" fillId="3" borderId="1" xfId="0" applyFont="1" applyFill="1" applyBorder="1" applyAlignment="1" applyProtection="1">
      <alignment horizontal="center" vertical="center" wrapText="1"/>
    </xf>
    <xf numFmtId="168" fontId="30" fillId="3" borderId="1" xfId="0" applyNumberFormat="1" applyFont="1" applyFill="1" applyBorder="1" applyAlignment="1" applyProtection="1">
      <alignment vertical="center" wrapText="1"/>
    </xf>
    <xf numFmtId="168" fontId="30" fillId="3" borderId="1" xfId="0" applyNumberFormat="1" applyFont="1" applyFill="1" applyBorder="1" applyAlignment="1" applyProtection="1">
      <alignment horizontal="justify" vertical="center" wrapText="1"/>
    </xf>
    <xf numFmtId="0" fontId="30" fillId="3" borderId="1" xfId="0" applyFont="1" applyFill="1" applyBorder="1" applyAlignment="1" applyProtection="1">
      <alignment horizontal="left" vertical="center" wrapText="1"/>
    </xf>
    <xf numFmtId="0" fontId="31" fillId="15" borderId="1" xfId="0" applyFont="1" applyFill="1" applyBorder="1" applyAlignment="1" applyProtection="1">
      <alignment horizontal="center" vertical="center" wrapText="1"/>
    </xf>
    <xf numFmtId="9" fontId="23" fillId="3" borderId="1" xfId="19" applyFont="1" applyFill="1" applyBorder="1" applyAlignment="1" applyProtection="1">
      <alignment vertical="center" wrapText="1"/>
      <protection locked="0"/>
    </xf>
    <xf numFmtId="10" fontId="1" fillId="0" borderId="1" xfId="19" applyNumberFormat="1" applyFont="1" applyBorder="1" applyAlignment="1">
      <alignment horizontal="center" vertical="center"/>
    </xf>
    <xf numFmtId="168" fontId="25" fillId="15" borderId="1" xfId="0" applyNumberFormat="1" applyFont="1" applyFill="1" applyBorder="1" applyAlignment="1" applyProtection="1">
      <alignment vertical="center" wrapText="1"/>
    </xf>
    <xf numFmtId="168" fontId="25" fillId="15" borderId="8" xfId="0" applyNumberFormat="1" applyFont="1" applyFill="1" applyBorder="1" applyAlignment="1" applyProtection="1">
      <alignment vertical="center" wrapText="1"/>
    </xf>
    <xf numFmtId="10" fontId="7" fillId="0" borderId="9"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0" fontId="4" fillId="0" borderId="9" xfId="0" applyFont="1" applyBorder="1" applyAlignment="1">
      <alignment vertical="center" wrapText="1"/>
    </xf>
    <xf numFmtId="10" fontId="13" fillId="2" borderId="1" xfId="19" applyNumberFormat="1" applyFont="1" applyFill="1" applyBorder="1" applyAlignment="1">
      <alignment horizontal="center" vertical="center"/>
    </xf>
    <xf numFmtId="9" fontId="0" fillId="0" borderId="0" xfId="0" applyNumberFormat="1" applyFill="1" applyProtection="1"/>
    <xf numFmtId="10" fontId="36" fillId="5" borderId="1" xfId="19" applyNumberFormat="1" applyFont="1" applyFill="1" applyBorder="1" applyAlignment="1">
      <alignment horizontal="center" vertical="center" wrapText="1"/>
    </xf>
    <xf numFmtId="41" fontId="13" fillId="2" borderId="1" xfId="24" applyFont="1" applyFill="1" applyBorder="1" applyAlignment="1">
      <alignment horizontal="center" vertical="center"/>
    </xf>
    <xf numFmtId="41" fontId="11" fillId="2" borderId="1" xfId="24" applyFont="1" applyFill="1" applyBorder="1" applyAlignment="1">
      <alignment horizontal="center" vertical="center"/>
    </xf>
    <xf numFmtId="0" fontId="11" fillId="0" borderId="1" xfId="14" applyFont="1" applyFill="1" applyBorder="1" applyAlignment="1">
      <alignment horizontal="center" vertical="center"/>
    </xf>
    <xf numFmtId="0" fontId="7" fillId="16" borderId="8" xfId="0" applyFont="1" applyFill="1" applyBorder="1" applyAlignment="1">
      <alignment horizontal="center" vertical="center"/>
    </xf>
    <xf numFmtId="10" fontId="1" fillId="16" borderId="12" xfId="19" applyNumberFormat="1" applyFont="1" applyFill="1" applyBorder="1" applyAlignment="1">
      <alignment horizontal="center" vertical="center"/>
    </xf>
    <xf numFmtId="17" fontId="7" fillId="0" borderId="9" xfId="0" applyNumberFormat="1" applyFont="1" applyFill="1" applyBorder="1" applyAlignment="1">
      <alignment horizontal="justify" wrapText="1"/>
    </xf>
    <xf numFmtId="17" fontId="7" fillId="0" borderId="9" xfId="19" applyNumberFormat="1" applyFont="1" applyBorder="1" applyAlignment="1">
      <alignment horizontal="center" vertical="center"/>
    </xf>
    <xf numFmtId="17" fontId="7" fillId="0" borderId="9" xfId="19" applyNumberFormat="1" applyFont="1" applyFill="1" applyBorder="1" applyAlignment="1">
      <alignment horizontal="center" vertical="center"/>
    </xf>
    <xf numFmtId="10" fontId="7" fillId="16" borderId="1" xfId="0" applyNumberFormat="1" applyFont="1" applyFill="1" applyBorder="1" applyAlignment="1">
      <alignment horizontal="center" vertical="center" wrapText="1"/>
    </xf>
    <xf numFmtId="0" fontId="7" fillId="0" borderId="1" xfId="0" applyFont="1" applyBorder="1" applyAlignment="1">
      <alignment wrapText="1"/>
    </xf>
    <xf numFmtId="17" fontId="7" fillId="0" borderId="1" xfId="0" applyNumberFormat="1" applyFont="1" applyBorder="1" applyAlignment="1">
      <alignment horizontal="center" vertical="center"/>
    </xf>
    <xf numFmtId="14" fontId="11" fillId="2" borderId="1" xfId="14" applyNumberFormat="1" applyFont="1" applyFill="1" applyBorder="1" applyAlignment="1" applyProtection="1">
      <alignment vertical="center" wrapText="1"/>
      <protection locked="0"/>
    </xf>
    <xf numFmtId="0" fontId="7" fillId="0" borderId="1" xfId="0" applyFont="1" applyBorder="1" applyAlignment="1">
      <alignment horizontal="center" vertical="center"/>
    </xf>
    <xf numFmtId="0" fontId="33" fillId="0" borderId="1" xfId="23" applyFont="1" applyBorder="1" applyAlignment="1">
      <alignment horizontal="justify" vertical="center" wrapText="1"/>
    </xf>
    <xf numFmtId="9" fontId="7" fillId="0" borderId="1" xfId="19" applyFont="1" applyBorder="1" applyAlignment="1">
      <alignment horizontal="center" vertical="center"/>
    </xf>
    <xf numFmtId="9" fontId="7" fillId="0" borderId="43" xfId="19" applyFont="1" applyFill="1" applyBorder="1" applyAlignment="1">
      <alignment horizontal="center" vertical="center"/>
    </xf>
    <xf numFmtId="17" fontId="0" fillId="0" borderId="0" xfId="0" applyNumberFormat="1" applyAlignment="1">
      <alignment horizontal="center" vertical="center"/>
    </xf>
    <xf numFmtId="9" fontId="7" fillId="0" borderId="1" xfId="19" applyFont="1" applyBorder="1" applyAlignment="1">
      <alignment horizontal="center" vertical="center"/>
    </xf>
    <xf numFmtId="0" fontId="7" fillId="0" borderId="1" xfId="0" applyFont="1" applyBorder="1" applyAlignment="1">
      <alignment horizontal="center" vertical="center"/>
    </xf>
    <xf numFmtId="0" fontId="33" fillId="0" borderId="1" xfId="23" applyFont="1" applyBorder="1" applyAlignment="1">
      <alignment horizontal="justify" vertical="center" wrapText="1"/>
    </xf>
    <xf numFmtId="9" fontId="7" fillId="0" borderId="1" xfId="19" applyFont="1" applyBorder="1" applyAlignment="1">
      <alignment horizontal="center" vertical="center"/>
    </xf>
    <xf numFmtId="10" fontId="11" fillId="2" borderId="1" xfId="19" applyNumberFormat="1" applyFont="1" applyFill="1" applyBorder="1" applyAlignment="1">
      <alignment horizontal="center" vertical="center"/>
    </xf>
    <xf numFmtId="10" fontId="13" fillId="3" borderId="1" xfId="19" applyNumberFormat="1" applyFont="1" applyFill="1" applyBorder="1" applyAlignment="1" applyProtection="1">
      <alignment horizontal="center" vertical="center" wrapText="1"/>
      <protection locked="0"/>
    </xf>
    <xf numFmtId="10" fontId="11" fillId="3" borderId="1" xfId="19" applyNumberFormat="1" applyFont="1" applyFill="1" applyBorder="1" applyAlignment="1" applyProtection="1">
      <alignment horizontal="center" vertical="center" wrapText="1"/>
      <protection locked="0"/>
    </xf>
    <xf numFmtId="10" fontId="13" fillId="0" borderId="1" xfId="19" applyNumberFormat="1" applyFont="1" applyFill="1" applyBorder="1" applyAlignment="1" applyProtection="1">
      <alignment horizontal="center" vertical="center" wrapText="1"/>
      <protection locked="0"/>
    </xf>
    <xf numFmtId="10" fontId="30" fillId="3" borderId="1" xfId="0" applyNumberFormat="1" applyFont="1" applyFill="1" applyBorder="1" applyAlignment="1" applyProtection="1">
      <alignment horizontal="center" vertical="center" wrapText="1"/>
    </xf>
    <xf numFmtId="9" fontId="30" fillId="3" borderId="1" xfId="0" applyNumberFormat="1" applyFont="1" applyFill="1" applyBorder="1" applyAlignment="1" applyProtection="1">
      <alignment horizontal="center" vertical="center" wrapText="1"/>
    </xf>
    <xf numFmtId="17" fontId="7" fillId="0" borderId="1" xfId="0" applyNumberFormat="1" applyFont="1" applyBorder="1" applyAlignment="1">
      <alignment horizontal="justify" vertical="center" wrapText="1"/>
    </xf>
    <xf numFmtId="0" fontId="7" fillId="0" borderId="1" xfId="0" applyFont="1" applyBorder="1" applyAlignment="1">
      <alignment horizontal="justify" vertical="center" wrapText="1"/>
    </xf>
    <xf numFmtId="0" fontId="13" fillId="0" borderId="1" xfId="19" applyNumberFormat="1" applyFont="1" applyBorder="1" applyAlignment="1">
      <alignment horizontal="center" vertical="center" wrapText="1"/>
    </xf>
    <xf numFmtId="168" fontId="30" fillId="3" borderId="1" xfId="0" applyNumberFormat="1" applyFont="1" applyFill="1" applyBorder="1" applyAlignment="1" applyProtection="1">
      <alignment horizontal="center" vertical="center" wrapText="1"/>
    </xf>
    <xf numFmtId="0" fontId="7" fillId="0" borderId="1" xfId="0" applyFont="1" applyFill="1" applyBorder="1" applyAlignment="1">
      <alignment wrapText="1"/>
    </xf>
    <xf numFmtId="9" fontId="7" fillId="0" borderId="1" xfId="19" applyFont="1" applyBorder="1" applyAlignment="1">
      <alignment horizontal="center" vertical="center" wrapText="1"/>
    </xf>
    <xf numFmtId="9" fontId="7" fillId="0" borderId="1" xfId="19" applyFont="1" applyFill="1" applyBorder="1" applyAlignment="1">
      <alignment horizontal="center" vertical="center"/>
    </xf>
    <xf numFmtId="17" fontId="0" fillId="0" borderId="1" xfId="0" applyNumberFormat="1" applyBorder="1" applyAlignment="1">
      <alignment horizontal="center" vertical="center"/>
    </xf>
    <xf numFmtId="10" fontId="23" fillId="3" borderId="1" xfId="19" applyNumberFormat="1" applyFont="1" applyFill="1" applyBorder="1" applyAlignment="1" applyProtection="1">
      <alignment vertical="center" wrapText="1"/>
      <protection locked="0"/>
    </xf>
    <xf numFmtId="9" fontId="7" fillId="0" borderId="1" xfId="19" applyFont="1" applyBorder="1" applyAlignment="1">
      <alignment horizontal="center" vertical="center"/>
    </xf>
    <xf numFmtId="0" fontId="11" fillId="0" borderId="0" xfId="0" applyFont="1" applyFill="1"/>
    <xf numFmtId="10" fontId="7" fillId="0" borderId="1" xfId="0" applyNumberFormat="1" applyFont="1" applyBorder="1" applyAlignment="1">
      <alignment horizontal="center" vertical="center" wrapText="1"/>
    </xf>
    <xf numFmtId="17" fontId="7" fillId="0" borderId="1" xfId="0" applyNumberFormat="1" applyFont="1" applyBorder="1" applyAlignment="1">
      <alignment vertical="center" wrapText="1"/>
    </xf>
    <xf numFmtId="0" fontId="10" fillId="5" borderId="1" xfId="14" applyFont="1" applyFill="1" applyBorder="1" applyAlignment="1">
      <alignment horizontal="center" vertical="center"/>
    </xf>
    <xf numFmtId="0" fontId="10" fillId="5" borderId="1" xfId="14" applyFont="1" applyFill="1" applyBorder="1" applyAlignment="1">
      <alignment horizontal="center" vertical="center" wrapText="1"/>
    </xf>
    <xf numFmtId="0" fontId="11" fillId="0" borderId="1" xfId="14" applyFont="1" applyFill="1" applyBorder="1" applyAlignment="1">
      <alignment horizontal="center" vertical="center"/>
    </xf>
    <xf numFmtId="0" fontId="10" fillId="5" borderId="1" xfId="14"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12" fillId="0" borderId="1" xfId="0" applyFont="1" applyBorder="1" applyAlignment="1">
      <alignment horizontal="center" vertical="center"/>
    </xf>
    <xf numFmtId="0" fontId="12" fillId="0" borderId="0" xfId="0" applyFont="1" applyFill="1" applyBorder="1" applyAlignment="1" applyProtection="1">
      <alignment horizontal="center" vertical="center" wrapText="1"/>
      <protection locked="0"/>
    </xf>
    <xf numFmtId="0" fontId="10" fillId="0" borderId="0" xfId="14" applyFont="1" applyFill="1" applyBorder="1" applyAlignment="1" applyProtection="1">
      <alignment horizontal="center" vertical="center"/>
    </xf>
    <xf numFmtId="0" fontId="12" fillId="0" borderId="0" xfId="14" applyFont="1" applyFill="1" applyBorder="1" applyAlignment="1">
      <alignment horizontal="center" vertical="center"/>
    </xf>
    <xf numFmtId="0" fontId="11" fillId="0" borderId="0" xfId="14" applyFont="1" applyFill="1" applyBorder="1" applyAlignment="1">
      <alignment horizontal="center" vertical="top" wrapText="1"/>
    </xf>
    <xf numFmtId="0" fontId="11" fillId="0" borderId="0" xfId="14" applyFont="1" applyFill="1" applyBorder="1" applyAlignment="1">
      <alignment horizontal="center" vertical="center"/>
    </xf>
    <xf numFmtId="1" fontId="10" fillId="0" borderId="0" xfId="5" applyNumberFormat="1" applyFont="1" applyFill="1" applyBorder="1" applyAlignment="1">
      <alignment horizontal="center" vertical="center" wrapText="1"/>
    </xf>
    <xf numFmtId="0" fontId="10" fillId="0" borderId="0" xfId="17" applyNumberFormat="1" applyFont="1" applyFill="1" applyBorder="1" applyAlignment="1">
      <alignment horizontal="center" vertical="center" wrapText="1"/>
    </xf>
    <xf numFmtId="0" fontId="11" fillId="0" borderId="0" xfId="14" applyFont="1" applyFill="1" applyBorder="1" applyAlignment="1">
      <alignment horizontal="left" vertical="center" wrapText="1"/>
    </xf>
    <xf numFmtId="0" fontId="11" fillId="0" borderId="0" xfId="14" applyFont="1" applyFill="1" applyBorder="1" applyAlignment="1">
      <alignment horizontal="center" vertical="center" wrapText="1"/>
    </xf>
    <xf numFmtId="0" fontId="10" fillId="0" borderId="42" xfId="14" applyFont="1" applyFill="1" applyBorder="1" applyAlignment="1">
      <alignment vertical="center" wrapText="1"/>
    </xf>
    <xf numFmtId="0" fontId="10" fillId="0" borderId="0" xfId="14" applyFont="1" applyFill="1" applyBorder="1" applyAlignment="1">
      <alignment horizontal="center" vertical="center" wrapText="1"/>
    </xf>
    <xf numFmtId="0" fontId="41" fillId="0" borderId="0" xfId="14" applyFont="1" applyFill="1" applyBorder="1" applyAlignment="1">
      <alignment horizontal="center" vertical="center"/>
    </xf>
    <xf numFmtId="9" fontId="10" fillId="0" borderId="0" xfId="17" applyFont="1" applyFill="1" applyBorder="1" applyAlignment="1">
      <alignment horizontal="center" vertical="center"/>
    </xf>
    <xf numFmtId="168" fontId="11" fillId="0" borderId="0" xfId="17" applyNumberFormat="1" applyFont="1" applyFill="1" applyBorder="1" applyAlignment="1">
      <alignment horizontal="center" vertical="top" wrapText="1"/>
    </xf>
    <xf numFmtId="9" fontId="11" fillId="0" borderId="0" xfId="17" applyFont="1" applyFill="1" applyBorder="1" applyAlignment="1">
      <alignment horizontal="center" vertical="top" wrapText="1"/>
    </xf>
    <xf numFmtId="9" fontId="15" fillId="0" borderId="0" xfId="19" applyFont="1" applyFill="1" applyBorder="1" applyAlignment="1">
      <alignment horizontal="center" vertical="center" wrapText="1"/>
    </xf>
    <xf numFmtId="10" fontId="15" fillId="0" borderId="0" xfId="19" applyNumberFormat="1" applyFont="1" applyFill="1" applyBorder="1" applyAlignment="1">
      <alignment horizontal="center" vertical="center" wrapText="1"/>
    </xf>
    <xf numFmtId="9" fontId="15" fillId="0" borderId="0" xfId="19" applyNumberFormat="1" applyFont="1" applyFill="1" applyBorder="1" applyAlignment="1">
      <alignment horizontal="center" vertical="center" wrapText="1"/>
    </xf>
    <xf numFmtId="10" fontId="16" fillId="0" borderId="0" xfId="14" applyNumberFormat="1" applyFont="1" applyFill="1" applyBorder="1" applyAlignment="1" applyProtection="1">
      <alignment horizontal="center" vertical="center" wrapText="1"/>
      <protection locked="0"/>
    </xf>
    <xf numFmtId="0" fontId="16" fillId="0" borderId="0" xfId="14" applyFont="1" applyFill="1" applyBorder="1" applyAlignment="1" applyProtection="1">
      <alignment horizontal="center" vertical="center" wrapText="1"/>
      <protection locked="0"/>
    </xf>
    <xf numFmtId="9" fontId="16" fillId="0" borderId="0" xfId="19" applyFont="1" applyFill="1" applyBorder="1" applyAlignment="1" applyProtection="1">
      <alignment horizontal="center" vertical="center" wrapText="1"/>
      <protection locked="0"/>
    </xf>
    <xf numFmtId="0" fontId="10" fillId="0" borderId="0" xfId="14" applyFont="1" applyFill="1" applyBorder="1" applyAlignment="1">
      <alignment horizontal="center" vertical="center"/>
    </xf>
    <xf numFmtId="0" fontId="11"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0" fillId="0" borderId="0" xfId="14" applyFont="1" applyFill="1" applyBorder="1" applyAlignment="1" applyProtection="1">
      <alignment horizontal="center" vertical="center" wrapText="1"/>
      <protection locked="0"/>
    </xf>
    <xf numFmtId="0" fontId="11" fillId="0" borderId="0" xfId="14" applyFont="1" applyFill="1" applyBorder="1" applyAlignment="1" applyProtection="1">
      <alignment horizontal="center" vertical="center"/>
      <protection locked="0"/>
    </xf>
    <xf numFmtId="0" fontId="11" fillId="0" borderId="0" xfId="14" applyFont="1" applyFill="1" applyBorder="1" applyAlignment="1" applyProtection="1">
      <alignment vertical="center" wrapText="1"/>
      <protection locked="0"/>
    </xf>
    <xf numFmtId="0" fontId="15" fillId="0" borderId="0" xfId="0" applyFont="1" applyProtection="1"/>
    <xf numFmtId="0" fontId="15" fillId="0" borderId="0" xfId="0" applyFont="1" applyAlignment="1" applyProtection="1">
      <alignment horizontal="center"/>
    </xf>
    <xf numFmtId="0" fontId="15" fillId="0" borderId="0" xfId="0" applyFont="1" applyFill="1" applyAlignment="1" applyProtection="1">
      <alignment horizontal="center"/>
    </xf>
    <xf numFmtId="0" fontId="10" fillId="2" borderId="0" xfId="14" applyFont="1" applyFill="1" applyAlignment="1">
      <alignment horizontal="center" vertical="center"/>
    </xf>
    <xf numFmtId="0" fontId="11" fillId="2" borderId="0" xfId="14" applyFont="1" applyFill="1" applyAlignment="1">
      <alignment vertical="center"/>
    </xf>
    <xf numFmtId="0" fontId="11" fillId="2" borderId="0" xfId="14" applyFont="1" applyFill="1" applyAlignment="1">
      <alignment vertical="top" wrapText="1"/>
    </xf>
    <xf numFmtId="9" fontId="10" fillId="2" borderId="0" xfId="17" applyFont="1" applyFill="1" applyAlignment="1">
      <alignment vertical="center"/>
    </xf>
    <xf numFmtId="9" fontId="11" fillId="2" borderId="0" xfId="17" applyFont="1" applyFill="1" applyAlignment="1">
      <alignment vertical="center"/>
    </xf>
    <xf numFmtId="0" fontId="11" fillId="0" borderId="0" xfId="14" applyFont="1" applyFill="1" applyAlignment="1">
      <alignment vertical="center"/>
    </xf>
    <xf numFmtId="0" fontId="12" fillId="0" borderId="0" xfId="0" applyFont="1" applyAlignment="1">
      <alignment horizontal="center"/>
    </xf>
    <xf numFmtId="0" fontId="12" fillId="0" borderId="0" xfId="0" applyFont="1"/>
    <xf numFmtId="10" fontId="12" fillId="0" borderId="0" xfId="14" applyNumberFormat="1" applyFont="1" applyFill="1" applyBorder="1" applyAlignment="1">
      <alignment horizontal="center" vertical="center"/>
    </xf>
    <xf numFmtId="0" fontId="25" fillId="3" borderId="1" xfId="11" applyFont="1" applyFill="1" applyBorder="1" applyAlignment="1" applyProtection="1">
      <alignment horizontal="justify" vertical="center" wrapText="1"/>
      <protection locked="0"/>
    </xf>
    <xf numFmtId="0" fontId="0" fillId="3" borderId="13" xfId="0" applyFill="1" applyBorder="1" applyAlignment="1" applyProtection="1">
      <alignment horizontal="center"/>
    </xf>
    <xf numFmtId="0" fontId="0" fillId="3" borderId="14" xfId="0" applyFill="1" applyBorder="1" applyAlignment="1" applyProtection="1">
      <alignment horizontal="center"/>
    </xf>
    <xf numFmtId="0" fontId="0" fillId="3" borderId="2" xfId="0" applyFill="1" applyBorder="1" applyAlignment="1" applyProtection="1">
      <alignment horizontal="center"/>
    </xf>
    <xf numFmtId="0" fontId="0" fillId="3" borderId="6" xfId="0" applyFill="1" applyBorder="1" applyAlignment="1" applyProtection="1">
      <alignment horizontal="center"/>
    </xf>
    <xf numFmtId="0" fontId="0" fillId="3" borderId="18" xfId="0" applyFill="1" applyBorder="1" applyAlignment="1" applyProtection="1">
      <alignment horizontal="center"/>
    </xf>
    <xf numFmtId="0" fontId="0" fillId="3" borderId="19" xfId="0" applyFill="1" applyBorder="1" applyAlignment="1" applyProtection="1">
      <alignment horizontal="center"/>
    </xf>
    <xf numFmtId="10" fontId="23" fillId="3" borderId="1" xfId="19" applyNumberFormat="1" applyFont="1" applyFill="1" applyBorder="1" applyAlignment="1" applyProtection="1">
      <alignment horizontal="justify" vertical="center" wrapText="1"/>
    </xf>
    <xf numFmtId="0" fontId="24" fillId="8" borderId="1" xfId="0" applyFont="1" applyFill="1" applyBorder="1" applyAlignment="1" applyProtection="1">
      <alignment horizontal="justify" vertical="center" wrapText="1"/>
    </xf>
    <xf numFmtId="0" fontId="24" fillId="0" borderId="15" xfId="0" applyFont="1" applyBorder="1" applyAlignment="1" applyProtection="1">
      <alignment horizontal="center" vertical="center" wrapText="1"/>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6" fillId="6" borderId="8" xfId="0" applyFont="1" applyFill="1" applyBorder="1" applyAlignment="1" applyProtection="1">
      <alignment horizontal="center" vertical="center"/>
    </xf>
    <xf numFmtId="0" fontId="6" fillId="6" borderId="5" xfId="0" applyFont="1" applyFill="1" applyBorder="1" applyAlignment="1" applyProtection="1">
      <alignment horizontal="center" vertical="center"/>
    </xf>
    <xf numFmtId="0" fontId="6" fillId="6" borderId="4" xfId="0" applyFont="1" applyFill="1" applyBorder="1" applyAlignment="1" applyProtection="1">
      <alignment horizontal="center" vertical="center"/>
    </xf>
    <xf numFmtId="0" fontId="6" fillId="7" borderId="1" xfId="11" applyFont="1" applyFill="1" applyBorder="1" applyAlignment="1" applyProtection="1">
      <alignment horizontal="center" vertical="center" wrapText="1"/>
    </xf>
    <xf numFmtId="0" fontId="6" fillId="7" borderId="9" xfId="11" applyFont="1" applyFill="1" applyBorder="1" applyAlignment="1" applyProtection="1">
      <alignment horizontal="center" vertical="center" wrapText="1"/>
    </xf>
    <xf numFmtId="0" fontId="6" fillId="7" borderId="12" xfId="11" applyFont="1" applyFill="1" applyBorder="1" applyAlignment="1" applyProtection="1">
      <alignment horizontal="center" vertical="center" wrapText="1"/>
    </xf>
    <xf numFmtId="0" fontId="6" fillId="7" borderId="3" xfId="11" applyFont="1" applyFill="1" applyBorder="1" applyAlignment="1" applyProtection="1">
      <alignment horizontal="center" vertical="center" wrapText="1"/>
    </xf>
    <xf numFmtId="0" fontId="6" fillId="7" borderId="7" xfId="11" applyFont="1" applyFill="1" applyBorder="1" applyAlignment="1" applyProtection="1">
      <alignment horizontal="center" vertical="center" wrapText="1"/>
    </xf>
    <xf numFmtId="0" fontId="6" fillId="7" borderId="10" xfId="11"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23" fillId="3" borderId="1" xfId="0" applyFont="1" applyFill="1" applyBorder="1" applyAlignment="1" applyProtection="1">
      <alignment horizontal="center" vertical="center" wrapText="1"/>
    </xf>
    <xf numFmtId="0" fontId="23" fillId="3" borderId="1" xfId="0" applyFont="1" applyFill="1" applyBorder="1" applyAlignment="1" applyProtection="1">
      <alignment horizontal="justify" vertical="center" wrapText="1"/>
    </xf>
    <xf numFmtId="0" fontId="23" fillId="0" borderId="9" xfId="0" applyFont="1" applyFill="1" applyBorder="1" applyAlignment="1" applyProtection="1">
      <alignment horizontal="justify" vertical="center" wrapText="1"/>
    </xf>
    <xf numFmtId="0" fontId="23" fillId="0" borderId="43" xfId="0" applyFont="1" applyFill="1" applyBorder="1" applyAlignment="1" applyProtection="1">
      <alignment horizontal="justify" vertical="center" wrapText="1"/>
    </xf>
    <xf numFmtId="0" fontId="23" fillId="0" borderId="12" xfId="0" applyFont="1" applyFill="1" applyBorder="1" applyAlignment="1" applyProtection="1">
      <alignment horizontal="justify" vertical="center" wrapText="1"/>
    </xf>
    <xf numFmtId="0" fontId="23" fillId="0" borderId="1" xfId="0" applyFont="1" applyFill="1" applyBorder="1" applyAlignment="1" applyProtection="1">
      <alignment horizontal="justify" vertical="center" wrapText="1"/>
    </xf>
    <xf numFmtId="0" fontId="29" fillId="7" borderId="9" xfId="0" applyFont="1" applyFill="1" applyBorder="1" applyAlignment="1" applyProtection="1">
      <alignment horizontal="center" vertical="center" wrapText="1"/>
    </xf>
    <xf numFmtId="0" fontId="29" fillId="7" borderId="12" xfId="0" applyFont="1" applyFill="1" applyBorder="1" applyAlignment="1" applyProtection="1">
      <alignment horizontal="center" vertical="center" wrapText="1"/>
    </xf>
    <xf numFmtId="0" fontId="27" fillId="0" borderId="1" xfId="0" applyFont="1" applyFill="1" applyBorder="1" applyAlignment="1" applyProtection="1">
      <alignment horizontal="center"/>
    </xf>
    <xf numFmtId="0" fontId="28" fillId="0" borderId="1" xfId="0" applyFont="1" applyFill="1" applyBorder="1" applyAlignment="1" applyProtection="1">
      <alignment horizontal="center" vertical="center" wrapText="1"/>
    </xf>
    <xf numFmtId="0" fontId="28" fillId="3" borderId="1" xfId="0" applyFont="1" applyFill="1" applyBorder="1" applyAlignment="1" applyProtection="1">
      <alignment horizontal="center" vertical="center"/>
    </xf>
    <xf numFmtId="0" fontId="28" fillId="0" borderId="15" xfId="0" applyFont="1" applyBorder="1" applyAlignment="1" applyProtection="1">
      <alignment horizontal="center" vertical="center" wrapText="1"/>
    </xf>
    <xf numFmtId="0" fontId="28" fillId="0" borderId="17" xfId="0" applyFont="1" applyBorder="1" applyAlignment="1" applyProtection="1">
      <alignment horizontal="center" vertical="center" wrapText="1"/>
    </xf>
    <xf numFmtId="0" fontId="28" fillId="0" borderId="16" xfId="0" applyFont="1" applyBorder="1" applyAlignment="1" applyProtection="1">
      <alignment horizontal="center" vertical="center" wrapText="1"/>
    </xf>
    <xf numFmtId="0" fontId="29" fillId="6" borderId="1" xfId="0" applyFont="1" applyFill="1" applyBorder="1" applyAlignment="1" applyProtection="1">
      <alignment horizontal="center" vertical="center" wrapText="1"/>
    </xf>
    <xf numFmtId="9" fontId="11" fillId="0" borderId="1" xfId="17" applyFont="1" applyFill="1" applyBorder="1" applyAlignment="1">
      <alignment horizontal="center" vertical="center"/>
    </xf>
    <xf numFmtId="0" fontId="11" fillId="0" borderId="1" xfId="14" applyFont="1" applyFill="1" applyBorder="1" applyAlignment="1">
      <alignment horizontal="center" vertical="center" wrapText="1"/>
    </xf>
    <xf numFmtId="0" fontId="11" fillId="0" borderId="1" xfId="17" applyNumberFormat="1" applyFont="1" applyFill="1" applyBorder="1" applyAlignment="1">
      <alignment horizontal="center" vertical="center" wrapText="1"/>
    </xf>
    <xf numFmtId="1" fontId="11" fillId="0" borderId="1" xfId="5" applyNumberFormat="1" applyFont="1" applyFill="1" applyBorder="1" applyAlignment="1">
      <alignment horizontal="center" vertical="center" wrapText="1"/>
    </xf>
    <xf numFmtId="0" fontId="11" fillId="0" borderId="1" xfId="14" applyFont="1" applyFill="1" applyBorder="1" applyAlignment="1">
      <alignment horizontal="left" vertical="center" wrapText="1"/>
    </xf>
    <xf numFmtId="0" fontId="10" fillId="5" borderId="1" xfId="14" applyFont="1" applyFill="1" applyBorder="1" applyAlignment="1">
      <alignment horizontal="center" vertical="center"/>
    </xf>
    <xf numFmtId="9" fontId="10" fillId="5" borderId="1" xfId="17" applyFont="1" applyFill="1" applyBorder="1" applyAlignment="1">
      <alignment horizontal="center" vertical="center"/>
    </xf>
    <xf numFmtId="0" fontId="10" fillId="5" borderId="1" xfId="14" applyFont="1" applyFill="1" applyBorder="1" applyAlignment="1">
      <alignment horizontal="center" vertical="center" wrapText="1"/>
    </xf>
    <xf numFmtId="0" fontId="11" fillId="0" borderId="1" xfId="14" applyFont="1" applyFill="1" applyBorder="1" applyAlignment="1">
      <alignment horizontal="center" vertical="center"/>
    </xf>
    <xf numFmtId="0" fontId="10" fillId="0" borderId="1" xfId="14" applyFont="1" applyFill="1" applyBorder="1" applyAlignment="1" applyProtection="1">
      <alignment horizontal="center" vertical="center"/>
    </xf>
    <xf numFmtId="0" fontId="12" fillId="0" borderId="1" xfId="14" applyFont="1" applyFill="1" applyBorder="1" applyAlignment="1">
      <alignment horizontal="center" vertical="center"/>
    </xf>
    <xf numFmtId="0" fontId="12" fillId="4" borderId="1" xfId="14" applyFont="1" applyFill="1" applyBorder="1" applyAlignment="1">
      <alignment horizontal="center" vertical="center"/>
    </xf>
    <xf numFmtId="0" fontId="11" fillId="2" borderId="1" xfId="14" applyFont="1" applyFill="1" applyBorder="1" applyAlignment="1" applyProtection="1">
      <alignment horizontal="center" vertical="center" wrapText="1"/>
      <protection locked="0"/>
    </xf>
    <xf numFmtId="0" fontId="10" fillId="5" borderId="1" xfId="14" applyFont="1" applyFill="1" applyBorder="1" applyAlignment="1" applyProtection="1">
      <alignment horizontal="center" vertical="center" wrapText="1"/>
      <protection locked="0"/>
    </xf>
    <xf numFmtId="0" fontId="41" fillId="0" borderId="1" xfId="14"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14" fontId="11" fillId="0" borderId="1" xfId="14" applyNumberFormat="1" applyFont="1" applyFill="1" applyBorder="1" applyAlignment="1">
      <alignment horizontal="center" vertical="center" wrapText="1"/>
    </xf>
    <xf numFmtId="10" fontId="11" fillId="3" borderId="1" xfId="17" applyNumberFormat="1" applyFont="1" applyFill="1" applyBorder="1" applyAlignment="1">
      <alignment horizontal="center" vertical="center" wrapText="1"/>
    </xf>
    <xf numFmtId="9" fontId="11" fillId="0" borderId="1" xfId="17"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left" vertical="center"/>
    </xf>
    <xf numFmtId="0" fontId="11" fillId="2" borderId="1" xfId="14" applyFont="1" applyFill="1" applyBorder="1" applyAlignment="1" applyProtection="1">
      <alignment horizontal="left" vertical="center" wrapText="1"/>
      <protection locked="0"/>
    </xf>
    <xf numFmtId="9" fontId="10" fillId="0" borderId="1" xfId="17" applyFont="1" applyFill="1" applyBorder="1" applyAlignment="1">
      <alignment horizontal="center" vertical="center"/>
    </xf>
    <xf numFmtId="0" fontId="11" fillId="0" borderId="1" xfId="14" applyFont="1" applyFill="1" applyBorder="1" applyAlignment="1" applyProtection="1">
      <alignment horizontal="left" vertical="center" wrapText="1"/>
      <protection locked="0"/>
    </xf>
    <xf numFmtId="0" fontId="15" fillId="0" borderId="1" xfId="0" applyFont="1" applyFill="1" applyBorder="1" applyAlignment="1">
      <alignment horizontal="left" vertical="center"/>
    </xf>
    <xf numFmtId="0" fontId="15" fillId="0" borderId="1"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wrapText="1"/>
      <protection locked="0"/>
    </xf>
    <xf numFmtId="49" fontId="11" fillId="0" borderId="1" xfId="14" applyNumberFormat="1" applyFont="1" applyFill="1" applyBorder="1" applyAlignment="1">
      <alignment horizontal="center" vertical="center"/>
    </xf>
    <xf numFmtId="0" fontId="7" fillId="0" borderId="22" xfId="0" applyFont="1" applyBorder="1" applyAlignment="1" applyProtection="1">
      <alignment horizontal="center"/>
      <protection locked="0"/>
    </xf>
    <xf numFmtId="0" fontId="7" fillId="0" borderId="30" xfId="0" applyFont="1" applyBorder="1" applyAlignment="1" applyProtection="1">
      <alignment horizontal="center"/>
      <protection locked="0"/>
    </xf>
    <xf numFmtId="0" fontId="7" fillId="0" borderId="38" xfId="0" applyFont="1" applyBorder="1" applyAlignment="1" applyProtection="1">
      <alignment horizontal="center"/>
      <protection locked="0"/>
    </xf>
    <xf numFmtId="0" fontId="8" fillId="0" borderId="15" xfId="0" applyFont="1" applyFill="1" applyBorder="1" applyAlignment="1" applyProtection="1">
      <alignment horizontal="center" vertical="center" wrapText="1"/>
      <protection locked="0"/>
    </xf>
    <xf numFmtId="0" fontId="8" fillId="0" borderId="16" xfId="0" applyFont="1" applyFill="1" applyBorder="1" applyAlignment="1" applyProtection="1">
      <alignment horizontal="center" vertical="center" wrapText="1"/>
      <protection locked="0"/>
    </xf>
    <xf numFmtId="0" fontId="8" fillId="0" borderId="17" xfId="0" applyFont="1" applyFill="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36" fillId="3" borderId="15" xfId="0" applyFont="1" applyFill="1" applyBorder="1" applyAlignment="1">
      <alignment horizontal="center"/>
    </xf>
    <xf numFmtId="0" fontId="36" fillId="3" borderId="16" xfId="0" applyFont="1" applyFill="1" applyBorder="1" applyAlignment="1">
      <alignment horizontal="center"/>
    </xf>
    <xf numFmtId="0" fontId="36" fillId="3" borderId="17" xfId="0" applyFont="1" applyFill="1" applyBorder="1" applyAlignment="1">
      <alignment horizontal="center"/>
    </xf>
    <xf numFmtId="0" fontId="35" fillId="13" borderId="1" xfId="0" applyFont="1" applyFill="1" applyBorder="1" applyAlignment="1">
      <alignment horizontal="center"/>
    </xf>
    <xf numFmtId="0" fontId="7" fillId="0" borderId="1" xfId="0" applyFont="1" applyBorder="1" applyAlignment="1">
      <alignment horizontal="center" vertical="center"/>
    </xf>
    <xf numFmtId="0" fontId="38" fillId="12" borderId="1" xfId="0" applyFont="1" applyFill="1" applyBorder="1" applyAlignment="1">
      <alignment horizontal="center" vertical="center"/>
    </xf>
    <xf numFmtId="0" fontId="33" fillId="0" borderId="1" xfId="23" applyFont="1" applyBorder="1" applyAlignment="1">
      <alignment horizontal="left" vertical="center" wrapText="1"/>
    </xf>
    <xf numFmtId="0" fontId="33" fillId="0" borderId="39" xfId="0" applyFont="1" applyFill="1" applyBorder="1" applyAlignment="1">
      <alignment horizontal="left" vertical="center" wrapText="1"/>
    </xf>
    <xf numFmtId="0" fontId="43" fillId="0" borderId="40" xfId="0" applyFont="1" applyFill="1" applyBorder="1" applyAlignment="1">
      <alignment horizontal="left"/>
    </xf>
    <xf numFmtId="0" fontId="43" fillId="0" borderId="41" xfId="0" applyFont="1" applyFill="1" applyBorder="1" applyAlignment="1">
      <alignment horizontal="left"/>
    </xf>
    <xf numFmtId="0" fontId="36" fillId="14" borderId="1" xfId="0" applyFont="1" applyFill="1" applyBorder="1" applyAlignment="1">
      <alignment horizontal="center" vertical="center" wrapText="1"/>
    </xf>
    <xf numFmtId="9" fontId="39" fillId="14" borderId="1" xfId="19" applyFont="1" applyFill="1" applyBorder="1" applyAlignment="1">
      <alignment horizontal="center" vertical="center" wrapText="1"/>
    </xf>
    <xf numFmtId="0" fontId="7" fillId="16" borderId="8" xfId="0" applyFont="1" applyFill="1" applyBorder="1" applyAlignment="1">
      <alignment horizontal="center" vertical="center" wrapText="1"/>
    </xf>
    <xf numFmtId="0" fontId="7" fillId="16" borderId="4" xfId="0" applyFont="1" applyFill="1" applyBorder="1" applyAlignment="1">
      <alignment horizontal="center" vertical="center" wrapText="1"/>
    </xf>
    <xf numFmtId="0" fontId="11" fillId="0" borderId="1" xfId="14" applyFont="1" applyFill="1" applyBorder="1" applyAlignment="1" applyProtection="1">
      <alignment horizontal="center" vertical="center" wrapText="1"/>
      <protection locked="0"/>
    </xf>
    <xf numFmtId="0" fontId="10" fillId="5" borderId="1" xfId="14" applyFont="1" applyFill="1" applyBorder="1" applyAlignment="1" applyProtection="1">
      <alignment horizontal="justify" vertical="center" wrapText="1"/>
      <protection locked="0"/>
    </xf>
    <xf numFmtId="0" fontId="11" fillId="0" borderId="1" xfId="14" applyFont="1" applyFill="1" applyBorder="1" applyAlignment="1" applyProtection="1">
      <alignment horizontal="center" vertical="center"/>
      <protection locked="0"/>
    </xf>
    <xf numFmtId="0" fontId="10" fillId="5" borderId="1" xfId="14" applyFont="1" applyFill="1" applyBorder="1" applyAlignment="1" applyProtection="1">
      <alignment horizontal="left" vertical="center" wrapText="1"/>
      <protection locked="0"/>
    </xf>
    <xf numFmtId="0" fontId="10" fillId="5" borderId="1" xfId="14" applyFont="1" applyFill="1" applyBorder="1" applyAlignment="1">
      <alignment horizontal="justify" vertical="center"/>
    </xf>
    <xf numFmtId="0" fontId="15" fillId="0" borderId="1" xfId="14" applyFont="1" applyFill="1" applyBorder="1" applyAlignment="1" applyProtection="1">
      <alignment horizontal="left" vertical="center" wrapText="1"/>
      <protection locked="0"/>
    </xf>
    <xf numFmtId="0" fontId="16" fillId="0" borderId="1" xfId="14" applyFont="1" applyFill="1" applyBorder="1" applyAlignment="1" applyProtection="1">
      <alignment horizontal="left" vertical="center" wrapText="1"/>
      <protection locked="0"/>
    </xf>
    <xf numFmtId="0" fontId="15" fillId="0" borderId="1" xfId="0" applyFont="1" applyFill="1" applyBorder="1" applyAlignment="1">
      <alignment horizontal="center" vertical="center"/>
    </xf>
    <xf numFmtId="0" fontId="15" fillId="0" borderId="1" xfId="0" applyFont="1" applyFill="1" applyBorder="1" applyAlignment="1">
      <alignment horizontal="justify" vertical="center"/>
    </xf>
    <xf numFmtId="0" fontId="10" fillId="5" borderId="1" xfId="14" applyFont="1" applyFill="1" applyBorder="1" applyAlignment="1">
      <alignment horizontal="justify" vertical="center" wrapText="1"/>
    </xf>
    <xf numFmtId="9" fontId="11" fillId="0" borderId="1" xfId="17" applyNumberFormat="1" applyFont="1" applyFill="1" applyBorder="1" applyAlignment="1">
      <alignment horizontal="center" vertical="center" wrapText="1"/>
    </xf>
    <xf numFmtId="0" fontId="10" fillId="4" borderId="1" xfId="14" applyFont="1" applyFill="1" applyBorder="1" applyAlignment="1">
      <alignment horizontal="center" vertical="center"/>
    </xf>
    <xf numFmtId="0" fontId="10" fillId="5" borderId="1" xfId="14" applyFont="1" applyFill="1" applyBorder="1" applyAlignment="1">
      <alignment horizontal="left" vertical="center" wrapText="1"/>
    </xf>
    <xf numFmtId="0" fontId="42" fillId="0" borderId="1" xfId="0" applyFont="1" applyFill="1" applyBorder="1" applyAlignment="1">
      <alignment horizontal="center"/>
    </xf>
    <xf numFmtId="0" fontId="7"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0" fontId="6" fillId="0" borderId="1" xfId="14" applyFont="1" applyFill="1" applyBorder="1" applyAlignment="1" applyProtection="1">
      <alignment horizontal="center" vertical="center"/>
    </xf>
    <xf numFmtId="0" fontId="5" fillId="0" borderId="1" xfId="14" applyFont="1" applyFill="1" applyBorder="1" applyAlignment="1">
      <alignment horizontal="center" vertical="center"/>
    </xf>
    <xf numFmtId="0" fontId="33" fillId="0" borderId="1" xfId="23" applyFont="1" applyBorder="1" applyAlignment="1">
      <alignment horizontal="justify" vertical="center" wrapText="1"/>
    </xf>
    <xf numFmtId="9" fontId="7" fillId="0" borderId="1" xfId="19" applyFont="1" applyBorder="1" applyAlignment="1">
      <alignment horizontal="center" vertical="center"/>
    </xf>
    <xf numFmtId="0" fontId="7" fillId="0" borderId="22"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8" fillId="0" borderId="15" xfId="0"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protection locked="0"/>
    </xf>
    <xf numFmtId="0" fontId="8" fillId="0" borderId="17" xfId="0" applyFont="1" applyFill="1" applyBorder="1" applyAlignment="1" applyProtection="1">
      <alignment horizontal="center" vertical="center"/>
      <protection locked="0"/>
    </xf>
    <xf numFmtId="0" fontId="36" fillId="3" borderId="15" xfId="0" applyFont="1" applyFill="1" applyBorder="1" applyAlignment="1">
      <alignment horizontal="center" vertical="center"/>
    </xf>
    <xf numFmtId="0" fontId="36" fillId="3" borderId="16" xfId="0" applyFont="1" applyFill="1" applyBorder="1" applyAlignment="1">
      <alignment horizontal="center" vertical="center"/>
    </xf>
    <xf numFmtId="0" fontId="36" fillId="3" borderId="17" xfId="0" applyFont="1" applyFill="1" applyBorder="1" applyAlignment="1">
      <alignment horizontal="center" vertical="center"/>
    </xf>
    <xf numFmtId="0" fontId="33" fillId="0" borderId="39" xfId="23" applyFont="1" applyFill="1" applyBorder="1" applyAlignment="1">
      <alignment horizontal="left" vertical="center" wrapText="1"/>
    </xf>
    <xf numFmtId="0" fontId="33" fillId="0" borderId="40" xfId="23" applyFont="1" applyFill="1" applyBorder="1" applyAlignment="1">
      <alignment horizontal="left" vertical="center" wrapText="1"/>
    </xf>
    <xf numFmtId="0" fontId="33" fillId="0" borderId="41" xfId="23" applyFont="1" applyFill="1" applyBorder="1" applyAlignment="1">
      <alignment horizontal="left" vertical="center" wrapText="1"/>
    </xf>
    <xf numFmtId="0" fontId="3" fillId="0" borderId="18" xfId="22" applyFont="1" applyFill="1" applyBorder="1" applyAlignment="1">
      <alignment horizontal="center" vertical="center" wrapText="1"/>
    </xf>
    <xf numFmtId="0" fontId="3" fillId="0" borderId="21" xfId="22" applyFont="1" applyFill="1" applyBorder="1" applyAlignment="1">
      <alignment horizontal="center" vertical="center" wrapText="1"/>
    </xf>
    <xf numFmtId="0" fontId="3" fillId="0" borderId="19" xfId="22" applyFont="1" applyFill="1" applyBorder="1" applyAlignment="1">
      <alignment horizontal="center" vertical="center" wrapText="1"/>
    </xf>
    <xf numFmtId="49" fontId="34" fillId="9" borderId="32" xfId="22" applyNumberFormat="1" applyFont="1" applyFill="1" applyBorder="1" applyAlignment="1">
      <alignment horizontal="center" vertical="center" wrapText="1"/>
    </xf>
    <xf numFmtId="49" fontId="34" fillId="9" borderId="33" xfId="22" applyNumberFormat="1" applyFont="1" applyFill="1" applyBorder="1" applyAlignment="1">
      <alignment horizontal="center" vertical="center" wrapText="1"/>
    </xf>
    <xf numFmtId="0" fontId="3" fillId="0" borderId="1" xfId="22" applyFont="1" applyBorder="1" applyAlignment="1">
      <alignment horizontal="center" vertical="center" wrapText="1"/>
    </xf>
    <xf numFmtId="3" fontId="3" fillId="8" borderId="4" xfId="21" applyNumberFormat="1" applyFont="1" applyFill="1" applyBorder="1" applyAlignment="1">
      <alignment horizontal="center" vertical="center"/>
    </xf>
    <xf numFmtId="3" fontId="3" fillId="8" borderId="1" xfId="21" applyNumberFormat="1" applyFont="1" applyFill="1" applyBorder="1" applyAlignment="1">
      <alignment horizontal="center" vertical="center"/>
    </xf>
    <xf numFmtId="0" fontId="3" fillId="8" borderId="1" xfId="20" applyFont="1" applyFill="1" applyBorder="1" applyAlignment="1">
      <alignment horizontal="center" vertical="center"/>
    </xf>
    <xf numFmtId="49" fontId="32" fillId="9" borderId="22" xfId="22" applyNumberFormat="1" applyFont="1" applyFill="1" applyBorder="1" applyAlignment="1">
      <alignment horizontal="center" vertical="center" wrapText="1"/>
    </xf>
    <xf numFmtId="49" fontId="32" fillId="9" borderId="26" xfId="22" applyNumberFormat="1" applyFont="1" applyFill="1" applyBorder="1" applyAlignment="1">
      <alignment horizontal="center" vertical="center" wrapText="1"/>
    </xf>
    <xf numFmtId="0" fontId="3" fillId="0" borderId="13" xfId="22" applyFont="1" applyBorder="1" applyAlignment="1">
      <alignment horizontal="center" vertical="center" wrapText="1"/>
    </xf>
    <xf numFmtId="0" fontId="3" fillId="0" borderId="31" xfId="22" applyFont="1" applyBorder="1" applyAlignment="1">
      <alignment horizontal="center" vertical="center" wrapText="1"/>
    </xf>
    <xf numFmtId="0" fontId="3" fillId="0" borderId="14" xfId="22" applyFont="1" applyBorder="1" applyAlignment="1">
      <alignment horizontal="center" vertical="center" wrapText="1"/>
    </xf>
    <xf numFmtId="10" fontId="24" fillId="16" borderId="1" xfId="19" applyNumberFormat="1" applyFont="1" applyFill="1" applyBorder="1" applyAlignment="1" applyProtection="1">
      <alignment horizontal="center" vertical="center" wrapText="1"/>
    </xf>
    <xf numFmtId="10" fontId="26" fillId="16" borderId="1" xfId="0" applyNumberFormat="1" applyFont="1" applyFill="1" applyBorder="1" applyAlignment="1" applyProtection="1">
      <alignment horizontal="center" vertical="center" wrapText="1"/>
    </xf>
    <xf numFmtId="41" fontId="24" fillId="16" borderId="1" xfId="24" applyNumberFormat="1" applyFont="1" applyFill="1" applyBorder="1" applyAlignment="1" applyProtection="1">
      <alignment horizontal="center" vertical="center" wrapText="1"/>
    </xf>
    <xf numFmtId="10" fontId="23" fillId="16" borderId="1" xfId="0" applyNumberFormat="1" applyFont="1" applyFill="1" applyBorder="1" applyAlignment="1" applyProtection="1">
      <alignment vertical="center"/>
      <protection locked="0"/>
    </xf>
    <xf numFmtId="0" fontId="20" fillId="3" borderId="15" xfId="0" applyFont="1" applyFill="1" applyBorder="1" applyAlignment="1" applyProtection="1">
      <alignment horizontal="center" vertical="center" wrapText="1"/>
    </xf>
    <xf numFmtId="0" fontId="20" fillId="3" borderId="16" xfId="0" applyFont="1" applyFill="1" applyBorder="1" applyAlignment="1" applyProtection="1">
      <alignment horizontal="center" vertical="center" wrapText="1"/>
    </xf>
    <xf numFmtId="0" fontId="20" fillId="3" borderId="17" xfId="0" applyFont="1" applyFill="1" applyBorder="1" applyAlignment="1" applyProtection="1">
      <alignment horizontal="center" vertical="center" wrapText="1"/>
    </xf>
    <xf numFmtId="0" fontId="20" fillId="3" borderId="15" xfId="0" applyFont="1" applyFill="1" applyBorder="1" applyAlignment="1" applyProtection="1">
      <alignment horizontal="center" vertical="center"/>
    </xf>
    <xf numFmtId="0" fontId="20" fillId="3" borderId="16" xfId="0" applyFont="1" applyFill="1" applyBorder="1" applyAlignment="1" applyProtection="1">
      <alignment horizontal="center" vertical="center"/>
    </xf>
    <xf numFmtId="0" fontId="20" fillId="3" borderId="17" xfId="0" applyFont="1" applyFill="1" applyBorder="1" applyAlignment="1" applyProtection="1">
      <alignment horizontal="center" vertical="center"/>
    </xf>
  </cellXfs>
  <cellStyles count="25">
    <cellStyle name="Coma 2" xfId="1"/>
    <cellStyle name="Millares [0]" xfId="24" builtinId="6"/>
    <cellStyle name="Millares 2" xfId="3"/>
    <cellStyle name="Millares 2 3 2" xfId="4"/>
    <cellStyle name="Millares 3" xfId="5"/>
    <cellStyle name="Millares 4" xfId="2"/>
    <cellStyle name="Moneda 2" xfId="7"/>
    <cellStyle name="Moneda 2 2" xfId="8"/>
    <cellStyle name="Moneda 3" xfId="9"/>
    <cellStyle name="Moneda 4" xfId="10"/>
    <cellStyle name="Moneda 5" xfId="6"/>
    <cellStyle name="Normal" xfId="0" builtinId="0"/>
    <cellStyle name="Normal 2" xfId="11"/>
    <cellStyle name="Normal 2 2" xfId="12"/>
    <cellStyle name="Normal 3" xfId="13"/>
    <cellStyle name="Normal 3 2" xfId="20"/>
    <cellStyle name="Normal 4" xfId="14"/>
    <cellStyle name="Normal 5" xfId="23"/>
    <cellStyle name="Normal 8" xfId="22"/>
    <cellStyle name="Normal_573_2009_ Actualizado 22_12_2009" xfId="21"/>
    <cellStyle name="Porcentaje" xfId="19" builtinId="5"/>
    <cellStyle name="Porcentaje 2" xfId="16"/>
    <cellStyle name="Porcentaje 3" xfId="15"/>
    <cellStyle name="Porcentual 2" xfId="17"/>
    <cellStyle name="Porcentual 2 2"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'1_Acompañamiento y conceptos '!$D$29</c:f>
              <c:strCache>
                <c:ptCount val="1"/>
                <c:pt idx="0">
                  <c:v>Numerador Acumulado (Variable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'1_Acompañamiento y conceptos '!$B$30:$B$41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'1_Acompañamiento y conceptos '!$D$30:$D$41</c:f>
              <c:numCache>
                <c:formatCode>0.00%</c:formatCode>
                <c:ptCount val="12"/>
                <c:pt idx="0">
                  <c:v>0</c:v>
                </c:pt>
                <c:pt idx="1">
                  <c:v>0</c:v>
                </c:pt>
                <c:pt idx="2">
                  <c:v>0.71430000000000005</c:v>
                </c:pt>
                <c:pt idx="3">
                  <c:v>0</c:v>
                </c:pt>
                <c:pt idx="4">
                  <c:v>0</c:v>
                </c:pt>
                <c:pt idx="5">
                  <c:v>0.70345000000000002</c:v>
                </c:pt>
                <c:pt idx="6">
                  <c:v>0</c:v>
                </c:pt>
                <c:pt idx="7">
                  <c:v>0</c:v>
                </c:pt>
                <c:pt idx="8">
                  <c:v>0.75796666666666679</c:v>
                </c:pt>
                <c:pt idx="9">
                  <c:v>0</c:v>
                </c:pt>
                <c:pt idx="10">
                  <c:v>0</c:v>
                </c:pt>
                <c:pt idx="11">
                  <c:v>0.78457500000000002</c:v>
                </c:pt>
              </c:numCache>
            </c:numRef>
          </c:val>
          <c:smooth val="0"/>
          <c:extLst>
            <c:ext xmlns:c16="http://schemas.microsoft.com/office/drawing/2014/chart" uri="{C3380CC4-5D6E-409C-BE32-E72D297353CC}">
              <c16:uniqueId val="{00000000-7141-4D15-AD22-80ABEA9431FD}"/>
            </c:ext>
          </c:extLst>
        </c:ser>
        <c:ser>
          <c:idx val="1"/>
          <c:order val="1"/>
          <c:tx>
            <c:strRef>
              <c:f>'1_Acompañamiento y conceptos '!$F$29</c:f>
              <c:strCache>
                <c:ptCount val="1"/>
                <c:pt idx="0">
                  <c:v>Denominador Acumulado (Variable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'1_Acompañamiento y conceptos '!$B$30:$B$41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'1_Acompañamiento y conceptos '!$F$30:$F$41</c:f>
              <c:numCache>
                <c:formatCode>0.00%</c:formatCode>
                <c:ptCount val="12"/>
                <c:pt idx="0">
                  <c:v>0</c:v>
                </c:pt>
                <c:pt idx="1">
                  <c:v>0</c:v>
                </c:pt>
                <c:pt idx="2">
                  <c:v>0.92</c:v>
                </c:pt>
                <c:pt idx="3">
                  <c:v>0</c:v>
                </c:pt>
                <c:pt idx="4">
                  <c:v>0</c:v>
                </c:pt>
                <c:pt idx="5">
                  <c:v>0.92</c:v>
                </c:pt>
                <c:pt idx="6">
                  <c:v>0</c:v>
                </c:pt>
                <c:pt idx="7">
                  <c:v>0</c:v>
                </c:pt>
                <c:pt idx="8">
                  <c:v>0.92</c:v>
                </c:pt>
                <c:pt idx="9">
                  <c:v>0</c:v>
                </c:pt>
                <c:pt idx="10">
                  <c:v>0</c:v>
                </c:pt>
                <c:pt idx="11">
                  <c:v>0.92</c:v>
                </c:pt>
              </c:numCache>
            </c:numRef>
          </c:val>
          <c:smooth val="0"/>
          <c:extLst>
            <c:ext xmlns:c16="http://schemas.microsoft.com/office/drawing/2014/chart" uri="{C3380CC4-5D6E-409C-BE32-E72D297353CC}">
              <c16:uniqueId val="{00000001-7141-4D15-AD22-80ABEA9431FD}"/>
            </c:ext>
          </c:extLst>
        </c:ser>
        <c:dLbls>
          <c:showLegendKey val="0"/>
          <c:showVal val="0"/>
          <c:showCatName val="0"/>
          <c:showSerName val="0"/>
          <c:showPercent val="0"/>
          <c:showBubbleSize val="0"/>
        </c:dLbls>
        <c:marker val="1"/>
        <c:smooth val="0"/>
        <c:axId val="255027928"/>
        <c:axId val="255024400"/>
      </c:lineChart>
      <c:catAx>
        <c:axId val="255027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5024400"/>
        <c:crosses val="autoZero"/>
        <c:auto val="1"/>
        <c:lblAlgn val="ctr"/>
        <c:lblOffset val="100"/>
        <c:noMultiLvlLbl val="0"/>
      </c:catAx>
      <c:valAx>
        <c:axId val="2550244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50279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'2_PAAC'!$D$29</c:f>
              <c:strCache>
                <c:ptCount val="1"/>
                <c:pt idx="0">
                  <c:v>Numerador Acumulado (Variable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'2_PAAC'!$B$30:$B$41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'2_PAAC'!$D$30:$D$41</c:f>
              <c:numCache>
                <c:formatCode>_(* #,##0_);_(* \(#,##0\);_(* "-"_);_(@_)</c:formatCode>
                <c:ptCount val="12"/>
                <c:pt idx="0">
                  <c:v>0</c:v>
                </c:pt>
                <c:pt idx="1">
                  <c:v>0</c:v>
                </c:pt>
                <c:pt idx="2">
                  <c:v>0</c:v>
                </c:pt>
                <c:pt idx="3">
                  <c:v>0</c:v>
                </c:pt>
                <c:pt idx="4">
                  <c:v>0</c:v>
                </c:pt>
                <c:pt idx="5">
                  <c:v>2</c:v>
                </c:pt>
                <c:pt idx="6">
                  <c:v>2</c:v>
                </c:pt>
                <c:pt idx="7">
                  <c:v>2</c:v>
                </c:pt>
                <c:pt idx="8">
                  <c:v>3</c:v>
                </c:pt>
                <c:pt idx="9">
                  <c:v>4</c:v>
                </c:pt>
                <c:pt idx="10">
                  <c:v>4</c:v>
                </c:pt>
                <c:pt idx="11">
                  <c:v>6</c:v>
                </c:pt>
              </c:numCache>
            </c:numRef>
          </c:val>
          <c:smooth val="0"/>
          <c:extLst>
            <c:ext xmlns:c16="http://schemas.microsoft.com/office/drawing/2014/chart" uri="{C3380CC4-5D6E-409C-BE32-E72D297353CC}">
              <c16:uniqueId val="{00000000-B37A-4681-B14D-DF8E4AE2C4B3}"/>
            </c:ext>
          </c:extLst>
        </c:ser>
        <c:ser>
          <c:idx val="1"/>
          <c:order val="1"/>
          <c:tx>
            <c:strRef>
              <c:f>'2_PAAC'!$F$29</c:f>
              <c:strCache>
                <c:ptCount val="1"/>
                <c:pt idx="0">
                  <c:v>Denominador Acumulado (Variable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'2_PAAC'!$B$30:$B$41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'2_PAAC'!$F$30:$F$41</c:f>
              <c:numCache>
                <c:formatCode>_(* #,##0_);_(* \(#,##0\);_(* "-"_);_(@_)</c:formatCode>
                <c:ptCount val="12"/>
                <c:pt idx="0">
                  <c:v>0</c:v>
                </c:pt>
                <c:pt idx="1">
                  <c:v>0</c:v>
                </c:pt>
                <c:pt idx="2">
                  <c:v>0</c:v>
                </c:pt>
                <c:pt idx="3">
                  <c:v>0</c:v>
                </c:pt>
                <c:pt idx="4">
                  <c:v>0</c:v>
                </c:pt>
                <c:pt idx="5">
                  <c:v>2</c:v>
                </c:pt>
                <c:pt idx="6">
                  <c:v>2</c:v>
                </c:pt>
                <c:pt idx="7">
                  <c:v>2</c:v>
                </c:pt>
                <c:pt idx="8">
                  <c:v>3</c:v>
                </c:pt>
                <c:pt idx="9">
                  <c:v>4</c:v>
                </c:pt>
                <c:pt idx="10">
                  <c:v>4</c:v>
                </c:pt>
                <c:pt idx="11">
                  <c:v>6</c:v>
                </c:pt>
              </c:numCache>
            </c:numRef>
          </c:val>
          <c:smooth val="0"/>
          <c:extLst>
            <c:ext xmlns:c16="http://schemas.microsoft.com/office/drawing/2014/chart" uri="{C3380CC4-5D6E-409C-BE32-E72D297353CC}">
              <c16:uniqueId val="{00000001-B37A-4681-B14D-DF8E4AE2C4B3}"/>
            </c:ext>
          </c:extLst>
        </c:ser>
        <c:dLbls>
          <c:showLegendKey val="0"/>
          <c:showVal val="0"/>
          <c:showCatName val="0"/>
          <c:showSerName val="0"/>
          <c:showPercent val="0"/>
          <c:showBubbleSize val="0"/>
        </c:dLbls>
        <c:marker val="1"/>
        <c:smooth val="0"/>
        <c:axId val="255029888"/>
        <c:axId val="255029496"/>
      </c:lineChart>
      <c:catAx>
        <c:axId val="255029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333333"/>
                </a:solidFill>
                <a:latin typeface="Calibri"/>
                <a:ea typeface="Calibri"/>
                <a:cs typeface="Calibri"/>
              </a:defRPr>
            </a:pPr>
            <a:endParaRPr lang="es-CO"/>
          </a:p>
        </c:txPr>
        <c:crossAx val="255029496"/>
        <c:crosses val="autoZero"/>
        <c:auto val="1"/>
        <c:lblAlgn val="ctr"/>
        <c:lblOffset val="100"/>
        <c:noMultiLvlLbl val="0"/>
      </c:catAx>
      <c:valAx>
        <c:axId val="25502949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255029888"/>
        <c:crosses val="autoZero"/>
        <c:crossBetween val="between"/>
      </c:valAx>
      <c:spPr>
        <a:noFill/>
        <a:ln w="25400">
          <a:noFill/>
        </a:ln>
      </c:spPr>
    </c:plotArea>
    <c:legend>
      <c:legendPos val="b"/>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104775</xdr:rowOff>
    </xdr:from>
    <xdr:to>
      <xdr:col>1</xdr:col>
      <xdr:colOff>1762125</xdr:colOff>
      <xdr:row>3</xdr:row>
      <xdr:rowOff>285750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04775"/>
          <a:ext cx="207645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361950</xdr:colOff>
      <xdr:row>1</xdr:row>
      <xdr:rowOff>85725</xdr:rowOff>
    </xdr:from>
    <xdr:to>
      <xdr:col>2</xdr:col>
      <xdr:colOff>428625</xdr:colOff>
      <xdr:row>4</xdr:row>
      <xdr:rowOff>38100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9608" t="7639" r="18504" b="10522"/>
        <a:stretch>
          <a:fillRect/>
        </a:stretch>
      </xdr:blipFill>
      <xdr:spPr bwMode="auto">
        <a:xfrm>
          <a:off x="485775" y="228600"/>
          <a:ext cx="6381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276794</xdr:colOff>
      <xdr:row>1</xdr:row>
      <xdr:rowOff>105833</xdr:rowOff>
    </xdr:from>
    <xdr:to>
      <xdr:col>1</xdr:col>
      <xdr:colOff>1333500</xdr:colOff>
      <xdr:row>4</xdr:row>
      <xdr:rowOff>227542</xdr:rowOff>
    </xdr:to>
    <xdr:pic>
      <xdr:nvPicPr>
        <xdr:cNvPr id="6"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340294" y="179916"/>
          <a:ext cx="1056706" cy="121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476250</xdr:colOff>
      <xdr:row>43</xdr:row>
      <xdr:rowOff>74084</xdr:rowOff>
    </xdr:from>
    <xdr:to>
      <xdr:col>7</xdr:col>
      <xdr:colOff>423333</xdr:colOff>
      <xdr:row>47</xdr:row>
      <xdr:rowOff>651934</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414337</xdr:colOff>
      <xdr:row>1</xdr:row>
      <xdr:rowOff>52387</xdr:rowOff>
    </xdr:from>
    <xdr:to>
      <xdr:col>1</xdr:col>
      <xdr:colOff>1414462</xdr:colOff>
      <xdr:row>4</xdr:row>
      <xdr:rowOff>195262</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7681" y="254793"/>
          <a:ext cx="1000125" cy="89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361950</xdr:colOff>
      <xdr:row>1</xdr:row>
      <xdr:rowOff>112651</xdr:rowOff>
    </xdr:from>
    <xdr:to>
      <xdr:col>1</xdr:col>
      <xdr:colOff>1257300</xdr:colOff>
      <xdr:row>4</xdr:row>
      <xdr:rowOff>200025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28625" y="188851"/>
          <a:ext cx="895350" cy="1058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466725</xdr:colOff>
      <xdr:row>43</xdr:row>
      <xdr:rowOff>228600</xdr:rowOff>
    </xdr:from>
    <xdr:to>
      <xdr:col>7</xdr:col>
      <xdr:colOff>533400</xdr:colOff>
      <xdr:row>47</xdr:row>
      <xdr:rowOff>381000</xdr:rowOff>
    </xdr:to>
    <xdr:graphicFrame macro="">
      <xdr:nvGraphicFramePr>
        <xdr:cNvPr id="3"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404811</xdr:colOff>
      <xdr:row>1</xdr:row>
      <xdr:rowOff>65340</xdr:rowOff>
    </xdr:from>
    <xdr:to>
      <xdr:col>1</xdr:col>
      <xdr:colOff>1481268</xdr:colOff>
      <xdr:row>4</xdr:row>
      <xdr:rowOff>154781</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155" y="267746"/>
          <a:ext cx="1076457" cy="839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2"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3"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MERICA.MONGE\Configuraci&#243;n%20local\Archivos%20temporales%20de%20Internet\Content.IE5\AQWHVXVJ\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DISTRITO"/>
      <sheetName val="01d_planaccioncompgestioninvers"/>
      <sheetName val="MENU"/>
      <sheetName val="ACTUALIZACION DATOS"/>
      <sheetName val="F1"/>
      <sheetName val="BD1"/>
      <sheetName val="BD-resultados"/>
      <sheetName val="Hoja2"/>
      <sheetName val="FORMATO REPORTE INFORME JEFES C"/>
      <sheetName val="PROPUESTA HERRAMIENTA INFORMEv2"/>
      <sheetName val="20170726539713551597459"/>
      <sheetName val="cleaned"/>
      <sheetName val="MAPA DE RIESGOS "/>
      <sheetName val="MATRIZ CALIFICACIÓN"/>
      <sheetName val="CALIFICACIÓN DEL RIESGO"/>
      <sheetName val="OPCIONES DE MANEJO DEL RIESGO"/>
      <sheetName val="DETERMINACIÓN DEL IMPACTO"/>
      <sheetName val="CONTROLES DE LOS RIESGOS "/>
      <sheetName val="Hoja1"/>
      <sheetName val="CONTROL DE CAMBIOS"/>
      <sheetName val="DEFINICIÓN RIESGOS CORRUPCIÓN"/>
      <sheetName val="DETERMINACIÓN DE LA PROBABILIDA"/>
      <sheetName val="EVALUACIÓN DE LOS CONTROLES  "/>
      <sheetName val="PAA-CONSOL-SDM-2017"/>
      <sheetName val="SECOP"/>
      <sheetName val="Plantilla SECOP"/>
      <sheetName val="MOV. 9 DE MARZO"/>
      <sheetName val="Hoja4"/>
      <sheetName val="INSTRUCCIONES"/>
      <sheetName val="INF. GRAL Y COMP. LABOR."/>
      <sheetName val="PORTAFOLIO DE EVIDENCIAS FC"/>
      <sheetName val="fijacion de compromisos"/>
      <sheetName val="F. GENERAL"/>
      <sheetName val="F. COMPORTAMENTAL"/>
      <sheetName val="SEGUIMIENTOCOMPRLAB"/>
      <sheetName val="F. DE EVIDENCIAS"/>
      <sheetName val="PORTAFOLIO DE EVIDENCIAS SG"/>
      <sheetName val="F3. SEGUIMIENTO A LA EDL"/>
      <sheetName val="F. PLAN DE MEJORAMIENTO"/>
      <sheetName val="F. EVA.  ÁREAS O DEPENDENCIAS"/>
      <sheetName val="F. EVA ÁREAS O DEP, CACI"/>
      <sheetName val="F. REPORTES DE EVALAUCIÓN"/>
      <sheetName val="Hoja3"/>
      <sheetName val="F6. COMPORTAMENTAL"/>
      <sheetName val="F7. EIGPD"/>
      <sheetName val="COMPORTAMENTAL"/>
      <sheetName val="ANEXO 1 - EV. PARCIAL EVENTUAL"/>
      <sheetName val="ANEXO 2 - EV. EXTRAORDINARIA"/>
      <sheetName val="calificación"/>
      <sheetName val="COMPETENCIAS COMPORTAMENTALES"/>
      <sheetName val="compor asesor"/>
      <sheetName val="compor prof"/>
      <sheetName val="compor tecnico"/>
      <sheetName val="compor asistencial"/>
      <sheetName val="Hoja7"/>
      <sheetName val="Hoja5"/>
      <sheetName val="F. EVENTUAL"/>
      <sheetName val="Hoja9"/>
      <sheetName val="F. EVA DEPENDENCIAS"/>
      <sheetName val="F. REPORTES DE EVALAUCIÓN (2)"/>
      <sheetName val="FORMATOS EDL  EVENTUAL"/>
      <sheetName val="F. EXTRAOORDINARIA"/>
      <sheetName val="DATOS"/>
      <sheetName val="INDICE"/>
      <sheetName val="F1. INF. GENERAL"/>
      <sheetName val="F2. COMP. LAB Y COM COMPOR"/>
      <sheetName val="F3. EVIDENCIAS"/>
      <sheetName val="F4. CALF. COM. COMPORT."/>
      <sheetName val="F5. EVA. ÁREAS O DEPENDENCIAS."/>
      <sheetName val="F6. REPOR CLF PRD ANUAL U ORD"/>
      <sheetName val="F7. PLAN DE MEJORAMIENTO"/>
      <sheetName val="F8. EVA. EVENTUAL (1)"/>
      <sheetName val="F8. EVA. EVENTUAL (2)"/>
      <sheetName val="F9. EV. EXTRAORDINARIA"/>
      <sheetName val="F10. EVA. INFERIOR A 1 AÑO"/>
      <sheetName val="F11. EVA P. PRUEBA"/>
      <sheetName val="FORMATO CON EJEMPLO DE EVENTUAL"/>
      <sheetName val="F8. EVA. EVENTUAL (Semestre 1)"/>
      <sheetName val="F8. EVA. EVENTUAL (Semestre 2)"/>
      <sheetName val="Formatos_EDL-2017"/>
      <sheetName val="F6. REPOR CLF PRD ANUAL U ORD."/>
      <sheetName val="F8. EVA. EVENTUAL"/>
      <sheetName val="EJECUCION BH"/>
      <sheetName val="EJECUCION BMT"/>
      <sheetName val="TOTAL"/>
      <sheetName val="PASIVOS "/>
      <sheetName val="RESERVAS"/>
      <sheetName val="RESERVAS 2-1-2017"/>
      <sheetName val="Conceptos UNIDAD1"/>
      <sheetName val="Conceptos UNIDAD2"/>
      <sheetName val="PAA -FUNCTO 2017"/>
      <sheetName val="Plantilla SECOP 11"/>
      <sheetName val="Publi WEB "/>
      <sheetName val="Plantilla SECOP II Agrupa"/>
      <sheetName val="PAA-CONSOL-SDM 100%-2017"/>
      <sheetName val="Predis"/>
      <sheetName val="Metas JULIO"/>
      <sheetName val="Multi-proceso"/>
      <sheetName val="PAA-Pendientes"/>
      <sheetName val="MODAL CONTRA"/>
      <sheetName val="Metas Vigencia 2017"/>
      <sheetName val="Puntos Inv 2017"/>
      <sheetName val="GRAF TEN"/>
      <sheetName val="PERSONAL "/>
      <sheetName val="Conceptos SDH 25 Ago 2017"/>
      <sheetName val="PERSONAL GRUPOS"/>
      <sheetName val="COD PI CORP"/>
      <sheetName val="Codigos PI POLI"/>
      <sheetName val="HOJA INFORMACION"/>
      <sheetName val="Resumen"/>
      <sheetName val="CONSOLIDADO PAA V12018"/>
      <sheetName val="PAA POLITICA 2018 V1"/>
      <sheetName val="PAA SERVICIOS V2"/>
      <sheetName val="PERSONAL 2018"/>
      <sheetName val="PERSONAL 2017-2018"/>
      <sheetName val="PUNTOS INVER 2015"/>
      <sheetName val="GRUPOS PERSONAL"/>
      <sheetName val="MODALIDAD CONTRATAR"/>
      <sheetName val="FUENTES Y CONCEPTOS"/>
      <sheetName val="21-10-2016"/>
      <sheetName val="28-10-2016"/>
      <sheetName val="Hoja6"/>
      <sheetName val="PAA INVERSION CONSOLID"/>
      <sheetName val="PUNTOS 2016"/>
      <sheetName val="Metas 2DO SEMESTRE 2016"/>
      <sheetName val="PPTO"/>
      <sheetName val="CDP"/>
      <sheetName val="285"/>
      <sheetName val="Meta 11"/>
      <sheetName val="Meta12"/>
      <sheetName val="Variables"/>
      <sheetName val="PE01-PR10-F01"/>
      <sheetName val="GUIA"/>
      <sheetName val="Ingresos"/>
      <sheetName val="GastosFuncionamiento"/>
      <sheetName val="Inversion"/>
      <sheetName val="FuentesFuncionamiento"/>
      <sheetName val="FuentesInversion"/>
      <sheetName val="VIGENCIAS FUTURAS"/>
      <sheetName val="CUENTAS POR PAGAR "/>
      <sheetName val="FondoSaludEjecucion"/>
      <sheetName val="Fuentes EjecucionFS"/>
      <sheetName val="TESORERIA FONDO SALUD"/>
      <sheetName val="SERVICIO DE DEUDA"/>
      <sheetName val="EXCEDENTES LIQUIDEZ"/>
      <sheetName val="Metas Agosto"/>
      <sheetName val="PERSONAL 2017"/>
      <sheetName val="PUNTOS INVERSIÓN 2017"/>
      <sheetName val="MULTIPROCESOS"/>
      <sheetName val="CONTEO PERSONAL"/>
      <sheetName val="DATOS SECOP II"/>
      <sheetName val="Metas Septiembre"/>
      <sheetName val="Sección 1. Metas - Magnitud"/>
      <sheetName val="Sección 2. Metas - Presupuesto"/>
      <sheetName val="Sección 3. Metas Producto"/>
      <sheetName val="120"/>
      <sheetName val="ACT_120"/>
      <sheetName val="121"/>
      <sheetName val="ACT_121"/>
      <sheetName val="125"/>
      <sheetName val="ACT_125"/>
      <sheetName val="118"/>
      <sheetName val="ACT_118"/>
      <sheetName val="119"/>
      <sheetName val="ACT_119"/>
      <sheetName val="114"/>
      <sheetName val="ACT_114"/>
      <sheetName val="115"/>
      <sheetName val="ACT_115"/>
      <sheetName val="116"/>
      <sheetName val="ACT_116"/>
      <sheetName val="117"/>
      <sheetName val="ACT_117"/>
      <sheetName val="124"/>
      <sheetName val="ACT_124"/>
      <sheetName val="127"/>
      <sheetName val="ACT_127"/>
      <sheetName val="Sección 4. Territorialización"/>
      <sheetName val="COI-04"/>
      <sheetName val="LISTAS"/>
      <sheetName val="COI-09"/>
      <sheetName val="PM04-PR08-F04-BAJA"/>
      <sheetName val="PM04-PR0-F05-ALTA"/>
      <sheetName val="PM04-PR0-F05-BAJA"/>
      <sheetName val="MASIVOS"/>
      <sheetName val="esgt"/>
      <sheetName val="Certificado Supervisión"/>
      <sheetName val="Convierte"/>
      <sheetName val="Junio"/>
      <sheetName val="Anexo"/>
      <sheetName val="Metas octubre"/>
      <sheetName val="ABRIL"/>
      <sheetName val="MAYO"/>
      <sheetName val="PAA DIC"/>
      <sheetName val="CONSOLIDADO 2018 0-Oficial"/>
      <sheetName val="FUENTES"/>
      <sheetName val="1.CONCEPTOS GASTO"/>
      <sheetName val="2. CONCEPTOS GTO MULTI"/>
      <sheetName val="PRESUPUESTO 2018"/>
      <sheetName val="PUNTOS INVERSIÓN"/>
      <sheetName val="PERSONAL"/>
      <sheetName val="PUNTOS INVERSION 2017"/>
      <sheetName val="Actividades"/>
      <sheetName val="hoja 1"/>
      <sheetName val="Partes interesadas potenciales"/>
      <sheetName val="PE01-PR22-F01"/>
      <sheetName val="DEPENDENCIA"/>
      <sheetName val="PRIMER TALLER"/>
      <sheetName val="Nomenclatura 2012"/>
      <sheetName val="PLANTA ACTUAL"/>
      <sheetName val="BD Planta actual"/>
      <sheetName val="Menu Principal"/>
      <sheetName val="FORMATO 1"/>
      <sheetName val="Análisis de Amenazas-2"/>
      <sheetName val="Amenazas"/>
      <sheetName val="Nivel del Riesgo-2"/>
      <sheetName val="Cuadros-2"/>
      <sheetName val="Vulnerabilidad"/>
      <sheetName val="Nivel del Riesgo"/>
      <sheetName val="FORMATO 3"/>
      <sheetName val="FORMATO 4"/>
      <sheetName val="GRANDES"/>
      <sheetName val="JARDINES"/>
      <sheetName val="PEQUEÑAS"/>
      <sheetName val="FORMATO 5"/>
      <sheetName val="FORMATO 6"/>
      <sheetName val="FORMATO 7"/>
      <sheetName val="FORMATO 8"/>
      <sheetName val="FORMATO 9"/>
      <sheetName val="FORMATO 10"/>
      <sheetName val="FORMATO 11"/>
      <sheetName val="FORMATO 12"/>
      <sheetName val="Parametros"/>
      <sheetName val="Sedes"/>
      <sheetName val="Planes de Emergencia Generados"/>
      <sheetName val="Esquema Sede Grande"/>
      <sheetName val="Esquema Sede Pequeña"/>
      <sheetName val="Esquema Sedes Enlace o Comedor"/>
      <sheetName val="Información General"/>
      <sheetName val="Análisis de Amenazas"/>
      <sheetName val="Análisis de Vulnerabilidad"/>
      <sheetName val="Plan Acción Analisis de Riesgos"/>
      <sheetName val="Historico"/>
      <sheetName val="Recursos Para Emergencias"/>
      <sheetName val="Directorio Telefonico Grandes"/>
      <sheetName val="Directorio Telefonico Pequeñas"/>
      <sheetName val="Directorio Telefonico Jardines"/>
      <sheetName val="Preparación Simulacro"/>
      <sheetName val="Evaluación Simulacro"/>
      <sheetName val="Plan de Acción Grandes"/>
      <sheetName val="Plan de Acción Jardines"/>
      <sheetName val="Plan de Acción Pequeñas"/>
      <sheetName val="PONS"/>
      <sheetName val="PE Enlaces"/>
      <sheetName val="Plan Emergencias Vehiculos"/>
      <sheetName val="Plan de Contingencia"/>
      <sheetName val="Plan de Parques G"/>
      <sheetName val="Plan Parques J"/>
      <sheetName val="Plan de Piscinas"/>
      <sheetName val="Brigadistas 2014"/>
      <sheetName val="Reporte de Emergencias"/>
      <sheetName val="Plan de emergencia Calle 220 ma"/>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BOMBREROS"/>
      <sheetName val="DADEP"/>
      <sheetName val="IDEPAC"/>
      <sheetName val="SECRETARIA DE GOBIERNO"/>
      <sheetName val="CATASTRO"/>
      <sheetName val="FONCEP"/>
      <sheetName val="LOTERIA DE BOGOTA"/>
      <sheetName val="SECRETARIA GENERAL"/>
      <sheetName val="FONDO DE VIGILANCIA"/>
      <sheetName val="HACIENDA"/>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U.A.E.S.P"/>
      <sheetName val="EMPRESA DE RENOVACION URBANA"/>
      <sheetName val="CAJA DE VIVIENDA POPULAR"/>
      <sheetName val="SECRETARIA DEL HABITAT"/>
      <sheetName val="I.D.U"/>
      <sheetName val="JARDIN BOTANICO"/>
      <sheetName val="CANAL CAPITAL"/>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Numero_de_Contratos4"/>
      <sheetName val="Valor_Contratos4"/>
      <sheetName val="datos_graficas4"/>
      <sheetName val="Tabla_dinamica4"/>
      <sheetName val="BASE_DE_DATOS4"/>
      <sheetName val="CONVEVENIOS "/>
      <sheetName val="CONTRATOS-2009"/>
      <sheetName val="Concejal2008"/>
      <sheetName val="JULIO"/>
      <sheetName val="SEPTIEMBRE"/>
      <sheetName val="CONVEVENIOS_"/>
      <sheetName val="CONVEVENIOS_1"/>
      <sheetName val="CONVEVENIOS_3"/>
      <sheetName val="CONVEVENIOS_2"/>
      <sheetName val="CONVEVENIOS_4"/>
      <sheetName val="Gráfico1"/>
      <sheetName val="METAS"/>
      <sheetName val="Formato"/>
      <sheetName val="Conceptos de Gasto"/>
      <sheetName val=" Metas BD"/>
      <sheetName val="Fuentes OK"/>
      <sheetName val="VF 2018 (aprobadas 2017)"/>
      <sheetName val="Fuente"/>
      <sheetName val="Centro de Costos"/>
      <sheetName val="Datos Validación"/>
      <sheetName val="CENTROS DE COSTOS"/>
      <sheetName val="TD Proyecto"/>
      <sheetName val="presup por fase"/>
      <sheetName val="TD fuentes proy"/>
      <sheetName val="Fuente  (2)"/>
      <sheetName val="Homologación"/>
      <sheetName val="CC 6-OCT-2107"/>
      <sheetName val="Fuentes homologadas 6-Oct"/>
      <sheetName val="Fuentes y Proyectos"/>
      <sheetName val="Plantilla SECOP II Agrupa (2)"/>
      <sheetName val="PAA-CONSOL-SDM 100%-2017 (2)"/>
      <sheetName val="Multi-proceso (2)"/>
      <sheetName val="Metas Noviembre"/>
      <sheetName val="COMPARA CDP PREDIS"/>
      <sheetName val="POR VIABILIAR"/>
      <sheetName val="CONSOLIDADO 2018 0-ANTIGUA"/>
      <sheetName val="FUENTES ANTIGUA"/>
      <sheetName val="CONSOLIDADO 2018 Oficial CARGUE"/>
      <sheetName val="PUNTOS DE INVERS."/>
      <sheetName val="METAS Oficial"/>
      <sheetName val="FUENTES Oficial"/>
      <sheetName val="CONCEPTOS GASTO Oficial"/>
      <sheetName val="ValidadoreS"/>
      <sheetName val="PARA CTDD"/>
      <sheetName val="UNIDAD_1"/>
      <sheetName val="UNIDAD_2"/>
      <sheetName val="Terceros"/>
      <sheetName val="ENTRADAS_CONSOLIDADO"/>
      <sheetName val="plantillas_devolucion"/>
      <sheetName val="DEVOLUCION_CONSOLIDADO"/>
      <sheetName val="PUBLICA_DEVOLUCIONES"/>
      <sheetName val="encabezado"/>
      <sheetName val="plano"/>
      <sheetName val="Plantilla SECOP Agrupa"/>
      <sheetName val="Metas mayo"/>
      <sheetName val="Metas JUNIO"/>
      <sheetName val="Metas DICIEMBRE"/>
      <sheetName val="PREDIS 30 DIC"/>
      <sheetName val="Base"/>
      <sheetName val="2017"/>
      <sheetName val="2016"/>
      <sheetName val="PAA FUNCIO"/>
      <sheetName val="PAA FUNCIO 2"/>
      <sheetName val="PAA CONSOL BMT 2016"/>
      <sheetName val="CONTRATACION"/>
      <sheetName val="EVALUACION PROY"/>
      <sheetName val="EVALUACIO"/>
      <sheetName val="8.CONTRATACION"/>
      <sheetName val="INFO-METAS"/>
      <sheetName val="METAS U2 "/>
      <sheetName val="VAL PREDIS"/>
      <sheetName val="BMT SIVICOF"/>
      <sheetName val="MULTI-PROCESOS"/>
      <sheetName val="METAS U2"/>
      <sheetName val="Formato1PCC 15 Junio"/>
      <sheetName val="CRONOGRAMA"/>
      <sheetName val="PADD 2016-2020"/>
      <sheetName val="PADD 2016-2020 (2)"/>
      <sheetName val="Validadores (2)"/>
      <sheetName val="PLANTA"/>
      <sheetName val="PAA FUNCIONTO"/>
      <sheetName val="1_Conceptos"/>
      <sheetName val="2_Soporte"/>
      <sheetName val="1"/>
      <sheetName val="Act_1"/>
      <sheetName val="3"/>
      <sheetName val="Act_3"/>
      <sheetName val="4"/>
      <sheetName val="Act_4"/>
      <sheetName val="5"/>
      <sheetName val="Act_5"/>
      <sheetName val="6"/>
      <sheetName val="Act_6"/>
      <sheetName val="7"/>
      <sheetName val="Act_7"/>
      <sheetName val="8"/>
      <sheetName val="Act_8"/>
      <sheetName val="9"/>
      <sheetName val="Act_9"/>
      <sheetName val="PLANILLA"/>
      <sheetName val="Hoja 2"/>
      <sheetName val="30-01-2017"/>
      <sheetName val="31-02-2017 "/>
      <sheetName val="01-02-2017"/>
      <sheetName val="02-02-2017"/>
      <sheetName val="03-02-2017"/>
      <sheetName val="06-02-2017"/>
      <sheetName val="17-02-2017"/>
      <sheetName val="27-02-2017"/>
      <sheetName val="28-02-2017"/>
      <sheetName val="01-03-2017"/>
      <sheetName val="02-03-2017"/>
      <sheetName val="03-03-2017"/>
      <sheetName val="06-03-2017"/>
      <sheetName val="07-03-2017"/>
      <sheetName val="08-03-2017"/>
      <sheetName val="desaparecen de paquetes"/>
      <sheetName val="REGISTROS 2012"/>
      <sheetName val="RESGISTROS 2013"/>
      <sheetName val="REGISTROS 2014"/>
      <sheetName val="REGISTROS 2015"/>
      <sheetName val="REGISTROS 2016 A 31 MAYO"/>
      <sheetName val="REGISTROS 2016 2 SEMESTRE "/>
      <sheetName val="REGISTROS 2017"/>
      <sheetName val="memo administrativa"/>
      <sheetName val="PAA 2018"/>
      <sheetName val="TODO DPA"/>
      <sheetName val="ESTADISTICA"/>
      <sheetName val="VACANTES"/>
      <sheetName val="TD FECHAS DE TERMINACIÓN"/>
      <sheetName val="entrega subsecre"/>
      <sheetName val="para firma subsecretaria"/>
      <sheetName val="radicados DAL"/>
      <sheetName val="historico contravenciones"/>
      <sheetName val="Hoja8"/>
      <sheetName val="TODA LA DPA (2)"/>
      <sheetName val="TODA LA DPA"/>
      <sheetName val="SUPERCADE"/>
      <sheetName val="TD PERSONAL POR ARE"/>
      <sheetName val="grupos"/>
      <sheetName val="GRUPOS POR AREA"/>
      <sheetName val="movimientos presupuestales"/>
      <sheetName val="0348- VIGENCIA"/>
      <sheetName val="0348- RESERVAS"/>
      <sheetName val="6219- VIGENCIA"/>
      <sheetName val="6219- RESERVA"/>
      <sheetName val="7132- VIGENCIA"/>
      <sheetName val="7132-RESERVAS"/>
      <sheetName val="7253- VIGENCIA"/>
      <sheetName val="7253-RESERVAS"/>
      <sheetName val="7254- VIGENCIA"/>
      <sheetName val="7254- RESERVAS"/>
      <sheetName val="PASIVOS"/>
      <sheetName val="Matriz"/>
      <sheetName val="Resumen %"/>
      <sheetName val="EJECUCION BMT "/>
      <sheetName val="RESERVAS BH+BMT"/>
      <sheetName val="FUNCIONAMIENTO"/>
      <sheetName val="CONTEXTO ESTRATÉGICO"/>
      <sheetName val="OBJETIVOS ESTRATEGICOS"/>
      <sheetName val="MAPA DE RIESGOS"/>
      <sheetName val="CLASIFICACIÓN DEL RIESGO "/>
      <sheetName val="EVALUACIÓN DE CONTROLES"/>
      <sheetName val="Ficha"/>
      <sheetName val="Espejo"/>
      <sheetName val="Master"/>
      <sheetName val="nombre"/>
      <sheetName val="Start"/>
      <sheetName val="System Access"/>
      <sheetName val="Data Entry"/>
      <sheetName val="Data Processing"/>
      <sheetName val="Interfaces"/>
      <sheetName val="Data Reporting"/>
      <sheetName val="Defs"/>
      <sheetName val="Registro Riesgos"/>
      <sheetName val="Análisis de riesgo"/>
      <sheetName val="Clasificación Riesgos - Imp"/>
      <sheetName val="Estadisticas"/>
      <sheetName val="Informe de Riesgos"/>
      <sheetName val="Graficas"/>
      <sheetName val="Consulta Riesgos"/>
      <sheetName val="Severidad - Consecuencia"/>
      <sheetName val="Probabilidad-Frecuencia"/>
      <sheetName val="Analisis de riesgo"/>
      <sheetName val="Graficas Tipo Riesgo"/>
      <sheetName val="Graficas Evento Riesgo"/>
      <sheetName val="Tablas"/>
      <sheetName val="Inventario"/>
      <sheetName val="Indice de Información"/>
      <sheetName val="Inventario Activos"/>
      <sheetName val="Clasificación"/>
      <sheetName val="INSTRUCTIVO"/>
      <sheetName val="Sub. de Contra."/>
      <sheetName val="Sub. Jur. Coac"/>
      <sheetName val="Dir. de Seg Via."/>
      <sheetName val="Dir de Servicio "/>
      <sheetName val="Dir. de Cont y Vig. "/>
      <sheetName val="Sub. Adm "/>
      <sheetName val="Sub. Financiera"/>
      <sheetName val="Sub . Inv Transporte "/>
      <sheetName val="TABLA"/>
      <sheetName val="Tablas instituciones"/>
      <sheetName val="PAGO CURSO"/>
      <sheetName val="COMPRA DOLARES"/>
      <sheetName val="CAJA SOCIAL"/>
      <sheetName val="CITI"/>
      <sheetName val="TITULOS ABRIL"/>
      <sheetName val="Unicos Consolidada"/>
      <sheetName val="Cifrsa Control"/>
      <sheetName val="Hoja 1. POA"/>
      <sheetName val="Hoja 2. Metas_ Presupuesto "/>
      <sheetName val="Hoja 3. Metas PDD"/>
      <sheetName val="SITP 39"/>
      <sheetName val="SITP 44"/>
      <sheetName val="SITP 43"/>
      <sheetName val="SITP GESTIÓN A"/>
      <sheetName val="SITP GESTIÓN B"/>
      <sheetName val="SJC 37"/>
      <sheetName val="SJC 38"/>
      <sheetName val="SJC 41"/>
      <sheetName val="SJC GESTIÓN A"/>
      <sheetName val="SCT 40"/>
      <sheetName val="SCT 42"/>
      <sheetName val="SCT 45"/>
      <sheetName val="DPA GESTIÓN A"/>
      <sheetName val="DPA GESTIÓN B"/>
      <sheetName val="VARIABLES 1"/>
      <sheetName val="Metas_Magnitud"/>
      <sheetName val="HV 1"/>
      <sheetName val="HV 2"/>
      <sheetName val="HV 4"/>
      <sheetName val="Hoja15"/>
      <sheetName val="TD2016"/>
      <sheetName val="INFO POA"/>
      <sheetName val="BDPOA2016"/>
      <sheetName val="TDPOA2017"/>
      <sheetName val="BDPOA2017"/>
      <sheetName val="REVISORES"/>
      <sheetName val="GRAFICA ESTADISTICA - REVISORES"/>
      <sheetName val="SUSTANCIADORES"/>
      <sheetName val="GRAFICA ESTADISTICA - SUSTANCIA"/>
      <sheetName val="EXP. PARA REPARTOS"/>
      <sheetName val="TOTAL EXPEDIENTES"/>
      <sheetName val="TOTAL EXPEDIENTES 2017"/>
    </sheetNames>
    <sheetDataSet>
      <sheetData sheetId="0" refreshError="1"/>
      <sheetData sheetId="1" refreshError="1"/>
      <sheetData sheetId="2" refreshError="1"/>
      <sheetData sheetId="3"/>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AZ5">
            <v>46535400</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ow r="4">
          <cell r="B4" t="str">
            <v>12.1-CONTRATACIÓN DIRECTA-ACTO ADTIVO DE JUSTIFICACIÓN - NO SERVICIOS PERSONAL</v>
          </cell>
        </row>
      </sheetData>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row r="16">
          <cell r="B16" t="str">
            <v>SGC-01</v>
          </cell>
        </row>
      </sheetData>
      <sheetData sheetId="95">
        <row r="159">
          <cell r="L159">
            <v>137667473931</v>
          </cell>
        </row>
      </sheetData>
      <sheetData sheetId="96" refreshError="1"/>
      <sheetData sheetId="97"/>
      <sheetData sheetId="98"/>
      <sheetData sheetId="99"/>
      <sheetData sheetId="100"/>
      <sheetData sheetId="101"/>
      <sheetData sheetId="102" refreshError="1"/>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refreshError="1"/>
      <sheetData sheetId="344" refreshError="1"/>
      <sheetData sheetId="345"/>
      <sheetData sheetId="346"/>
      <sheetData sheetId="347"/>
      <sheetData sheetId="348"/>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sheetData sheetId="376"/>
      <sheetData sheetId="377"/>
      <sheetData sheetId="378"/>
      <sheetData sheetId="379"/>
      <sheetData sheetId="380" refreshError="1"/>
      <sheetData sheetId="381"/>
      <sheetData sheetId="382" refreshError="1"/>
      <sheetData sheetId="383" refreshError="1"/>
      <sheetData sheetId="384" refreshError="1"/>
      <sheetData sheetId="385" refreshError="1"/>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refreshError="1"/>
      <sheetData sheetId="434" refreshError="1"/>
      <sheetData sheetId="435" refreshError="1"/>
      <sheetData sheetId="436"/>
      <sheetData sheetId="437"/>
      <sheetData sheetId="438"/>
      <sheetData sheetId="439"/>
      <sheetData sheetId="440"/>
      <sheetData sheetId="441"/>
      <sheetData sheetId="442"/>
      <sheetData sheetId="443"/>
      <sheetData sheetId="444"/>
      <sheetData sheetId="445">
        <row r="120">
          <cell r="K120">
            <v>15372966815</v>
          </cell>
        </row>
      </sheetData>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sheetData sheetId="529"/>
      <sheetData sheetId="530"/>
      <sheetData sheetId="531"/>
      <sheetData sheetId="532"/>
      <sheetData sheetId="533" refreshError="1"/>
      <sheetData sheetId="534" refreshError="1"/>
      <sheetData sheetId="535" refreshError="1"/>
      <sheetData sheetId="536" refreshError="1"/>
      <sheetData sheetId="537" refreshError="1"/>
      <sheetData sheetId="538" refreshError="1"/>
      <sheetData sheetId="539"/>
      <sheetData sheetId="540">
        <row r="1">
          <cell r="A1">
            <v>1</v>
          </cell>
        </row>
      </sheetData>
      <sheetData sheetId="541" refreshError="1"/>
      <sheetData sheetId="542"/>
      <sheetData sheetId="543" refreshError="1"/>
      <sheetData sheetId="544"/>
      <sheetData sheetId="545" refreshError="1"/>
      <sheetData sheetId="546" refreshError="1"/>
      <sheetData sheetId="547" refreshError="1"/>
      <sheetData sheetId="548"/>
      <sheetData sheetId="549"/>
      <sheetData sheetId="550"/>
      <sheetData sheetId="551" refreshError="1"/>
      <sheetData sheetId="552"/>
      <sheetData sheetId="553"/>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sheetData sheetId="567"/>
      <sheetData sheetId="568"/>
      <sheetData sheetId="569"/>
      <sheetData sheetId="570"/>
      <sheetData sheetId="571"/>
      <sheetData sheetId="572"/>
      <sheetData sheetId="573"/>
      <sheetData sheetId="574"/>
      <sheetData sheetId="575">
        <row r="2">
          <cell r="G2" t="str">
            <v>Normativas</v>
          </cell>
        </row>
      </sheetData>
      <sheetData sheetId="576"/>
      <sheetData sheetId="577" refreshError="1"/>
      <sheetData sheetId="578" refreshError="1"/>
      <sheetData sheetId="579" refreshError="1"/>
      <sheetData sheetId="580" refreshError="1"/>
      <sheetData sheetId="581" refreshError="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row r="9">
          <cell r="F9" t="str">
            <v>DPA GESTION A - Proferir el 70% de las  resoluciones de fallo que resuelven el recurso de  apelación interpuestos en contra de los  fallos emitidos por la Subdirección de Contravenciones de Tránsito.</v>
          </cell>
        </row>
      </sheetData>
      <sheetData sheetId="600">
        <row r="9">
          <cell r="F9" t="str">
            <v xml:space="preserve">DPA GESTION B - Proferir el 70% de las  resoluciones de fallo que resuelven el recurso de  apelación interpuestos en contra de los  fallos emitidos por la Subdirección de Investigaciones de Transporte Público. </v>
          </cell>
        </row>
      </sheetData>
      <sheetData sheetId="601"/>
      <sheetData sheetId="602"/>
      <sheetData sheetId="603">
        <row r="9">
          <cell r="F9" t="str">
            <v xml:space="preserve">1. Resolver el 75% de los recursos de apelación interpuestos en contra de los fallos emitidos en primera instancia por las Subdirecciones de Contravenciones de Tránsito e Investigaciones de Transporte Público. </v>
          </cell>
        </row>
      </sheetData>
      <sheetData sheetId="604">
        <row r="9">
          <cell r="F9" t="str">
            <v xml:space="preserve">2. Resolver el 90% de las solicitudes y recursos de queja radicados ante la Dirección de Procesos Administrativos como segunda instancia, distintas a los recursos de apelación interpuestos por los infractores de las normas de tránsito y transporte público. </v>
          </cell>
        </row>
      </sheetData>
      <sheetData sheetId="605"/>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8"/>
  <sheetViews>
    <sheetView showGridLines="0" tabSelected="1" zoomScale="60" zoomScaleNormal="60" workbookViewId="0">
      <selection activeCell="C1" sqref="C1:T4"/>
    </sheetView>
  </sheetViews>
  <sheetFormatPr baseColWidth="10" defaultRowHeight="15" x14ac:dyDescent="0.25"/>
  <cols>
    <col min="1" max="1" width="9.140625" style="10" customWidth="1"/>
    <col min="2" max="2" width="24" style="10" customWidth="1"/>
    <col min="3" max="3" width="43.85546875" style="10" customWidth="1"/>
    <col min="4" max="4" width="18.5703125" style="10" customWidth="1"/>
    <col min="5" max="5" width="34.140625" style="10" customWidth="1"/>
    <col min="6" max="6" width="23.140625" style="10" customWidth="1"/>
    <col min="7" max="7" width="43.28515625" style="10" customWidth="1"/>
    <col min="8" max="19" width="12.28515625" style="10" customWidth="1"/>
    <col min="20" max="20" width="16.42578125" style="10" customWidth="1"/>
    <col min="21" max="21" width="11" style="10" customWidth="1"/>
    <col min="22" max="22" width="18.7109375" style="10" customWidth="1"/>
    <col min="23" max="255" width="11.42578125" style="10"/>
    <col min="256" max="256" width="9.140625" style="10" customWidth="1"/>
    <col min="257" max="257" width="24" style="10" customWidth="1"/>
    <col min="258" max="259" width="20" style="10" customWidth="1"/>
    <col min="260" max="260" width="18.5703125" style="10" customWidth="1"/>
    <col min="261" max="261" width="20" style="10" customWidth="1"/>
    <col min="262" max="262" width="19" style="10" customWidth="1"/>
    <col min="263" max="263" width="24.7109375" style="10" customWidth="1"/>
    <col min="264" max="275" width="7.7109375" style="10" customWidth="1"/>
    <col min="276" max="276" width="16.42578125" style="10" customWidth="1"/>
    <col min="277" max="277" width="11" style="10" customWidth="1"/>
    <col min="278" max="278" width="18.7109375" style="10" customWidth="1"/>
    <col min="279" max="511" width="11.42578125" style="10"/>
    <col min="512" max="512" width="9.140625" style="10" customWidth="1"/>
    <col min="513" max="513" width="24" style="10" customWidth="1"/>
    <col min="514" max="515" width="20" style="10" customWidth="1"/>
    <col min="516" max="516" width="18.5703125" style="10" customWidth="1"/>
    <col min="517" max="517" width="20" style="10" customWidth="1"/>
    <col min="518" max="518" width="19" style="10" customWidth="1"/>
    <col min="519" max="519" width="24.7109375" style="10" customWidth="1"/>
    <col min="520" max="531" width="7.7109375" style="10" customWidth="1"/>
    <col min="532" max="532" width="16.42578125" style="10" customWidth="1"/>
    <col min="533" max="533" width="11" style="10" customWidth="1"/>
    <col min="534" max="534" width="18.7109375" style="10" customWidth="1"/>
    <col min="535" max="767" width="11.42578125" style="10"/>
    <col min="768" max="768" width="9.140625" style="10" customWidth="1"/>
    <col min="769" max="769" width="24" style="10" customWidth="1"/>
    <col min="770" max="771" width="20" style="10" customWidth="1"/>
    <col min="772" max="772" width="18.5703125" style="10" customWidth="1"/>
    <col min="773" max="773" width="20" style="10" customWidth="1"/>
    <col min="774" max="774" width="19" style="10" customWidth="1"/>
    <col min="775" max="775" width="24.7109375" style="10" customWidth="1"/>
    <col min="776" max="787" width="7.7109375" style="10" customWidth="1"/>
    <col min="788" max="788" width="16.42578125" style="10" customWidth="1"/>
    <col min="789" max="789" width="11" style="10" customWidth="1"/>
    <col min="790" max="790" width="18.7109375" style="10" customWidth="1"/>
    <col min="791" max="1023" width="11.42578125" style="10"/>
    <col min="1024" max="1024" width="9.140625" style="10" customWidth="1"/>
    <col min="1025" max="1025" width="24" style="10" customWidth="1"/>
    <col min="1026" max="1027" width="20" style="10" customWidth="1"/>
    <col min="1028" max="1028" width="18.5703125" style="10" customWidth="1"/>
    <col min="1029" max="1029" width="20" style="10" customWidth="1"/>
    <col min="1030" max="1030" width="19" style="10" customWidth="1"/>
    <col min="1031" max="1031" width="24.7109375" style="10" customWidth="1"/>
    <col min="1032" max="1043" width="7.7109375" style="10" customWidth="1"/>
    <col min="1044" max="1044" width="16.42578125" style="10" customWidth="1"/>
    <col min="1045" max="1045" width="11" style="10" customWidth="1"/>
    <col min="1046" max="1046" width="18.7109375" style="10" customWidth="1"/>
    <col min="1047" max="1279" width="11.42578125" style="10"/>
    <col min="1280" max="1280" width="9.140625" style="10" customWidth="1"/>
    <col min="1281" max="1281" width="24" style="10" customWidth="1"/>
    <col min="1282" max="1283" width="20" style="10" customWidth="1"/>
    <col min="1284" max="1284" width="18.5703125" style="10" customWidth="1"/>
    <col min="1285" max="1285" width="20" style="10" customWidth="1"/>
    <col min="1286" max="1286" width="19" style="10" customWidth="1"/>
    <col min="1287" max="1287" width="24.7109375" style="10" customWidth="1"/>
    <col min="1288" max="1299" width="7.7109375" style="10" customWidth="1"/>
    <col min="1300" max="1300" width="16.42578125" style="10" customWidth="1"/>
    <col min="1301" max="1301" width="11" style="10" customWidth="1"/>
    <col min="1302" max="1302" width="18.7109375" style="10" customWidth="1"/>
    <col min="1303" max="1535" width="11.42578125" style="10"/>
    <col min="1536" max="1536" width="9.140625" style="10" customWidth="1"/>
    <col min="1537" max="1537" width="24" style="10" customWidth="1"/>
    <col min="1538" max="1539" width="20" style="10" customWidth="1"/>
    <col min="1540" max="1540" width="18.5703125" style="10" customWidth="1"/>
    <col min="1541" max="1541" width="20" style="10" customWidth="1"/>
    <col min="1542" max="1542" width="19" style="10" customWidth="1"/>
    <col min="1543" max="1543" width="24.7109375" style="10" customWidth="1"/>
    <col min="1544" max="1555" width="7.7109375" style="10" customWidth="1"/>
    <col min="1556" max="1556" width="16.42578125" style="10" customWidth="1"/>
    <col min="1557" max="1557" width="11" style="10" customWidth="1"/>
    <col min="1558" max="1558" width="18.7109375" style="10" customWidth="1"/>
    <col min="1559" max="1791" width="11.42578125" style="10"/>
    <col min="1792" max="1792" width="9.140625" style="10" customWidth="1"/>
    <col min="1793" max="1793" width="24" style="10" customWidth="1"/>
    <col min="1794" max="1795" width="20" style="10" customWidth="1"/>
    <col min="1796" max="1796" width="18.5703125" style="10" customWidth="1"/>
    <col min="1797" max="1797" width="20" style="10" customWidth="1"/>
    <col min="1798" max="1798" width="19" style="10" customWidth="1"/>
    <col min="1799" max="1799" width="24.7109375" style="10" customWidth="1"/>
    <col min="1800" max="1811" width="7.7109375" style="10" customWidth="1"/>
    <col min="1812" max="1812" width="16.42578125" style="10" customWidth="1"/>
    <col min="1813" max="1813" width="11" style="10" customWidth="1"/>
    <col min="1814" max="1814" width="18.7109375" style="10" customWidth="1"/>
    <col min="1815" max="2047" width="11.42578125" style="10"/>
    <col min="2048" max="2048" width="9.140625" style="10" customWidth="1"/>
    <col min="2049" max="2049" width="24" style="10" customWidth="1"/>
    <col min="2050" max="2051" width="20" style="10" customWidth="1"/>
    <col min="2052" max="2052" width="18.5703125" style="10" customWidth="1"/>
    <col min="2053" max="2053" width="20" style="10" customWidth="1"/>
    <col min="2054" max="2054" width="19" style="10" customWidth="1"/>
    <col min="2055" max="2055" width="24.7109375" style="10" customWidth="1"/>
    <col min="2056" max="2067" width="7.7109375" style="10" customWidth="1"/>
    <col min="2068" max="2068" width="16.42578125" style="10" customWidth="1"/>
    <col min="2069" max="2069" width="11" style="10" customWidth="1"/>
    <col min="2070" max="2070" width="18.7109375" style="10" customWidth="1"/>
    <col min="2071" max="2303" width="11.42578125" style="10"/>
    <col min="2304" max="2304" width="9.140625" style="10" customWidth="1"/>
    <col min="2305" max="2305" width="24" style="10" customWidth="1"/>
    <col min="2306" max="2307" width="20" style="10" customWidth="1"/>
    <col min="2308" max="2308" width="18.5703125" style="10" customWidth="1"/>
    <col min="2309" max="2309" width="20" style="10" customWidth="1"/>
    <col min="2310" max="2310" width="19" style="10" customWidth="1"/>
    <col min="2311" max="2311" width="24.7109375" style="10" customWidth="1"/>
    <col min="2312" max="2323" width="7.7109375" style="10" customWidth="1"/>
    <col min="2324" max="2324" width="16.42578125" style="10" customWidth="1"/>
    <col min="2325" max="2325" width="11" style="10" customWidth="1"/>
    <col min="2326" max="2326" width="18.7109375" style="10" customWidth="1"/>
    <col min="2327" max="2559" width="11.42578125" style="10"/>
    <col min="2560" max="2560" width="9.140625" style="10" customWidth="1"/>
    <col min="2561" max="2561" width="24" style="10" customWidth="1"/>
    <col min="2562" max="2563" width="20" style="10" customWidth="1"/>
    <col min="2564" max="2564" width="18.5703125" style="10" customWidth="1"/>
    <col min="2565" max="2565" width="20" style="10" customWidth="1"/>
    <col min="2566" max="2566" width="19" style="10" customWidth="1"/>
    <col min="2567" max="2567" width="24.7109375" style="10" customWidth="1"/>
    <col min="2568" max="2579" width="7.7109375" style="10" customWidth="1"/>
    <col min="2580" max="2580" width="16.42578125" style="10" customWidth="1"/>
    <col min="2581" max="2581" width="11" style="10" customWidth="1"/>
    <col min="2582" max="2582" width="18.7109375" style="10" customWidth="1"/>
    <col min="2583" max="2815" width="11.42578125" style="10"/>
    <col min="2816" max="2816" width="9.140625" style="10" customWidth="1"/>
    <col min="2817" max="2817" width="24" style="10" customWidth="1"/>
    <col min="2818" max="2819" width="20" style="10" customWidth="1"/>
    <col min="2820" max="2820" width="18.5703125" style="10" customWidth="1"/>
    <col min="2821" max="2821" width="20" style="10" customWidth="1"/>
    <col min="2822" max="2822" width="19" style="10" customWidth="1"/>
    <col min="2823" max="2823" width="24.7109375" style="10" customWidth="1"/>
    <col min="2824" max="2835" width="7.7109375" style="10" customWidth="1"/>
    <col min="2836" max="2836" width="16.42578125" style="10" customWidth="1"/>
    <col min="2837" max="2837" width="11" style="10" customWidth="1"/>
    <col min="2838" max="2838" width="18.7109375" style="10" customWidth="1"/>
    <col min="2839" max="3071" width="11.42578125" style="10"/>
    <col min="3072" max="3072" width="9.140625" style="10" customWidth="1"/>
    <col min="3073" max="3073" width="24" style="10" customWidth="1"/>
    <col min="3074" max="3075" width="20" style="10" customWidth="1"/>
    <col min="3076" max="3076" width="18.5703125" style="10" customWidth="1"/>
    <col min="3077" max="3077" width="20" style="10" customWidth="1"/>
    <col min="3078" max="3078" width="19" style="10" customWidth="1"/>
    <col min="3079" max="3079" width="24.7109375" style="10" customWidth="1"/>
    <col min="3080" max="3091" width="7.7109375" style="10" customWidth="1"/>
    <col min="3092" max="3092" width="16.42578125" style="10" customWidth="1"/>
    <col min="3093" max="3093" width="11" style="10" customWidth="1"/>
    <col min="3094" max="3094" width="18.7109375" style="10" customWidth="1"/>
    <col min="3095" max="3327" width="11.42578125" style="10"/>
    <col min="3328" max="3328" width="9.140625" style="10" customWidth="1"/>
    <col min="3329" max="3329" width="24" style="10" customWidth="1"/>
    <col min="3330" max="3331" width="20" style="10" customWidth="1"/>
    <col min="3332" max="3332" width="18.5703125" style="10" customWidth="1"/>
    <col min="3333" max="3333" width="20" style="10" customWidth="1"/>
    <col min="3334" max="3334" width="19" style="10" customWidth="1"/>
    <col min="3335" max="3335" width="24.7109375" style="10" customWidth="1"/>
    <col min="3336" max="3347" width="7.7109375" style="10" customWidth="1"/>
    <col min="3348" max="3348" width="16.42578125" style="10" customWidth="1"/>
    <col min="3349" max="3349" width="11" style="10" customWidth="1"/>
    <col min="3350" max="3350" width="18.7109375" style="10" customWidth="1"/>
    <col min="3351" max="3583" width="11.42578125" style="10"/>
    <col min="3584" max="3584" width="9.140625" style="10" customWidth="1"/>
    <col min="3585" max="3585" width="24" style="10" customWidth="1"/>
    <col min="3586" max="3587" width="20" style="10" customWidth="1"/>
    <col min="3588" max="3588" width="18.5703125" style="10" customWidth="1"/>
    <col min="3589" max="3589" width="20" style="10" customWidth="1"/>
    <col min="3590" max="3590" width="19" style="10" customWidth="1"/>
    <col min="3591" max="3591" width="24.7109375" style="10" customWidth="1"/>
    <col min="3592" max="3603" width="7.7109375" style="10" customWidth="1"/>
    <col min="3604" max="3604" width="16.42578125" style="10" customWidth="1"/>
    <col min="3605" max="3605" width="11" style="10" customWidth="1"/>
    <col min="3606" max="3606" width="18.7109375" style="10" customWidth="1"/>
    <col min="3607" max="3839" width="11.42578125" style="10"/>
    <col min="3840" max="3840" width="9.140625" style="10" customWidth="1"/>
    <col min="3841" max="3841" width="24" style="10" customWidth="1"/>
    <col min="3842" max="3843" width="20" style="10" customWidth="1"/>
    <col min="3844" max="3844" width="18.5703125" style="10" customWidth="1"/>
    <col min="3845" max="3845" width="20" style="10" customWidth="1"/>
    <col min="3846" max="3846" width="19" style="10" customWidth="1"/>
    <col min="3847" max="3847" width="24.7109375" style="10" customWidth="1"/>
    <col min="3848" max="3859" width="7.7109375" style="10" customWidth="1"/>
    <col min="3860" max="3860" width="16.42578125" style="10" customWidth="1"/>
    <col min="3861" max="3861" width="11" style="10" customWidth="1"/>
    <col min="3862" max="3862" width="18.7109375" style="10" customWidth="1"/>
    <col min="3863" max="4095" width="11.42578125" style="10"/>
    <col min="4096" max="4096" width="9.140625" style="10" customWidth="1"/>
    <col min="4097" max="4097" width="24" style="10" customWidth="1"/>
    <col min="4098" max="4099" width="20" style="10" customWidth="1"/>
    <col min="4100" max="4100" width="18.5703125" style="10" customWidth="1"/>
    <col min="4101" max="4101" width="20" style="10" customWidth="1"/>
    <col min="4102" max="4102" width="19" style="10" customWidth="1"/>
    <col min="4103" max="4103" width="24.7109375" style="10" customWidth="1"/>
    <col min="4104" max="4115" width="7.7109375" style="10" customWidth="1"/>
    <col min="4116" max="4116" width="16.42578125" style="10" customWidth="1"/>
    <col min="4117" max="4117" width="11" style="10" customWidth="1"/>
    <col min="4118" max="4118" width="18.7109375" style="10" customWidth="1"/>
    <col min="4119" max="4351" width="11.42578125" style="10"/>
    <col min="4352" max="4352" width="9.140625" style="10" customWidth="1"/>
    <col min="4353" max="4353" width="24" style="10" customWidth="1"/>
    <col min="4354" max="4355" width="20" style="10" customWidth="1"/>
    <col min="4356" max="4356" width="18.5703125" style="10" customWidth="1"/>
    <col min="4357" max="4357" width="20" style="10" customWidth="1"/>
    <col min="4358" max="4358" width="19" style="10" customWidth="1"/>
    <col min="4359" max="4359" width="24.7109375" style="10" customWidth="1"/>
    <col min="4360" max="4371" width="7.7109375" style="10" customWidth="1"/>
    <col min="4372" max="4372" width="16.42578125" style="10" customWidth="1"/>
    <col min="4373" max="4373" width="11" style="10" customWidth="1"/>
    <col min="4374" max="4374" width="18.7109375" style="10" customWidth="1"/>
    <col min="4375" max="4607" width="11.42578125" style="10"/>
    <col min="4608" max="4608" width="9.140625" style="10" customWidth="1"/>
    <col min="4609" max="4609" width="24" style="10" customWidth="1"/>
    <col min="4610" max="4611" width="20" style="10" customWidth="1"/>
    <col min="4612" max="4612" width="18.5703125" style="10" customWidth="1"/>
    <col min="4613" max="4613" width="20" style="10" customWidth="1"/>
    <col min="4614" max="4614" width="19" style="10" customWidth="1"/>
    <col min="4615" max="4615" width="24.7109375" style="10" customWidth="1"/>
    <col min="4616" max="4627" width="7.7109375" style="10" customWidth="1"/>
    <col min="4628" max="4628" width="16.42578125" style="10" customWidth="1"/>
    <col min="4629" max="4629" width="11" style="10" customWidth="1"/>
    <col min="4630" max="4630" width="18.7109375" style="10" customWidth="1"/>
    <col min="4631" max="4863" width="11.42578125" style="10"/>
    <col min="4864" max="4864" width="9.140625" style="10" customWidth="1"/>
    <col min="4865" max="4865" width="24" style="10" customWidth="1"/>
    <col min="4866" max="4867" width="20" style="10" customWidth="1"/>
    <col min="4868" max="4868" width="18.5703125" style="10" customWidth="1"/>
    <col min="4869" max="4869" width="20" style="10" customWidth="1"/>
    <col min="4870" max="4870" width="19" style="10" customWidth="1"/>
    <col min="4871" max="4871" width="24.7109375" style="10" customWidth="1"/>
    <col min="4872" max="4883" width="7.7109375" style="10" customWidth="1"/>
    <col min="4884" max="4884" width="16.42578125" style="10" customWidth="1"/>
    <col min="4885" max="4885" width="11" style="10" customWidth="1"/>
    <col min="4886" max="4886" width="18.7109375" style="10" customWidth="1"/>
    <col min="4887" max="5119" width="11.42578125" style="10"/>
    <col min="5120" max="5120" width="9.140625" style="10" customWidth="1"/>
    <col min="5121" max="5121" width="24" style="10" customWidth="1"/>
    <col min="5122" max="5123" width="20" style="10" customWidth="1"/>
    <col min="5124" max="5124" width="18.5703125" style="10" customWidth="1"/>
    <col min="5125" max="5125" width="20" style="10" customWidth="1"/>
    <col min="5126" max="5126" width="19" style="10" customWidth="1"/>
    <col min="5127" max="5127" width="24.7109375" style="10" customWidth="1"/>
    <col min="5128" max="5139" width="7.7109375" style="10" customWidth="1"/>
    <col min="5140" max="5140" width="16.42578125" style="10" customWidth="1"/>
    <col min="5141" max="5141" width="11" style="10" customWidth="1"/>
    <col min="5142" max="5142" width="18.7109375" style="10" customWidth="1"/>
    <col min="5143" max="5375" width="11.42578125" style="10"/>
    <col min="5376" max="5376" width="9.140625" style="10" customWidth="1"/>
    <col min="5377" max="5377" width="24" style="10" customWidth="1"/>
    <col min="5378" max="5379" width="20" style="10" customWidth="1"/>
    <col min="5380" max="5380" width="18.5703125" style="10" customWidth="1"/>
    <col min="5381" max="5381" width="20" style="10" customWidth="1"/>
    <col min="5382" max="5382" width="19" style="10" customWidth="1"/>
    <col min="5383" max="5383" width="24.7109375" style="10" customWidth="1"/>
    <col min="5384" max="5395" width="7.7109375" style="10" customWidth="1"/>
    <col min="5396" max="5396" width="16.42578125" style="10" customWidth="1"/>
    <col min="5397" max="5397" width="11" style="10" customWidth="1"/>
    <col min="5398" max="5398" width="18.7109375" style="10" customWidth="1"/>
    <col min="5399" max="5631" width="11.42578125" style="10"/>
    <col min="5632" max="5632" width="9.140625" style="10" customWidth="1"/>
    <col min="5633" max="5633" width="24" style="10" customWidth="1"/>
    <col min="5634" max="5635" width="20" style="10" customWidth="1"/>
    <col min="5636" max="5636" width="18.5703125" style="10" customWidth="1"/>
    <col min="5637" max="5637" width="20" style="10" customWidth="1"/>
    <col min="5638" max="5638" width="19" style="10" customWidth="1"/>
    <col min="5639" max="5639" width="24.7109375" style="10" customWidth="1"/>
    <col min="5640" max="5651" width="7.7109375" style="10" customWidth="1"/>
    <col min="5652" max="5652" width="16.42578125" style="10" customWidth="1"/>
    <col min="5653" max="5653" width="11" style="10" customWidth="1"/>
    <col min="5654" max="5654" width="18.7109375" style="10" customWidth="1"/>
    <col min="5655" max="5887" width="11.42578125" style="10"/>
    <col min="5888" max="5888" width="9.140625" style="10" customWidth="1"/>
    <col min="5889" max="5889" width="24" style="10" customWidth="1"/>
    <col min="5890" max="5891" width="20" style="10" customWidth="1"/>
    <col min="5892" max="5892" width="18.5703125" style="10" customWidth="1"/>
    <col min="5893" max="5893" width="20" style="10" customWidth="1"/>
    <col min="5894" max="5894" width="19" style="10" customWidth="1"/>
    <col min="5895" max="5895" width="24.7109375" style="10" customWidth="1"/>
    <col min="5896" max="5907" width="7.7109375" style="10" customWidth="1"/>
    <col min="5908" max="5908" width="16.42578125" style="10" customWidth="1"/>
    <col min="5909" max="5909" width="11" style="10" customWidth="1"/>
    <col min="5910" max="5910" width="18.7109375" style="10" customWidth="1"/>
    <col min="5911" max="6143" width="11.42578125" style="10"/>
    <col min="6144" max="6144" width="9.140625" style="10" customWidth="1"/>
    <col min="6145" max="6145" width="24" style="10" customWidth="1"/>
    <col min="6146" max="6147" width="20" style="10" customWidth="1"/>
    <col min="6148" max="6148" width="18.5703125" style="10" customWidth="1"/>
    <col min="6149" max="6149" width="20" style="10" customWidth="1"/>
    <col min="6150" max="6150" width="19" style="10" customWidth="1"/>
    <col min="6151" max="6151" width="24.7109375" style="10" customWidth="1"/>
    <col min="6152" max="6163" width="7.7109375" style="10" customWidth="1"/>
    <col min="6164" max="6164" width="16.42578125" style="10" customWidth="1"/>
    <col min="6165" max="6165" width="11" style="10" customWidth="1"/>
    <col min="6166" max="6166" width="18.7109375" style="10" customWidth="1"/>
    <col min="6167" max="6399" width="11.42578125" style="10"/>
    <col min="6400" max="6400" width="9.140625" style="10" customWidth="1"/>
    <col min="6401" max="6401" width="24" style="10" customWidth="1"/>
    <col min="6402" max="6403" width="20" style="10" customWidth="1"/>
    <col min="6404" max="6404" width="18.5703125" style="10" customWidth="1"/>
    <col min="6405" max="6405" width="20" style="10" customWidth="1"/>
    <col min="6406" max="6406" width="19" style="10" customWidth="1"/>
    <col min="6407" max="6407" width="24.7109375" style="10" customWidth="1"/>
    <col min="6408" max="6419" width="7.7109375" style="10" customWidth="1"/>
    <col min="6420" max="6420" width="16.42578125" style="10" customWidth="1"/>
    <col min="6421" max="6421" width="11" style="10" customWidth="1"/>
    <col min="6422" max="6422" width="18.7109375" style="10" customWidth="1"/>
    <col min="6423" max="6655" width="11.42578125" style="10"/>
    <col min="6656" max="6656" width="9.140625" style="10" customWidth="1"/>
    <col min="6657" max="6657" width="24" style="10" customWidth="1"/>
    <col min="6658" max="6659" width="20" style="10" customWidth="1"/>
    <col min="6660" max="6660" width="18.5703125" style="10" customWidth="1"/>
    <col min="6661" max="6661" width="20" style="10" customWidth="1"/>
    <col min="6662" max="6662" width="19" style="10" customWidth="1"/>
    <col min="6663" max="6663" width="24.7109375" style="10" customWidth="1"/>
    <col min="6664" max="6675" width="7.7109375" style="10" customWidth="1"/>
    <col min="6676" max="6676" width="16.42578125" style="10" customWidth="1"/>
    <col min="6677" max="6677" width="11" style="10" customWidth="1"/>
    <col min="6678" max="6678" width="18.7109375" style="10" customWidth="1"/>
    <col min="6679" max="6911" width="11.42578125" style="10"/>
    <col min="6912" max="6912" width="9.140625" style="10" customWidth="1"/>
    <col min="6913" max="6913" width="24" style="10" customWidth="1"/>
    <col min="6914" max="6915" width="20" style="10" customWidth="1"/>
    <col min="6916" max="6916" width="18.5703125" style="10" customWidth="1"/>
    <col min="6917" max="6917" width="20" style="10" customWidth="1"/>
    <col min="6918" max="6918" width="19" style="10" customWidth="1"/>
    <col min="6919" max="6919" width="24.7109375" style="10" customWidth="1"/>
    <col min="6920" max="6931" width="7.7109375" style="10" customWidth="1"/>
    <col min="6932" max="6932" width="16.42578125" style="10" customWidth="1"/>
    <col min="6933" max="6933" width="11" style="10" customWidth="1"/>
    <col min="6934" max="6934" width="18.7109375" style="10" customWidth="1"/>
    <col min="6935" max="7167" width="11.42578125" style="10"/>
    <col min="7168" max="7168" width="9.140625" style="10" customWidth="1"/>
    <col min="7169" max="7169" width="24" style="10" customWidth="1"/>
    <col min="7170" max="7171" width="20" style="10" customWidth="1"/>
    <col min="7172" max="7172" width="18.5703125" style="10" customWidth="1"/>
    <col min="7173" max="7173" width="20" style="10" customWidth="1"/>
    <col min="7174" max="7174" width="19" style="10" customWidth="1"/>
    <col min="7175" max="7175" width="24.7109375" style="10" customWidth="1"/>
    <col min="7176" max="7187" width="7.7109375" style="10" customWidth="1"/>
    <col min="7188" max="7188" width="16.42578125" style="10" customWidth="1"/>
    <col min="7189" max="7189" width="11" style="10" customWidth="1"/>
    <col min="7190" max="7190" width="18.7109375" style="10" customWidth="1"/>
    <col min="7191" max="7423" width="11.42578125" style="10"/>
    <col min="7424" max="7424" width="9.140625" style="10" customWidth="1"/>
    <col min="7425" max="7425" width="24" style="10" customWidth="1"/>
    <col min="7426" max="7427" width="20" style="10" customWidth="1"/>
    <col min="7428" max="7428" width="18.5703125" style="10" customWidth="1"/>
    <col min="7429" max="7429" width="20" style="10" customWidth="1"/>
    <col min="7430" max="7430" width="19" style="10" customWidth="1"/>
    <col min="7431" max="7431" width="24.7109375" style="10" customWidth="1"/>
    <col min="7432" max="7443" width="7.7109375" style="10" customWidth="1"/>
    <col min="7444" max="7444" width="16.42578125" style="10" customWidth="1"/>
    <col min="7445" max="7445" width="11" style="10" customWidth="1"/>
    <col min="7446" max="7446" width="18.7109375" style="10" customWidth="1"/>
    <col min="7447" max="7679" width="11.42578125" style="10"/>
    <col min="7680" max="7680" width="9.140625" style="10" customWidth="1"/>
    <col min="7681" max="7681" width="24" style="10" customWidth="1"/>
    <col min="7682" max="7683" width="20" style="10" customWidth="1"/>
    <col min="7684" max="7684" width="18.5703125" style="10" customWidth="1"/>
    <col min="7685" max="7685" width="20" style="10" customWidth="1"/>
    <col min="7686" max="7686" width="19" style="10" customWidth="1"/>
    <col min="7687" max="7687" width="24.7109375" style="10" customWidth="1"/>
    <col min="7688" max="7699" width="7.7109375" style="10" customWidth="1"/>
    <col min="7700" max="7700" width="16.42578125" style="10" customWidth="1"/>
    <col min="7701" max="7701" width="11" style="10" customWidth="1"/>
    <col min="7702" max="7702" width="18.7109375" style="10" customWidth="1"/>
    <col min="7703" max="7935" width="11.42578125" style="10"/>
    <col min="7936" max="7936" width="9.140625" style="10" customWidth="1"/>
    <col min="7937" max="7937" width="24" style="10" customWidth="1"/>
    <col min="7938" max="7939" width="20" style="10" customWidth="1"/>
    <col min="7940" max="7940" width="18.5703125" style="10" customWidth="1"/>
    <col min="7941" max="7941" width="20" style="10" customWidth="1"/>
    <col min="7942" max="7942" width="19" style="10" customWidth="1"/>
    <col min="7943" max="7943" width="24.7109375" style="10" customWidth="1"/>
    <col min="7944" max="7955" width="7.7109375" style="10" customWidth="1"/>
    <col min="7956" max="7956" width="16.42578125" style="10" customWidth="1"/>
    <col min="7957" max="7957" width="11" style="10" customWidth="1"/>
    <col min="7958" max="7958" width="18.7109375" style="10" customWidth="1"/>
    <col min="7959" max="8191" width="11.42578125" style="10"/>
    <col min="8192" max="8192" width="9.140625" style="10" customWidth="1"/>
    <col min="8193" max="8193" width="24" style="10" customWidth="1"/>
    <col min="8194" max="8195" width="20" style="10" customWidth="1"/>
    <col min="8196" max="8196" width="18.5703125" style="10" customWidth="1"/>
    <col min="8197" max="8197" width="20" style="10" customWidth="1"/>
    <col min="8198" max="8198" width="19" style="10" customWidth="1"/>
    <col min="8199" max="8199" width="24.7109375" style="10" customWidth="1"/>
    <col min="8200" max="8211" width="7.7109375" style="10" customWidth="1"/>
    <col min="8212" max="8212" width="16.42578125" style="10" customWidth="1"/>
    <col min="8213" max="8213" width="11" style="10" customWidth="1"/>
    <col min="8214" max="8214" width="18.7109375" style="10" customWidth="1"/>
    <col min="8215" max="8447" width="11.42578125" style="10"/>
    <col min="8448" max="8448" width="9.140625" style="10" customWidth="1"/>
    <col min="8449" max="8449" width="24" style="10" customWidth="1"/>
    <col min="8450" max="8451" width="20" style="10" customWidth="1"/>
    <col min="8452" max="8452" width="18.5703125" style="10" customWidth="1"/>
    <col min="8453" max="8453" width="20" style="10" customWidth="1"/>
    <col min="8454" max="8454" width="19" style="10" customWidth="1"/>
    <col min="8455" max="8455" width="24.7109375" style="10" customWidth="1"/>
    <col min="8456" max="8467" width="7.7109375" style="10" customWidth="1"/>
    <col min="8468" max="8468" width="16.42578125" style="10" customWidth="1"/>
    <col min="8469" max="8469" width="11" style="10" customWidth="1"/>
    <col min="8470" max="8470" width="18.7109375" style="10" customWidth="1"/>
    <col min="8471" max="8703" width="11.42578125" style="10"/>
    <col min="8704" max="8704" width="9.140625" style="10" customWidth="1"/>
    <col min="8705" max="8705" width="24" style="10" customWidth="1"/>
    <col min="8706" max="8707" width="20" style="10" customWidth="1"/>
    <col min="8708" max="8708" width="18.5703125" style="10" customWidth="1"/>
    <col min="8709" max="8709" width="20" style="10" customWidth="1"/>
    <col min="8710" max="8710" width="19" style="10" customWidth="1"/>
    <col min="8711" max="8711" width="24.7109375" style="10" customWidth="1"/>
    <col min="8712" max="8723" width="7.7109375" style="10" customWidth="1"/>
    <col min="8724" max="8724" width="16.42578125" style="10" customWidth="1"/>
    <col min="8725" max="8725" width="11" style="10" customWidth="1"/>
    <col min="8726" max="8726" width="18.7109375" style="10" customWidth="1"/>
    <col min="8727" max="8959" width="11.42578125" style="10"/>
    <col min="8960" max="8960" width="9.140625" style="10" customWidth="1"/>
    <col min="8961" max="8961" width="24" style="10" customWidth="1"/>
    <col min="8962" max="8963" width="20" style="10" customWidth="1"/>
    <col min="8964" max="8964" width="18.5703125" style="10" customWidth="1"/>
    <col min="8965" max="8965" width="20" style="10" customWidth="1"/>
    <col min="8966" max="8966" width="19" style="10" customWidth="1"/>
    <col min="8967" max="8967" width="24.7109375" style="10" customWidth="1"/>
    <col min="8968" max="8979" width="7.7109375" style="10" customWidth="1"/>
    <col min="8980" max="8980" width="16.42578125" style="10" customWidth="1"/>
    <col min="8981" max="8981" width="11" style="10" customWidth="1"/>
    <col min="8982" max="8982" width="18.7109375" style="10" customWidth="1"/>
    <col min="8983" max="9215" width="11.42578125" style="10"/>
    <col min="9216" max="9216" width="9.140625" style="10" customWidth="1"/>
    <col min="9217" max="9217" width="24" style="10" customWidth="1"/>
    <col min="9218" max="9219" width="20" style="10" customWidth="1"/>
    <col min="9220" max="9220" width="18.5703125" style="10" customWidth="1"/>
    <col min="9221" max="9221" width="20" style="10" customWidth="1"/>
    <col min="9222" max="9222" width="19" style="10" customWidth="1"/>
    <col min="9223" max="9223" width="24.7109375" style="10" customWidth="1"/>
    <col min="9224" max="9235" width="7.7109375" style="10" customWidth="1"/>
    <col min="9236" max="9236" width="16.42578125" style="10" customWidth="1"/>
    <col min="9237" max="9237" width="11" style="10" customWidth="1"/>
    <col min="9238" max="9238" width="18.7109375" style="10" customWidth="1"/>
    <col min="9239" max="9471" width="11.42578125" style="10"/>
    <col min="9472" max="9472" width="9.140625" style="10" customWidth="1"/>
    <col min="9473" max="9473" width="24" style="10" customWidth="1"/>
    <col min="9474" max="9475" width="20" style="10" customWidth="1"/>
    <col min="9476" max="9476" width="18.5703125" style="10" customWidth="1"/>
    <col min="9477" max="9477" width="20" style="10" customWidth="1"/>
    <col min="9478" max="9478" width="19" style="10" customWidth="1"/>
    <col min="9479" max="9479" width="24.7109375" style="10" customWidth="1"/>
    <col min="9480" max="9491" width="7.7109375" style="10" customWidth="1"/>
    <col min="9492" max="9492" width="16.42578125" style="10" customWidth="1"/>
    <col min="9493" max="9493" width="11" style="10" customWidth="1"/>
    <col min="9494" max="9494" width="18.7109375" style="10" customWidth="1"/>
    <col min="9495" max="9727" width="11.42578125" style="10"/>
    <col min="9728" max="9728" width="9.140625" style="10" customWidth="1"/>
    <col min="9729" max="9729" width="24" style="10" customWidth="1"/>
    <col min="9730" max="9731" width="20" style="10" customWidth="1"/>
    <col min="9732" max="9732" width="18.5703125" style="10" customWidth="1"/>
    <col min="9733" max="9733" width="20" style="10" customWidth="1"/>
    <col min="9734" max="9734" width="19" style="10" customWidth="1"/>
    <col min="9735" max="9735" width="24.7109375" style="10" customWidth="1"/>
    <col min="9736" max="9747" width="7.7109375" style="10" customWidth="1"/>
    <col min="9748" max="9748" width="16.42578125" style="10" customWidth="1"/>
    <col min="9749" max="9749" width="11" style="10" customWidth="1"/>
    <col min="9750" max="9750" width="18.7109375" style="10" customWidth="1"/>
    <col min="9751" max="9983" width="11.42578125" style="10"/>
    <col min="9984" max="9984" width="9.140625" style="10" customWidth="1"/>
    <col min="9985" max="9985" width="24" style="10" customWidth="1"/>
    <col min="9986" max="9987" width="20" style="10" customWidth="1"/>
    <col min="9988" max="9988" width="18.5703125" style="10" customWidth="1"/>
    <col min="9989" max="9989" width="20" style="10" customWidth="1"/>
    <col min="9990" max="9990" width="19" style="10" customWidth="1"/>
    <col min="9991" max="9991" width="24.7109375" style="10" customWidth="1"/>
    <col min="9992" max="10003" width="7.7109375" style="10" customWidth="1"/>
    <col min="10004" max="10004" width="16.42578125" style="10" customWidth="1"/>
    <col min="10005" max="10005" width="11" style="10" customWidth="1"/>
    <col min="10006" max="10006" width="18.7109375" style="10" customWidth="1"/>
    <col min="10007" max="10239" width="11.42578125" style="10"/>
    <col min="10240" max="10240" width="9.140625" style="10" customWidth="1"/>
    <col min="10241" max="10241" width="24" style="10" customWidth="1"/>
    <col min="10242" max="10243" width="20" style="10" customWidth="1"/>
    <col min="10244" max="10244" width="18.5703125" style="10" customWidth="1"/>
    <col min="10245" max="10245" width="20" style="10" customWidth="1"/>
    <col min="10246" max="10246" width="19" style="10" customWidth="1"/>
    <col min="10247" max="10247" width="24.7109375" style="10" customWidth="1"/>
    <col min="10248" max="10259" width="7.7109375" style="10" customWidth="1"/>
    <col min="10260" max="10260" width="16.42578125" style="10" customWidth="1"/>
    <col min="10261" max="10261" width="11" style="10" customWidth="1"/>
    <col min="10262" max="10262" width="18.7109375" style="10" customWidth="1"/>
    <col min="10263" max="10495" width="11.42578125" style="10"/>
    <col min="10496" max="10496" width="9.140625" style="10" customWidth="1"/>
    <col min="10497" max="10497" width="24" style="10" customWidth="1"/>
    <col min="10498" max="10499" width="20" style="10" customWidth="1"/>
    <col min="10500" max="10500" width="18.5703125" style="10" customWidth="1"/>
    <col min="10501" max="10501" width="20" style="10" customWidth="1"/>
    <col min="10502" max="10502" width="19" style="10" customWidth="1"/>
    <col min="10503" max="10503" width="24.7109375" style="10" customWidth="1"/>
    <col min="10504" max="10515" width="7.7109375" style="10" customWidth="1"/>
    <col min="10516" max="10516" width="16.42578125" style="10" customWidth="1"/>
    <col min="10517" max="10517" width="11" style="10" customWidth="1"/>
    <col min="10518" max="10518" width="18.7109375" style="10" customWidth="1"/>
    <col min="10519" max="10751" width="11.42578125" style="10"/>
    <col min="10752" max="10752" width="9.140625" style="10" customWidth="1"/>
    <col min="10753" max="10753" width="24" style="10" customWidth="1"/>
    <col min="10754" max="10755" width="20" style="10" customWidth="1"/>
    <col min="10756" max="10756" width="18.5703125" style="10" customWidth="1"/>
    <col min="10757" max="10757" width="20" style="10" customWidth="1"/>
    <col min="10758" max="10758" width="19" style="10" customWidth="1"/>
    <col min="10759" max="10759" width="24.7109375" style="10" customWidth="1"/>
    <col min="10760" max="10771" width="7.7109375" style="10" customWidth="1"/>
    <col min="10772" max="10772" width="16.42578125" style="10" customWidth="1"/>
    <col min="10773" max="10773" width="11" style="10" customWidth="1"/>
    <col min="10774" max="10774" width="18.7109375" style="10" customWidth="1"/>
    <col min="10775" max="11007" width="11.42578125" style="10"/>
    <col min="11008" max="11008" width="9.140625" style="10" customWidth="1"/>
    <col min="11009" max="11009" width="24" style="10" customWidth="1"/>
    <col min="11010" max="11011" width="20" style="10" customWidth="1"/>
    <col min="11012" max="11012" width="18.5703125" style="10" customWidth="1"/>
    <col min="11013" max="11013" width="20" style="10" customWidth="1"/>
    <col min="11014" max="11014" width="19" style="10" customWidth="1"/>
    <col min="11015" max="11015" width="24.7109375" style="10" customWidth="1"/>
    <col min="11016" max="11027" width="7.7109375" style="10" customWidth="1"/>
    <col min="11028" max="11028" width="16.42578125" style="10" customWidth="1"/>
    <col min="11029" max="11029" width="11" style="10" customWidth="1"/>
    <col min="11030" max="11030" width="18.7109375" style="10" customWidth="1"/>
    <col min="11031" max="11263" width="11.42578125" style="10"/>
    <col min="11264" max="11264" width="9.140625" style="10" customWidth="1"/>
    <col min="11265" max="11265" width="24" style="10" customWidth="1"/>
    <col min="11266" max="11267" width="20" style="10" customWidth="1"/>
    <col min="11268" max="11268" width="18.5703125" style="10" customWidth="1"/>
    <col min="11269" max="11269" width="20" style="10" customWidth="1"/>
    <col min="11270" max="11270" width="19" style="10" customWidth="1"/>
    <col min="11271" max="11271" width="24.7109375" style="10" customWidth="1"/>
    <col min="11272" max="11283" width="7.7109375" style="10" customWidth="1"/>
    <col min="11284" max="11284" width="16.42578125" style="10" customWidth="1"/>
    <col min="11285" max="11285" width="11" style="10" customWidth="1"/>
    <col min="11286" max="11286" width="18.7109375" style="10" customWidth="1"/>
    <col min="11287" max="11519" width="11.42578125" style="10"/>
    <col min="11520" max="11520" width="9.140625" style="10" customWidth="1"/>
    <col min="11521" max="11521" width="24" style="10" customWidth="1"/>
    <col min="11522" max="11523" width="20" style="10" customWidth="1"/>
    <col min="11524" max="11524" width="18.5703125" style="10" customWidth="1"/>
    <col min="11525" max="11525" width="20" style="10" customWidth="1"/>
    <col min="11526" max="11526" width="19" style="10" customWidth="1"/>
    <col min="11527" max="11527" width="24.7109375" style="10" customWidth="1"/>
    <col min="11528" max="11539" width="7.7109375" style="10" customWidth="1"/>
    <col min="11540" max="11540" width="16.42578125" style="10" customWidth="1"/>
    <col min="11541" max="11541" width="11" style="10" customWidth="1"/>
    <col min="11542" max="11542" width="18.7109375" style="10" customWidth="1"/>
    <col min="11543" max="11775" width="11.42578125" style="10"/>
    <col min="11776" max="11776" width="9.140625" style="10" customWidth="1"/>
    <col min="11777" max="11777" width="24" style="10" customWidth="1"/>
    <col min="11778" max="11779" width="20" style="10" customWidth="1"/>
    <col min="11780" max="11780" width="18.5703125" style="10" customWidth="1"/>
    <col min="11781" max="11781" width="20" style="10" customWidth="1"/>
    <col min="11782" max="11782" width="19" style="10" customWidth="1"/>
    <col min="11783" max="11783" width="24.7109375" style="10" customWidth="1"/>
    <col min="11784" max="11795" width="7.7109375" style="10" customWidth="1"/>
    <col min="11796" max="11796" width="16.42578125" style="10" customWidth="1"/>
    <col min="11797" max="11797" width="11" style="10" customWidth="1"/>
    <col min="11798" max="11798" width="18.7109375" style="10" customWidth="1"/>
    <col min="11799" max="12031" width="11.42578125" style="10"/>
    <col min="12032" max="12032" width="9.140625" style="10" customWidth="1"/>
    <col min="12033" max="12033" width="24" style="10" customWidth="1"/>
    <col min="12034" max="12035" width="20" style="10" customWidth="1"/>
    <col min="12036" max="12036" width="18.5703125" style="10" customWidth="1"/>
    <col min="12037" max="12037" width="20" style="10" customWidth="1"/>
    <col min="12038" max="12038" width="19" style="10" customWidth="1"/>
    <col min="12039" max="12039" width="24.7109375" style="10" customWidth="1"/>
    <col min="12040" max="12051" width="7.7109375" style="10" customWidth="1"/>
    <col min="12052" max="12052" width="16.42578125" style="10" customWidth="1"/>
    <col min="12053" max="12053" width="11" style="10" customWidth="1"/>
    <col min="12054" max="12054" width="18.7109375" style="10" customWidth="1"/>
    <col min="12055" max="12287" width="11.42578125" style="10"/>
    <col min="12288" max="12288" width="9.140625" style="10" customWidth="1"/>
    <col min="12289" max="12289" width="24" style="10" customWidth="1"/>
    <col min="12290" max="12291" width="20" style="10" customWidth="1"/>
    <col min="12292" max="12292" width="18.5703125" style="10" customWidth="1"/>
    <col min="12293" max="12293" width="20" style="10" customWidth="1"/>
    <col min="12294" max="12294" width="19" style="10" customWidth="1"/>
    <col min="12295" max="12295" width="24.7109375" style="10" customWidth="1"/>
    <col min="12296" max="12307" width="7.7109375" style="10" customWidth="1"/>
    <col min="12308" max="12308" width="16.42578125" style="10" customWidth="1"/>
    <col min="12309" max="12309" width="11" style="10" customWidth="1"/>
    <col min="12310" max="12310" width="18.7109375" style="10" customWidth="1"/>
    <col min="12311" max="12543" width="11.42578125" style="10"/>
    <col min="12544" max="12544" width="9.140625" style="10" customWidth="1"/>
    <col min="12545" max="12545" width="24" style="10" customWidth="1"/>
    <col min="12546" max="12547" width="20" style="10" customWidth="1"/>
    <col min="12548" max="12548" width="18.5703125" style="10" customWidth="1"/>
    <col min="12549" max="12549" width="20" style="10" customWidth="1"/>
    <col min="12550" max="12550" width="19" style="10" customWidth="1"/>
    <col min="12551" max="12551" width="24.7109375" style="10" customWidth="1"/>
    <col min="12552" max="12563" width="7.7109375" style="10" customWidth="1"/>
    <col min="12564" max="12564" width="16.42578125" style="10" customWidth="1"/>
    <col min="12565" max="12565" width="11" style="10" customWidth="1"/>
    <col min="12566" max="12566" width="18.7109375" style="10" customWidth="1"/>
    <col min="12567" max="12799" width="11.42578125" style="10"/>
    <col min="12800" max="12800" width="9.140625" style="10" customWidth="1"/>
    <col min="12801" max="12801" width="24" style="10" customWidth="1"/>
    <col min="12802" max="12803" width="20" style="10" customWidth="1"/>
    <col min="12804" max="12804" width="18.5703125" style="10" customWidth="1"/>
    <col min="12805" max="12805" width="20" style="10" customWidth="1"/>
    <col min="12806" max="12806" width="19" style="10" customWidth="1"/>
    <col min="12807" max="12807" width="24.7109375" style="10" customWidth="1"/>
    <col min="12808" max="12819" width="7.7109375" style="10" customWidth="1"/>
    <col min="12820" max="12820" width="16.42578125" style="10" customWidth="1"/>
    <col min="12821" max="12821" width="11" style="10" customWidth="1"/>
    <col min="12822" max="12822" width="18.7109375" style="10" customWidth="1"/>
    <col min="12823" max="13055" width="11.42578125" style="10"/>
    <col min="13056" max="13056" width="9.140625" style="10" customWidth="1"/>
    <col min="13057" max="13057" width="24" style="10" customWidth="1"/>
    <col min="13058" max="13059" width="20" style="10" customWidth="1"/>
    <col min="13060" max="13060" width="18.5703125" style="10" customWidth="1"/>
    <col min="13061" max="13061" width="20" style="10" customWidth="1"/>
    <col min="13062" max="13062" width="19" style="10" customWidth="1"/>
    <col min="13063" max="13063" width="24.7109375" style="10" customWidth="1"/>
    <col min="13064" max="13075" width="7.7109375" style="10" customWidth="1"/>
    <col min="13076" max="13076" width="16.42578125" style="10" customWidth="1"/>
    <col min="13077" max="13077" width="11" style="10" customWidth="1"/>
    <col min="13078" max="13078" width="18.7109375" style="10" customWidth="1"/>
    <col min="13079" max="13311" width="11.42578125" style="10"/>
    <col min="13312" max="13312" width="9.140625" style="10" customWidth="1"/>
    <col min="13313" max="13313" width="24" style="10" customWidth="1"/>
    <col min="13314" max="13315" width="20" style="10" customWidth="1"/>
    <col min="13316" max="13316" width="18.5703125" style="10" customWidth="1"/>
    <col min="13317" max="13317" width="20" style="10" customWidth="1"/>
    <col min="13318" max="13318" width="19" style="10" customWidth="1"/>
    <col min="13319" max="13319" width="24.7109375" style="10" customWidth="1"/>
    <col min="13320" max="13331" width="7.7109375" style="10" customWidth="1"/>
    <col min="13332" max="13332" width="16.42578125" style="10" customWidth="1"/>
    <col min="13333" max="13333" width="11" style="10" customWidth="1"/>
    <col min="13334" max="13334" width="18.7109375" style="10" customWidth="1"/>
    <col min="13335" max="13567" width="11.42578125" style="10"/>
    <col min="13568" max="13568" width="9.140625" style="10" customWidth="1"/>
    <col min="13569" max="13569" width="24" style="10" customWidth="1"/>
    <col min="13570" max="13571" width="20" style="10" customWidth="1"/>
    <col min="13572" max="13572" width="18.5703125" style="10" customWidth="1"/>
    <col min="13573" max="13573" width="20" style="10" customWidth="1"/>
    <col min="13574" max="13574" width="19" style="10" customWidth="1"/>
    <col min="13575" max="13575" width="24.7109375" style="10" customWidth="1"/>
    <col min="13576" max="13587" width="7.7109375" style="10" customWidth="1"/>
    <col min="13588" max="13588" width="16.42578125" style="10" customWidth="1"/>
    <col min="13589" max="13589" width="11" style="10" customWidth="1"/>
    <col min="13590" max="13590" width="18.7109375" style="10" customWidth="1"/>
    <col min="13591" max="13823" width="11.42578125" style="10"/>
    <col min="13824" max="13824" width="9.140625" style="10" customWidth="1"/>
    <col min="13825" max="13825" width="24" style="10" customWidth="1"/>
    <col min="13826" max="13827" width="20" style="10" customWidth="1"/>
    <col min="13828" max="13828" width="18.5703125" style="10" customWidth="1"/>
    <col min="13829" max="13829" width="20" style="10" customWidth="1"/>
    <col min="13830" max="13830" width="19" style="10" customWidth="1"/>
    <col min="13831" max="13831" width="24.7109375" style="10" customWidth="1"/>
    <col min="13832" max="13843" width="7.7109375" style="10" customWidth="1"/>
    <col min="13844" max="13844" width="16.42578125" style="10" customWidth="1"/>
    <col min="13845" max="13845" width="11" style="10" customWidth="1"/>
    <col min="13846" max="13846" width="18.7109375" style="10" customWidth="1"/>
    <col min="13847" max="14079" width="11.42578125" style="10"/>
    <col min="14080" max="14080" width="9.140625" style="10" customWidth="1"/>
    <col min="14081" max="14081" width="24" style="10" customWidth="1"/>
    <col min="14082" max="14083" width="20" style="10" customWidth="1"/>
    <col min="14084" max="14084" width="18.5703125" style="10" customWidth="1"/>
    <col min="14085" max="14085" width="20" style="10" customWidth="1"/>
    <col min="14086" max="14086" width="19" style="10" customWidth="1"/>
    <col min="14087" max="14087" width="24.7109375" style="10" customWidth="1"/>
    <col min="14088" max="14099" width="7.7109375" style="10" customWidth="1"/>
    <col min="14100" max="14100" width="16.42578125" style="10" customWidth="1"/>
    <col min="14101" max="14101" width="11" style="10" customWidth="1"/>
    <col min="14102" max="14102" width="18.7109375" style="10" customWidth="1"/>
    <col min="14103" max="14335" width="11.42578125" style="10"/>
    <col min="14336" max="14336" width="9.140625" style="10" customWidth="1"/>
    <col min="14337" max="14337" width="24" style="10" customWidth="1"/>
    <col min="14338" max="14339" width="20" style="10" customWidth="1"/>
    <col min="14340" max="14340" width="18.5703125" style="10" customWidth="1"/>
    <col min="14341" max="14341" width="20" style="10" customWidth="1"/>
    <col min="14342" max="14342" width="19" style="10" customWidth="1"/>
    <col min="14343" max="14343" width="24.7109375" style="10" customWidth="1"/>
    <col min="14344" max="14355" width="7.7109375" style="10" customWidth="1"/>
    <col min="14356" max="14356" width="16.42578125" style="10" customWidth="1"/>
    <col min="14357" max="14357" width="11" style="10" customWidth="1"/>
    <col min="14358" max="14358" width="18.7109375" style="10" customWidth="1"/>
    <col min="14359" max="14591" width="11.42578125" style="10"/>
    <col min="14592" max="14592" width="9.140625" style="10" customWidth="1"/>
    <col min="14593" max="14593" width="24" style="10" customWidth="1"/>
    <col min="14594" max="14595" width="20" style="10" customWidth="1"/>
    <col min="14596" max="14596" width="18.5703125" style="10" customWidth="1"/>
    <col min="14597" max="14597" width="20" style="10" customWidth="1"/>
    <col min="14598" max="14598" width="19" style="10" customWidth="1"/>
    <col min="14599" max="14599" width="24.7109375" style="10" customWidth="1"/>
    <col min="14600" max="14611" width="7.7109375" style="10" customWidth="1"/>
    <col min="14612" max="14612" width="16.42578125" style="10" customWidth="1"/>
    <col min="14613" max="14613" width="11" style="10" customWidth="1"/>
    <col min="14614" max="14614" width="18.7109375" style="10" customWidth="1"/>
    <col min="14615" max="14847" width="11.42578125" style="10"/>
    <col min="14848" max="14848" width="9.140625" style="10" customWidth="1"/>
    <col min="14849" max="14849" width="24" style="10" customWidth="1"/>
    <col min="14850" max="14851" width="20" style="10" customWidth="1"/>
    <col min="14852" max="14852" width="18.5703125" style="10" customWidth="1"/>
    <col min="14853" max="14853" width="20" style="10" customWidth="1"/>
    <col min="14854" max="14854" width="19" style="10" customWidth="1"/>
    <col min="14855" max="14855" width="24.7109375" style="10" customWidth="1"/>
    <col min="14856" max="14867" width="7.7109375" style="10" customWidth="1"/>
    <col min="14868" max="14868" width="16.42578125" style="10" customWidth="1"/>
    <col min="14869" max="14869" width="11" style="10" customWidth="1"/>
    <col min="14870" max="14870" width="18.7109375" style="10" customWidth="1"/>
    <col min="14871" max="15103" width="11.42578125" style="10"/>
    <col min="15104" max="15104" width="9.140625" style="10" customWidth="1"/>
    <col min="15105" max="15105" width="24" style="10" customWidth="1"/>
    <col min="15106" max="15107" width="20" style="10" customWidth="1"/>
    <col min="15108" max="15108" width="18.5703125" style="10" customWidth="1"/>
    <col min="15109" max="15109" width="20" style="10" customWidth="1"/>
    <col min="15110" max="15110" width="19" style="10" customWidth="1"/>
    <col min="15111" max="15111" width="24.7109375" style="10" customWidth="1"/>
    <col min="15112" max="15123" width="7.7109375" style="10" customWidth="1"/>
    <col min="15124" max="15124" width="16.42578125" style="10" customWidth="1"/>
    <col min="15125" max="15125" width="11" style="10" customWidth="1"/>
    <col min="15126" max="15126" width="18.7109375" style="10" customWidth="1"/>
    <col min="15127" max="15359" width="11.42578125" style="10"/>
    <col min="15360" max="15360" width="9.140625" style="10" customWidth="1"/>
    <col min="15361" max="15361" width="24" style="10" customWidth="1"/>
    <col min="15362" max="15363" width="20" style="10" customWidth="1"/>
    <col min="15364" max="15364" width="18.5703125" style="10" customWidth="1"/>
    <col min="15365" max="15365" width="20" style="10" customWidth="1"/>
    <col min="15366" max="15366" width="19" style="10" customWidth="1"/>
    <col min="15367" max="15367" width="24.7109375" style="10" customWidth="1"/>
    <col min="15368" max="15379" width="7.7109375" style="10" customWidth="1"/>
    <col min="15380" max="15380" width="16.42578125" style="10" customWidth="1"/>
    <col min="15381" max="15381" width="11" style="10" customWidth="1"/>
    <col min="15382" max="15382" width="18.7109375" style="10" customWidth="1"/>
    <col min="15383" max="15615" width="11.42578125" style="10"/>
    <col min="15616" max="15616" width="9.140625" style="10" customWidth="1"/>
    <col min="15617" max="15617" width="24" style="10" customWidth="1"/>
    <col min="15618" max="15619" width="20" style="10" customWidth="1"/>
    <col min="15620" max="15620" width="18.5703125" style="10" customWidth="1"/>
    <col min="15621" max="15621" width="20" style="10" customWidth="1"/>
    <col min="15622" max="15622" width="19" style="10" customWidth="1"/>
    <col min="15623" max="15623" width="24.7109375" style="10" customWidth="1"/>
    <col min="15624" max="15635" width="7.7109375" style="10" customWidth="1"/>
    <col min="15636" max="15636" width="16.42578125" style="10" customWidth="1"/>
    <col min="15637" max="15637" width="11" style="10" customWidth="1"/>
    <col min="15638" max="15638" width="18.7109375" style="10" customWidth="1"/>
    <col min="15639" max="15871" width="11.42578125" style="10"/>
    <col min="15872" max="15872" width="9.140625" style="10" customWidth="1"/>
    <col min="15873" max="15873" width="24" style="10" customWidth="1"/>
    <col min="15874" max="15875" width="20" style="10" customWidth="1"/>
    <col min="15876" max="15876" width="18.5703125" style="10" customWidth="1"/>
    <col min="15877" max="15877" width="20" style="10" customWidth="1"/>
    <col min="15878" max="15878" width="19" style="10" customWidth="1"/>
    <col min="15879" max="15879" width="24.7109375" style="10" customWidth="1"/>
    <col min="15880" max="15891" width="7.7109375" style="10" customWidth="1"/>
    <col min="15892" max="15892" width="16.42578125" style="10" customWidth="1"/>
    <col min="15893" max="15893" width="11" style="10" customWidth="1"/>
    <col min="15894" max="15894" width="18.7109375" style="10" customWidth="1"/>
    <col min="15895" max="16127" width="11.42578125" style="10"/>
    <col min="16128" max="16128" width="9.140625" style="10" customWidth="1"/>
    <col min="16129" max="16129" width="24" style="10" customWidth="1"/>
    <col min="16130" max="16131" width="20" style="10" customWidth="1"/>
    <col min="16132" max="16132" width="18.5703125" style="10" customWidth="1"/>
    <col min="16133" max="16133" width="20" style="10" customWidth="1"/>
    <col min="16134" max="16134" width="19" style="10" customWidth="1"/>
    <col min="16135" max="16135" width="24.7109375" style="10" customWidth="1"/>
    <col min="16136" max="16147" width="7.7109375" style="10" customWidth="1"/>
    <col min="16148" max="16148" width="16.42578125" style="10" customWidth="1"/>
    <col min="16149" max="16149" width="11" style="10" customWidth="1"/>
    <col min="16150" max="16150" width="18.7109375" style="10" customWidth="1"/>
    <col min="16151" max="16384" width="11.42578125" style="10"/>
  </cols>
  <sheetData>
    <row r="1" spans="1:22" s="22" customFormat="1" ht="39.75" customHeight="1" thickBot="1" x14ac:dyDescent="0.3">
      <c r="A1" s="263"/>
      <c r="B1" s="264"/>
      <c r="C1" s="402" t="s">
        <v>104</v>
      </c>
      <c r="D1" s="403"/>
      <c r="E1" s="403"/>
      <c r="F1" s="403"/>
      <c r="G1" s="403"/>
      <c r="H1" s="403"/>
      <c r="I1" s="403"/>
      <c r="J1" s="403"/>
      <c r="K1" s="403"/>
      <c r="L1" s="403"/>
      <c r="M1" s="403"/>
      <c r="N1" s="403"/>
      <c r="O1" s="403"/>
      <c r="P1" s="403"/>
      <c r="Q1" s="403"/>
      <c r="R1" s="403"/>
      <c r="S1" s="403"/>
      <c r="T1" s="404"/>
    </row>
    <row r="2" spans="1:22" s="22" customFormat="1" ht="40.5" customHeight="1" thickBot="1" x14ac:dyDescent="0.3">
      <c r="A2" s="265"/>
      <c r="B2" s="266"/>
      <c r="C2" s="402" t="s">
        <v>18</v>
      </c>
      <c r="D2" s="403"/>
      <c r="E2" s="403"/>
      <c r="F2" s="403"/>
      <c r="G2" s="403"/>
      <c r="H2" s="403"/>
      <c r="I2" s="403"/>
      <c r="J2" s="403"/>
      <c r="K2" s="403"/>
      <c r="L2" s="403"/>
      <c r="M2" s="403"/>
      <c r="N2" s="403"/>
      <c r="O2" s="403"/>
      <c r="P2" s="403"/>
      <c r="Q2" s="403"/>
      <c r="R2" s="403"/>
      <c r="S2" s="403"/>
      <c r="T2" s="404"/>
    </row>
    <row r="3" spans="1:22" s="22" customFormat="1" ht="42.75" customHeight="1" thickBot="1" x14ac:dyDescent="0.3">
      <c r="A3" s="265"/>
      <c r="B3" s="266"/>
      <c r="C3" s="402" t="s">
        <v>105</v>
      </c>
      <c r="D3" s="403"/>
      <c r="E3" s="403"/>
      <c r="F3" s="403"/>
      <c r="G3" s="403"/>
      <c r="H3" s="403"/>
      <c r="I3" s="403"/>
      <c r="J3" s="403"/>
      <c r="K3" s="403"/>
      <c r="L3" s="403"/>
      <c r="M3" s="403"/>
      <c r="N3" s="403"/>
      <c r="O3" s="403"/>
      <c r="P3" s="403"/>
      <c r="Q3" s="403"/>
      <c r="R3" s="403"/>
      <c r="S3" s="403"/>
      <c r="T3" s="404"/>
    </row>
    <row r="4" spans="1:22" s="22" customFormat="1" ht="33.75" customHeight="1" thickBot="1" x14ac:dyDescent="0.3">
      <c r="A4" s="267"/>
      <c r="B4" s="268"/>
      <c r="C4" s="405" t="s">
        <v>106</v>
      </c>
      <c r="D4" s="406"/>
      <c r="E4" s="406"/>
      <c r="F4" s="406"/>
      <c r="G4" s="406"/>
      <c r="H4" s="407"/>
      <c r="I4" s="405" t="s">
        <v>107</v>
      </c>
      <c r="J4" s="406"/>
      <c r="K4" s="406"/>
      <c r="L4" s="406"/>
      <c r="M4" s="406"/>
      <c r="N4" s="406"/>
      <c r="O4" s="406"/>
      <c r="P4" s="406"/>
      <c r="Q4" s="406"/>
      <c r="R4" s="406"/>
      <c r="S4" s="406"/>
      <c r="T4" s="407"/>
    </row>
    <row r="5" spans="1:22" s="22" customFormat="1" ht="21.75" customHeight="1" x14ac:dyDescent="0.25">
      <c r="C5" s="23"/>
      <c r="D5" s="23"/>
      <c r="E5" s="23"/>
      <c r="F5" s="24"/>
      <c r="G5" s="25"/>
      <c r="H5" s="24"/>
      <c r="I5" s="26"/>
      <c r="J5" s="27"/>
      <c r="K5" s="27"/>
      <c r="L5" s="27"/>
      <c r="M5" s="27"/>
    </row>
    <row r="6" spans="1:22" s="28" customFormat="1" ht="30" customHeight="1" thickBot="1" x14ac:dyDescent="0.3">
      <c r="C6" s="29"/>
      <c r="D6" s="29"/>
      <c r="E6" s="29"/>
      <c r="F6" s="30"/>
      <c r="G6" s="30"/>
      <c r="H6" s="30"/>
      <c r="I6" s="30"/>
      <c r="J6" s="29"/>
      <c r="K6" s="29"/>
      <c r="L6" s="29"/>
      <c r="M6" s="29"/>
      <c r="N6" s="29"/>
      <c r="O6" s="31"/>
      <c r="P6" s="31"/>
      <c r="Q6" s="31"/>
      <c r="R6" s="31"/>
      <c r="S6" s="32"/>
      <c r="T6" s="32"/>
      <c r="U6" s="33"/>
      <c r="V6" s="33"/>
    </row>
    <row r="7" spans="1:22" s="28" customFormat="1" ht="52.5" customHeight="1" thickBot="1" x14ac:dyDescent="0.3">
      <c r="B7" s="34" t="s">
        <v>108</v>
      </c>
      <c r="C7" s="271" t="s">
        <v>339</v>
      </c>
      <c r="D7" s="272"/>
      <c r="E7" s="272"/>
      <c r="F7" s="273"/>
      <c r="G7" s="29"/>
      <c r="H7" s="29"/>
      <c r="I7" s="29"/>
      <c r="J7" s="29"/>
      <c r="K7" s="29"/>
      <c r="L7" s="29"/>
      <c r="M7" s="29"/>
      <c r="N7" s="29"/>
      <c r="O7" s="31"/>
      <c r="P7" s="31"/>
      <c r="Q7" s="31"/>
      <c r="R7" s="31"/>
      <c r="S7" s="32"/>
      <c r="T7" s="32"/>
      <c r="U7" s="33"/>
      <c r="V7" s="33"/>
    </row>
    <row r="8" spans="1:22" s="28" customFormat="1" ht="39.75" customHeight="1" x14ac:dyDescent="0.25">
      <c r="T8" s="175"/>
    </row>
    <row r="9" spans="1:22" s="28" customFormat="1" x14ac:dyDescent="0.25"/>
    <row r="10" spans="1:22" s="35" customFormat="1" ht="45" customHeight="1" x14ac:dyDescent="0.2">
      <c r="A10" s="274" t="s">
        <v>109</v>
      </c>
      <c r="B10" s="275"/>
      <c r="C10" s="275"/>
      <c r="D10" s="275"/>
      <c r="E10" s="275"/>
      <c r="F10" s="275"/>
      <c r="G10" s="275"/>
      <c r="H10" s="275"/>
      <c r="I10" s="275"/>
      <c r="J10" s="275"/>
      <c r="K10" s="275"/>
      <c r="L10" s="275"/>
      <c r="M10" s="275"/>
      <c r="N10" s="275"/>
      <c r="O10" s="275"/>
      <c r="P10" s="275"/>
      <c r="Q10" s="275"/>
      <c r="R10" s="275"/>
      <c r="S10" s="275"/>
      <c r="T10" s="275"/>
      <c r="U10" s="275"/>
      <c r="V10" s="276"/>
    </row>
    <row r="11" spans="1:22" s="36" customFormat="1" ht="38.25" customHeight="1" x14ac:dyDescent="0.25">
      <c r="A11" s="277" t="s">
        <v>110</v>
      </c>
      <c r="B11" s="277" t="s">
        <v>111</v>
      </c>
      <c r="C11" s="277"/>
      <c r="D11" s="278" t="s">
        <v>112</v>
      </c>
      <c r="E11" s="278" t="s">
        <v>113</v>
      </c>
      <c r="F11" s="277" t="s">
        <v>114</v>
      </c>
      <c r="G11" s="277" t="s">
        <v>115</v>
      </c>
      <c r="H11" s="280" t="s">
        <v>361</v>
      </c>
      <c r="I11" s="281"/>
      <c r="J11" s="281"/>
      <c r="K11" s="281"/>
      <c r="L11" s="281"/>
      <c r="M11" s="281"/>
      <c r="N11" s="281"/>
      <c r="O11" s="281"/>
      <c r="P11" s="281"/>
      <c r="Q11" s="281"/>
      <c r="R11" s="281"/>
      <c r="S11" s="281"/>
      <c r="T11" s="281"/>
      <c r="U11" s="281"/>
      <c r="V11" s="282"/>
    </row>
    <row r="12" spans="1:22" s="36" customFormat="1" ht="76.5" customHeight="1" x14ac:dyDescent="0.25">
      <c r="A12" s="277"/>
      <c r="B12" s="37" t="s">
        <v>116</v>
      </c>
      <c r="C12" s="37" t="s">
        <v>371</v>
      </c>
      <c r="D12" s="279"/>
      <c r="E12" s="279"/>
      <c r="F12" s="277"/>
      <c r="G12" s="277"/>
      <c r="H12" s="38" t="s">
        <v>117</v>
      </c>
      <c r="I12" s="38" t="s">
        <v>118</v>
      </c>
      <c r="J12" s="38" t="s">
        <v>119</v>
      </c>
      <c r="K12" s="38" t="s">
        <v>120</v>
      </c>
      <c r="L12" s="38" t="s">
        <v>121</v>
      </c>
      <c r="M12" s="38" t="s">
        <v>122</v>
      </c>
      <c r="N12" s="38" t="s">
        <v>123</v>
      </c>
      <c r="O12" s="38" t="s">
        <v>124</v>
      </c>
      <c r="P12" s="38" t="s">
        <v>125</v>
      </c>
      <c r="Q12" s="38" t="s">
        <v>126</v>
      </c>
      <c r="R12" s="38" t="s">
        <v>127</v>
      </c>
      <c r="S12" s="38" t="s">
        <v>128</v>
      </c>
      <c r="T12" s="38" t="s">
        <v>129</v>
      </c>
      <c r="U12" s="283" t="s">
        <v>130</v>
      </c>
      <c r="V12" s="283"/>
    </row>
    <row r="13" spans="1:22" s="39" customFormat="1" ht="102" customHeight="1" x14ac:dyDescent="0.2">
      <c r="A13" s="284">
        <f>'1_Acompañamiento y conceptos '!C9</f>
        <v>1</v>
      </c>
      <c r="B13" s="285" t="s">
        <v>274</v>
      </c>
      <c r="C13" s="286" t="s">
        <v>369</v>
      </c>
      <c r="D13" s="285" t="s">
        <v>215</v>
      </c>
      <c r="E13" s="270" t="str">
        <f>+'1_Acompañamiento y conceptos '!F9</f>
        <v>Gestionar dentro de los términos establecidos por ley el 92% de las solicitudes de  consultas, conceptos y actos administrativos que sean puestos a consideración de la Dirección.</v>
      </c>
      <c r="F13" s="262" t="str">
        <f>'1_Acompañamiento y conceptos '!C15</f>
        <v>Acompañamientos y Conceptos</v>
      </c>
      <c r="G13" s="169" t="str">
        <f>'1_Acompañamiento y conceptos '!C22</f>
        <v>Promedio de los porcentajes de actuaciones gestionadas cada trimestre en lo transcurrido de la vigencia</v>
      </c>
      <c r="H13" s="212">
        <f>'1_Acompañamiento y conceptos '!C30</f>
        <v>0</v>
      </c>
      <c r="I13" s="212">
        <f>'1_Acompañamiento y conceptos '!C31</f>
        <v>0</v>
      </c>
      <c r="J13" s="212">
        <f>'1_Acompañamiento y conceptos '!C32</f>
        <v>0.71430000000000005</v>
      </c>
      <c r="K13" s="212">
        <f>'1_Acompañamiento y conceptos '!C33</f>
        <v>0</v>
      </c>
      <c r="L13" s="212">
        <f>'1_Acompañamiento y conceptos '!C34</f>
        <v>0</v>
      </c>
      <c r="M13" s="212">
        <f>'1_Acompañamiento y conceptos '!C35</f>
        <v>0.69259999999999999</v>
      </c>
      <c r="N13" s="212">
        <f>'1_Acompañamiento y conceptos '!C36</f>
        <v>0</v>
      </c>
      <c r="O13" s="212">
        <f>'1_Acompañamiento y conceptos '!C37</f>
        <v>0</v>
      </c>
      <c r="P13" s="212">
        <f>'1_Acompañamiento y conceptos '!C38</f>
        <v>0.86699999999999999</v>
      </c>
      <c r="Q13" s="212">
        <f>'1_Acompañamiento y conceptos '!C39</f>
        <v>0</v>
      </c>
      <c r="R13" s="212">
        <f>'1_Acompañamiento y conceptos '!C40</f>
        <v>0</v>
      </c>
      <c r="S13" s="212">
        <f>'1_Acompañamiento y conceptos '!C41</f>
        <v>0.86439999999999995</v>
      </c>
      <c r="T13" s="398">
        <f>+AVERAGE(J13,M13,P13,S13)</f>
        <v>0.78457500000000002</v>
      </c>
      <c r="U13" s="269" t="str">
        <f>'1_Acompañamiento y conceptos '!C49</f>
        <v>La Dirección de Normatividad y Conceptos  genero estrategias que permiten atender de manera oportuna las diferentes solicitudes puestas en conocimiento de la Dirección.
Durante el cuarto  trimestre se gestionaron:
-7 de 10  Gestionar los conceptos solicitados a la Dirección (70%)
-87 de 90 estudios y revisiones de Proyectos de Actos administrativos, Decretos, acuerdos y Leyes (96.66%)
-68 de 73 consultas o derechos de peticion solicitados a la Dirección  (93,15%)
Total variable 1:86,44%
Analizando la grafica se puede observar que para los ultimos 2 trimestre la Dirección de Normatividad y Conceptos aumento la gestión de las solcitudes radicadas en la Dirección, en especial las solicitudes relaconadas con consultas o derechos de peticion y   Proyectos de Actos administrativos, Decretos, acuerdos y Leyes  aumentando el porcentaje de cumplimiento de la meta, sin embargo la Dirección no cumplio la meta faltandole un 3,45%</v>
      </c>
      <c r="V13" s="269"/>
    </row>
    <row r="14" spans="1:22" s="39" customFormat="1" ht="102.75" customHeight="1" x14ac:dyDescent="0.2">
      <c r="A14" s="284"/>
      <c r="B14" s="285"/>
      <c r="C14" s="287"/>
      <c r="D14" s="285"/>
      <c r="E14" s="270"/>
      <c r="F14" s="262"/>
      <c r="G14" s="169" t="str">
        <f>'1_Acompañamiento y conceptos '!F22</f>
        <v xml:space="preserve">Porcentaje  total de las actuaciones radicadas en la Dirección relacionadas con las solicitudes de conceptos, actos administrativos, consultas programado </v>
      </c>
      <c r="H14" s="167">
        <f>'1_Acompañamiento y conceptos '!E30</f>
        <v>0</v>
      </c>
      <c r="I14" s="167">
        <f>'1_Acompañamiento y conceptos '!E31</f>
        <v>0</v>
      </c>
      <c r="J14" s="167">
        <f>'1_Acompañamiento y conceptos '!E32</f>
        <v>0.92</v>
      </c>
      <c r="K14" s="167">
        <f>'1_Acompañamiento y conceptos '!E33</f>
        <v>0</v>
      </c>
      <c r="L14" s="167">
        <f>'1_Acompañamiento y conceptos '!E34</f>
        <v>0</v>
      </c>
      <c r="M14" s="167">
        <f>'1_Acompañamiento y conceptos '!E35</f>
        <v>0.92</v>
      </c>
      <c r="N14" s="167">
        <f>'1_Acompañamiento y conceptos '!E36</f>
        <v>0</v>
      </c>
      <c r="O14" s="167">
        <f>'1_Acompañamiento y conceptos '!E37</f>
        <v>0</v>
      </c>
      <c r="P14" s="167">
        <f>'1_Acompañamiento y conceptos '!E38</f>
        <v>0.92</v>
      </c>
      <c r="Q14" s="167">
        <f>'1_Acompañamiento y conceptos '!E39</f>
        <v>0</v>
      </c>
      <c r="R14" s="167">
        <f>'1_Acompañamiento y conceptos '!E40</f>
        <v>0</v>
      </c>
      <c r="S14" s="167">
        <f>'1_Acompañamiento y conceptos '!E41</f>
        <v>0.92</v>
      </c>
      <c r="T14" s="398">
        <v>0.92</v>
      </c>
      <c r="U14" s="269"/>
      <c r="V14" s="269"/>
    </row>
    <row r="15" spans="1:22" s="39" customFormat="1" ht="50.25" customHeight="1" x14ac:dyDescent="0.2">
      <c r="A15" s="284"/>
      <c r="B15" s="285"/>
      <c r="C15" s="288"/>
      <c r="D15" s="285"/>
      <c r="E15" s="270"/>
      <c r="F15" s="262"/>
      <c r="G15" s="170" t="s">
        <v>131</v>
      </c>
      <c r="H15" s="159" t="e">
        <f>+H13/H14</f>
        <v>#DIV/0!</v>
      </c>
      <c r="I15" s="159" t="e">
        <f t="shared" ref="I15:S15" si="0">+I13/I14</f>
        <v>#DIV/0!</v>
      </c>
      <c r="J15" s="159">
        <f t="shared" si="0"/>
        <v>0.7764130434782609</v>
      </c>
      <c r="K15" s="159" t="e">
        <f t="shared" si="0"/>
        <v>#DIV/0!</v>
      </c>
      <c r="L15" s="159" t="e">
        <f t="shared" si="0"/>
        <v>#DIV/0!</v>
      </c>
      <c r="M15" s="159">
        <f t="shared" si="0"/>
        <v>0.75282608695652165</v>
      </c>
      <c r="N15" s="159" t="e">
        <f t="shared" si="0"/>
        <v>#DIV/0!</v>
      </c>
      <c r="O15" s="159" t="e">
        <f t="shared" si="0"/>
        <v>#DIV/0!</v>
      </c>
      <c r="P15" s="159">
        <f t="shared" si="0"/>
        <v>0.94239130434782603</v>
      </c>
      <c r="Q15" s="159" t="e">
        <f t="shared" si="0"/>
        <v>#DIV/0!</v>
      </c>
      <c r="R15" s="159" t="e">
        <f t="shared" si="0"/>
        <v>#DIV/0!</v>
      </c>
      <c r="S15" s="159">
        <f t="shared" si="0"/>
        <v>0.93956521739130427</v>
      </c>
      <c r="T15" s="399">
        <f>+T13/T14</f>
        <v>0.85279891304347821</v>
      </c>
      <c r="U15" s="269"/>
      <c r="V15" s="269"/>
    </row>
    <row r="16" spans="1:22" ht="53.25" customHeight="1" x14ac:dyDescent="0.25">
      <c r="A16" s="284">
        <f>'2_PAAC'!C9</f>
        <v>2</v>
      </c>
      <c r="B16" s="285" t="s">
        <v>263</v>
      </c>
      <c r="C16" s="289" t="s">
        <v>370</v>
      </c>
      <c r="D16" s="285" t="s">
        <v>215</v>
      </c>
      <c r="E16" s="270" t="str">
        <f>+'2_PAAC'!F9</f>
        <v>Realizar el 100% de las actividades programadas en el Plan Anticorrupción y de Atención al Ciudadano de la vigencia por la Dirección de Normatividad y Conceptos</v>
      </c>
      <c r="F16" s="262" t="str">
        <f>'2_PAAC'!C15</f>
        <v xml:space="preserve"> P.A.A.C</v>
      </c>
      <c r="G16" s="169" t="str">
        <f>'2_PAAC'!C22</f>
        <v xml:space="preserve">Total actividades ejecutadas </v>
      </c>
      <c r="H16" s="158">
        <f>'2_PAAC'!C30</f>
        <v>0</v>
      </c>
      <c r="I16" s="158">
        <f>'2_PAAC'!C31</f>
        <v>0</v>
      </c>
      <c r="J16" s="158">
        <f>'2_PAAC'!C32</f>
        <v>0</v>
      </c>
      <c r="K16" s="158">
        <f>'2_PAAC'!C33</f>
        <v>0</v>
      </c>
      <c r="L16" s="158">
        <f>'2_PAAC'!C34</f>
        <v>0</v>
      </c>
      <c r="M16" s="158">
        <f>'2_PAAC'!C35</f>
        <v>2</v>
      </c>
      <c r="N16" s="158">
        <f>'2_PAAC'!C36</f>
        <v>0</v>
      </c>
      <c r="O16" s="158">
        <f>'2_PAAC'!C37</f>
        <v>0</v>
      </c>
      <c r="P16" s="158">
        <f>'2_PAAC'!C38</f>
        <v>1</v>
      </c>
      <c r="Q16" s="158">
        <f>'2_PAAC'!C39</f>
        <v>1</v>
      </c>
      <c r="R16" s="158">
        <f>'2_PAAC'!C40</f>
        <v>0</v>
      </c>
      <c r="S16" s="158">
        <f>'2_PAAC'!C41</f>
        <v>2</v>
      </c>
      <c r="T16" s="400">
        <f>SUM(H16:S16)</f>
        <v>6</v>
      </c>
      <c r="U16" s="269" t="str">
        <f>'2_PAAC'!C49</f>
        <v xml:space="preserve">Al finalizar la vigencia se puede analizar que la Dirección de Normatividad  ha tenido un cumplimiento constante, teniendo en cuenta que se cumplieron todas las actividades del PAAC en las fechas establecidas ( ver hoja de actividades), evidenciando una eficaz gestion por parte de la Dirección,lo anterior ha permitido alcanzar el cumpimiento de la meta para la vigencia. </v>
      </c>
      <c r="V16" s="269"/>
    </row>
    <row r="17" spans="1:22" ht="53.25" customHeight="1" x14ac:dyDescent="0.25">
      <c r="A17" s="284"/>
      <c r="B17" s="285"/>
      <c r="C17" s="289"/>
      <c r="D17" s="285"/>
      <c r="E17" s="270"/>
      <c r="F17" s="262"/>
      <c r="G17" s="169" t="str">
        <f>'2_PAAC'!F22</f>
        <v>Total actividades programadas</v>
      </c>
      <c r="H17" s="158">
        <f>'2_PAAC'!E30</f>
        <v>0</v>
      </c>
      <c r="I17" s="158">
        <f>'2_PAAC'!E31</f>
        <v>0</v>
      </c>
      <c r="J17" s="158">
        <f>'2_PAAC'!E32</f>
        <v>0</v>
      </c>
      <c r="K17" s="158">
        <f>'2_PAAC'!E33</f>
        <v>0</v>
      </c>
      <c r="L17" s="158">
        <f>'2_PAAC'!E34</f>
        <v>0</v>
      </c>
      <c r="M17" s="158">
        <f>'2_PAAC'!E35</f>
        <v>2</v>
      </c>
      <c r="N17" s="158">
        <f>'2_PAAC'!E36</f>
        <v>0</v>
      </c>
      <c r="O17" s="158">
        <f>'2_PAAC'!E37</f>
        <v>0</v>
      </c>
      <c r="P17" s="158">
        <f>'2_PAAC'!E38</f>
        <v>1</v>
      </c>
      <c r="Q17" s="158">
        <f>'2_PAAC'!E39</f>
        <v>1</v>
      </c>
      <c r="R17" s="158">
        <f>'2_PAAC'!E40</f>
        <v>0</v>
      </c>
      <c r="S17" s="158">
        <f>'2_PAAC'!E41</f>
        <v>2</v>
      </c>
      <c r="T17" s="400">
        <f>SUM(H17:S17)</f>
        <v>6</v>
      </c>
      <c r="U17" s="269"/>
      <c r="V17" s="269"/>
    </row>
    <row r="18" spans="1:22" ht="53.25" customHeight="1" x14ac:dyDescent="0.25">
      <c r="A18" s="284"/>
      <c r="B18" s="285"/>
      <c r="C18" s="289"/>
      <c r="D18" s="285"/>
      <c r="E18" s="270"/>
      <c r="F18" s="262"/>
      <c r="G18" s="170" t="s">
        <v>131</v>
      </c>
      <c r="H18" s="159" t="e">
        <f>+H16/H17</f>
        <v>#DIV/0!</v>
      </c>
      <c r="I18" s="159" t="e">
        <f t="shared" ref="I18:T18" si="1">+I16/I17</f>
        <v>#DIV/0!</v>
      </c>
      <c r="J18" s="159" t="e">
        <f t="shared" si="1"/>
        <v>#DIV/0!</v>
      </c>
      <c r="K18" s="159" t="e">
        <f t="shared" si="1"/>
        <v>#DIV/0!</v>
      </c>
      <c r="L18" s="159" t="e">
        <f t="shared" si="1"/>
        <v>#DIV/0!</v>
      </c>
      <c r="M18" s="159">
        <f t="shared" si="1"/>
        <v>1</v>
      </c>
      <c r="N18" s="159" t="e">
        <f t="shared" si="1"/>
        <v>#DIV/0!</v>
      </c>
      <c r="O18" s="159" t="e">
        <f t="shared" si="1"/>
        <v>#DIV/0!</v>
      </c>
      <c r="P18" s="159">
        <f t="shared" si="1"/>
        <v>1</v>
      </c>
      <c r="Q18" s="159">
        <f t="shared" si="1"/>
        <v>1</v>
      </c>
      <c r="R18" s="159" t="e">
        <f t="shared" si="1"/>
        <v>#DIV/0!</v>
      </c>
      <c r="S18" s="159">
        <f t="shared" si="1"/>
        <v>1</v>
      </c>
      <c r="T18" s="401">
        <f t="shared" si="1"/>
        <v>1</v>
      </c>
      <c r="U18" s="269"/>
      <c r="V18" s="269"/>
    </row>
  </sheetData>
  <sheetProtection algorithmName="SHA-512" hashValue="2EhvnsOOTMdDRIXckYWX3FTv3XhEJX8/k4WcyuFN5sY0xeEiPWJaLofK113YCPcXq/M0r1jEPZJqKngZxT7Dyw==" saltValue="p+fNPwClZ2o8NK0QB5SWsQ==" spinCount="100000" sheet="1" objects="1" scenarios="1" formatCells="0" formatColumns="0" formatRows="0"/>
  <mergeCells count="30">
    <mergeCell ref="E16:E18"/>
    <mergeCell ref="F16:F18"/>
    <mergeCell ref="U16:V18"/>
    <mergeCell ref="A16:A18"/>
    <mergeCell ref="B16:B18"/>
    <mergeCell ref="C16:C18"/>
    <mergeCell ref="D16:D18"/>
    <mergeCell ref="U13:V15"/>
    <mergeCell ref="E13:E15"/>
    <mergeCell ref="C7:F7"/>
    <mergeCell ref="A10:V10"/>
    <mergeCell ref="A11:A12"/>
    <mergeCell ref="B11:C11"/>
    <mergeCell ref="D11:D12"/>
    <mergeCell ref="E11:E12"/>
    <mergeCell ref="F11:F12"/>
    <mergeCell ref="G11:G12"/>
    <mergeCell ref="H11:V11"/>
    <mergeCell ref="U12:V12"/>
    <mergeCell ref="A13:A15"/>
    <mergeCell ref="B13:B15"/>
    <mergeCell ref="C13:C15"/>
    <mergeCell ref="D13:D15"/>
    <mergeCell ref="F13:F15"/>
    <mergeCell ref="A1:B4"/>
    <mergeCell ref="C1:T1"/>
    <mergeCell ref="C2:T2"/>
    <mergeCell ref="C3:T3"/>
    <mergeCell ref="C4:H4"/>
    <mergeCell ref="I4:T4"/>
  </mergeCells>
  <pageMargins left="0.70866141732283472" right="0.70866141732283472" top="0.74803149606299213" bottom="0.74803149606299213" header="0.31496062992125984" footer="0.31496062992125984"/>
  <pageSetup paperSize="3" scale="67" orientation="landscape" r:id="rId1"/>
  <headerFooter>
    <oddFooter>&amp;L&amp;"Arial,Normal"&amp;9F01-PE01-PR01 - V3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16"/>
  <sheetViews>
    <sheetView topLeftCell="A4" workbookViewId="0">
      <selection activeCell="L12" sqref="L12"/>
    </sheetView>
  </sheetViews>
  <sheetFormatPr baseColWidth="10" defaultRowHeight="11.25" x14ac:dyDescent="0.2"/>
  <cols>
    <col min="1" max="1" width="1.85546875" style="42" customWidth="1"/>
    <col min="2" max="2" width="8.5703125" style="42" customWidth="1"/>
    <col min="3" max="3" width="24.140625" style="42" customWidth="1"/>
    <col min="4" max="4" width="14.5703125" style="42" customWidth="1"/>
    <col min="5" max="5" width="14.7109375" style="42" customWidth="1"/>
    <col min="6" max="6" width="14" style="42" customWidth="1"/>
    <col min="7" max="11" width="8.28515625" style="42" customWidth="1"/>
    <col min="12" max="12" width="13.28515625" style="42" customWidth="1"/>
    <col min="13" max="256" width="11.42578125" style="42"/>
    <col min="257" max="257" width="1.85546875" style="42" customWidth="1"/>
    <col min="258" max="258" width="8.5703125" style="42" customWidth="1"/>
    <col min="259" max="259" width="11.28515625" style="42" customWidth="1"/>
    <col min="260" max="260" width="14.5703125" style="42" customWidth="1"/>
    <col min="261" max="261" width="14.7109375" style="42" customWidth="1"/>
    <col min="262" max="262" width="23.5703125" style="42" customWidth="1"/>
    <col min="263" max="267" width="8.28515625" style="42" customWidth="1"/>
    <col min="268" max="268" width="16.140625" style="42" customWidth="1"/>
    <col min="269" max="512" width="11.42578125" style="42"/>
    <col min="513" max="513" width="1.85546875" style="42" customWidth="1"/>
    <col min="514" max="514" width="8.5703125" style="42" customWidth="1"/>
    <col min="515" max="515" width="11.28515625" style="42" customWidth="1"/>
    <col min="516" max="516" width="14.5703125" style="42" customWidth="1"/>
    <col min="517" max="517" width="14.7109375" style="42" customWidth="1"/>
    <col min="518" max="518" width="23.5703125" style="42" customWidth="1"/>
    <col min="519" max="523" width="8.28515625" style="42" customWidth="1"/>
    <col min="524" max="524" width="16.140625" style="42" customWidth="1"/>
    <col min="525" max="768" width="11.42578125" style="42"/>
    <col min="769" max="769" width="1.85546875" style="42" customWidth="1"/>
    <col min="770" max="770" width="8.5703125" style="42" customWidth="1"/>
    <col min="771" max="771" width="11.28515625" style="42" customWidth="1"/>
    <col min="772" max="772" width="14.5703125" style="42" customWidth="1"/>
    <col min="773" max="773" width="14.7109375" style="42" customWidth="1"/>
    <col min="774" max="774" width="23.5703125" style="42" customWidth="1"/>
    <col min="775" max="779" width="8.28515625" style="42" customWidth="1"/>
    <col min="780" max="780" width="16.140625" style="42" customWidth="1"/>
    <col min="781" max="1024" width="11.42578125" style="42"/>
    <col min="1025" max="1025" width="1.85546875" style="42" customWidth="1"/>
    <col min="1026" max="1026" width="8.5703125" style="42" customWidth="1"/>
    <col min="1027" max="1027" width="11.28515625" style="42" customWidth="1"/>
    <col min="1028" max="1028" width="14.5703125" style="42" customWidth="1"/>
    <col min="1029" max="1029" width="14.7109375" style="42" customWidth="1"/>
    <col min="1030" max="1030" width="23.5703125" style="42" customWidth="1"/>
    <col min="1031" max="1035" width="8.28515625" style="42" customWidth="1"/>
    <col min="1036" max="1036" width="16.140625" style="42" customWidth="1"/>
    <col min="1037" max="1280" width="11.42578125" style="42"/>
    <col min="1281" max="1281" width="1.85546875" style="42" customWidth="1"/>
    <col min="1282" max="1282" width="8.5703125" style="42" customWidth="1"/>
    <col min="1283" max="1283" width="11.28515625" style="42" customWidth="1"/>
    <col min="1284" max="1284" width="14.5703125" style="42" customWidth="1"/>
    <col min="1285" max="1285" width="14.7109375" style="42" customWidth="1"/>
    <col min="1286" max="1286" width="23.5703125" style="42" customWidth="1"/>
    <col min="1287" max="1291" width="8.28515625" style="42" customWidth="1"/>
    <col min="1292" max="1292" width="16.140625" style="42" customWidth="1"/>
    <col min="1293" max="1536" width="11.42578125" style="42"/>
    <col min="1537" max="1537" width="1.85546875" style="42" customWidth="1"/>
    <col min="1538" max="1538" width="8.5703125" style="42" customWidth="1"/>
    <col min="1539" max="1539" width="11.28515625" style="42" customWidth="1"/>
    <col min="1540" max="1540" width="14.5703125" style="42" customWidth="1"/>
    <col min="1541" max="1541" width="14.7109375" style="42" customWidth="1"/>
    <col min="1542" max="1542" width="23.5703125" style="42" customWidth="1"/>
    <col min="1543" max="1547" width="8.28515625" style="42" customWidth="1"/>
    <col min="1548" max="1548" width="16.140625" style="42" customWidth="1"/>
    <col min="1549" max="1792" width="11.42578125" style="42"/>
    <col min="1793" max="1793" width="1.85546875" style="42" customWidth="1"/>
    <col min="1794" max="1794" width="8.5703125" style="42" customWidth="1"/>
    <col min="1795" max="1795" width="11.28515625" style="42" customWidth="1"/>
    <col min="1796" max="1796" width="14.5703125" style="42" customWidth="1"/>
    <col min="1797" max="1797" width="14.7109375" style="42" customWidth="1"/>
    <col min="1798" max="1798" width="23.5703125" style="42" customWidth="1"/>
    <col min="1799" max="1803" width="8.28515625" style="42" customWidth="1"/>
    <col min="1804" max="1804" width="16.140625" style="42" customWidth="1"/>
    <col min="1805" max="2048" width="11.42578125" style="42"/>
    <col min="2049" max="2049" width="1.85546875" style="42" customWidth="1"/>
    <col min="2050" max="2050" width="8.5703125" style="42" customWidth="1"/>
    <col min="2051" max="2051" width="11.28515625" style="42" customWidth="1"/>
    <col min="2052" max="2052" width="14.5703125" style="42" customWidth="1"/>
    <col min="2053" max="2053" width="14.7109375" style="42" customWidth="1"/>
    <col min="2054" max="2054" width="23.5703125" style="42" customWidth="1"/>
    <col min="2055" max="2059" width="8.28515625" style="42" customWidth="1"/>
    <col min="2060" max="2060" width="16.140625" style="42" customWidth="1"/>
    <col min="2061" max="2304" width="11.42578125" style="42"/>
    <col min="2305" max="2305" width="1.85546875" style="42" customWidth="1"/>
    <col min="2306" max="2306" width="8.5703125" style="42" customWidth="1"/>
    <col min="2307" max="2307" width="11.28515625" style="42" customWidth="1"/>
    <col min="2308" max="2308" width="14.5703125" style="42" customWidth="1"/>
    <col min="2309" max="2309" width="14.7109375" style="42" customWidth="1"/>
    <col min="2310" max="2310" width="23.5703125" style="42" customWidth="1"/>
    <col min="2311" max="2315" width="8.28515625" style="42" customWidth="1"/>
    <col min="2316" max="2316" width="16.140625" style="42" customWidth="1"/>
    <col min="2317" max="2560" width="11.42578125" style="42"/>
    <col min="2561" max="2561" width="1.85546875" style="42" customWidth="1"/>
    <col min="2562" max="2562" width="8.5703125" style="42" customWidth="1"/>
    <col min="2563" max="2563" width="11.28515625" style="42" customWidth="1"/>
    <col min="2564" max="2564" width="14.5703125" style="42" customWidth="1"/>
    <col min="2565" max="2565" width="14.7109375" style="42" customWidth="1"/>
    <col min="2566" max="2566" width="23.5703125" style="42" customWidth="1"/>
    <col min="2567" max="2571" width="8.28515625" style="42" customWidth="1"/>
    <col min="2572" max="2572" width="16.140625" style="42" customWidth="1"/>
    <col min="2573" max="2816" width="11.42578125" style="42"/>
    <col min="2817" max="2817" width="1.85546875" style="42" customWidth="1"/>
    <col min="2818" max="2818" width="8.5703125" style="42" customWidth="1"/>
    <col min="2819" max="2819" width="11.28515625" style="42" customWidth="1"/>
    <col min="2820" max="2820" width="14.5703125" style="42" customWidth="1"/>
    <col min="2821" max="2821" width="14.7109375" style="42" customWidth="1"/>
    <col min="2822" max="2822" width="23.5703125" style="42" customWidth="1"/>
    <col min="2823" max="2827" width="8.28515625" style="42" customWidth="1"/>
    <col min="2828" max="2828" width="16.140625" style="42" customWidth="1"/>
    <col min="2829" max="3072" width="11.42578125" style="42"/>
    <col min="3073" max="3073" width="1.85546875" style="42" customWidth="1"/>
    <col min="3074" max="3074" width="8.5703125" style="42" customWidth="1"/>
    <col min="3075" max="3075" width="11.28515625" style="42" customWidth="1"/>
    <col min="3076" max="3076" width="14.5703125" style="42" customWidth="1"/>
    <col min="3077" max="3077" width="14.7109375" style="42" customWidth="1"/>
    <col min="3078" max="3078" width="23.5703125" style="42" customWidth="1"/>
    <col min="3079" max="3083" width="8.28515625" style="42" customWidth="1"/>
    <col min="3084" max="3084" width="16.140625" style="42" customWidth="1"/>
    <col min="3085" max="3328" width="11.42578125" style="42"/>
    <col min="3329" max="3329" width="1.85546875" style="42" customWidth="1"/>
    <col min="3330" max="3330" width="8.5703125" style="42" customWidth="1"/>
    <col min="3331" max="3331" width="11.28515625" style="42" customWidth="1"/>
    <col min="3332" max="3332" width="14.5703125" style="42" customWidth="1"/>
    <col min="3333" max="3333" width="14.7109375" style="42" customWidth="1"/>
    <col min="3334" max="3334" width="23.5703125" style="42" customWidth="1"/>
    <col min="3335" max="3339" width="8.28515625" style="42" customWidth="1"/>
    <col min="3340" max="3340" width="16.140625" style="42" customWidth="1"/>
    <col min="3341" max="3584" width="11.42578125" style="42"/>
    <col min="3585" max="3585" width="1.85546875" style="42" customWidth="1"/>
    <col min="3586" max="3586" width="8.5703125" style="42" customWidth="1"/>
    <col min="3587" max="3587" width="11.28515625" style="42" customWidth="1"/>
    <col min="3588" max="3588" width="14.5703125" style="42" customWidth="1"/>
    <col min="3589" max="3589" width="14.7109375" style="42" customWidth="1"/>
    <col min="3590" max="3590" width="23.5703125" style="42" customWidth="1"/>
    <col min="3591" max="3595" width="8.28515625" style="42" customWidth="1"/>
    <col min="3596" max="3596" width="16.140625" style="42" customWidth="1"/>
    <col min="3597" max="3840" width="11.42578125" style="42"/>
    <col min="3841" max="3841" width="1.85546875" style="42" customWidth="1"/>
    <col min="3842" max="3842" width="8.5703125" style="42" customWidth="1"/>
    <col min="3843" max="3843" width="11.28515625" style="42" customWidth="1"/>
    <col min="3844" max="3844" width="14.5703125" style="42" customWidth="1"/>
    <col min="3845" max="3845" width="14.7109375" style="42" customWidth="1"/>
    <col min="3846" max="3846" width="23.5703125" style="42" customWidth="1"/>
    <col min="3847" max="3851" width="8.28515625" style="42" customWidth="1"/>
    <col min="3852" max="3852" width="16.140625" style="42" customWidth="1"/>
    <col min="3853" max="4096" width="11.42578125" style="42"/>
    <col min="4097" max="4097" width="1.85546875" style="42" customWidth="1"/>
    <col min="4098" max="4098" width="8.5703125" style="42" customWidth="1"/>
    <col min="4099" max="4099" width="11.28515625" style="42" customWidth="1"/>
    <col min="4100" max="4100" width="14.5703125" style="42" customWidth="1"/>
    <col min="4101" max="4101" width="14.7109375" style="42" customWidth="1"/>
    <col min="4102" max="4102" width="23.5703125" style="42" customWidth="1"/>
    <col min="4103" max="4107" width="8.28515625" style="42" customWidth="1"/>
    <col min="4108" max="4108" width="16.140625" style="42" customWidth="1"/>
    <col min="4109" max="4352" width="11.42578125" style="42"/>
    <col min="4353" max="4353" width="1.85546875" style="42" customWidth="1"/>
    <col min="4354" max="4354" width="8.5703125" style="42" customWidth="1"/>
    <col min="4355" max="4355" width="11.28515625" style="42" customWidth="1"/>
    <col min="4356" max="4356" width="14.5703125" style="42" customWidth="1"/>
    <col min="4357" max="4357" width="14.7109375" style="42" customWidth="1"/>
    <col min="4358" max="4358" width="23.5703125" style="42" customWidth="1"/>
    <col min="4359" max="4363" width="8.28515625" style="42" customWidth="1"/>
    <col min="4364" max="4364" width="16.140625" style="42" customWidth="1"/>
    <col min="4365" max="4608" width="11.42578125" style="42"/>
    <col min="4609" max="4609" width="1.85546875" style="42" customWidth="1"/>
    <col min="4610" max="4610" width="8.5703125" style="42" customWidth="1"/>
    <col min="4611" max="4611" width="11.28515625" style="42" customWidth="1"/>
    <col min="4612" max="4612" width="14.5703125" style="42" customWidth="1"/>
    <col min="4613" max="4613" width="14.7109375" style="42" customWidth="1"/>
    <col min="4614" max="4614" width="23.5703125" style="42" customWidth="1"/>
    <col min="4615" max="4619" width="8.28515625" style="42" customWidth="1"/>
    <col min="4620" max="4620" width="16.140625" style="42" customWidth="1"/>
    <col min="4621" max="4864" width="11.42578125" style="42"/>
    <col min="4865" max="4865" width="1.85546875" style="42" customWidth="1"/>
    <col min="4866" max="4866" width="8.5703125" style="42" customWidth="1"/>
    <col min="4867" max="4867" width="11.28515625" style="42" customWidth="1"/>
    <col min="4868" max="4868" width="14.5703125" style="42" customWidth="1"/>
    <col min="4869" max="4869" width="14.7109375" style="42" customWidth="1"/>
    <col min="4870" max="4870" width="23.5703125" style="42" customWidth="1"/>
    <col min="4871" max="4875" width="8.28515625" style="42" customWidth="1"/>
    <col min="4876" max="4876" width="16.140625" style="42" customWidth="1"/>
    <col min="4877" max="5120" width="11.42578125" style="42"/>
    <col min="5121" max="5121" width="1.85546875" style="42" customWidth="1"/>
    <col min="5122" max="5122" width="8.5703125" style="42" customWidth="1"/>
    <col min="5123" max="5123" width="11.28515625" style="42" customWidth="1"/>
    <col min="5124" max="5124" width="14.5703125" style="42" customWidth="1"/>
    <col min="5125" max="5125" width="14.7109375" style="42" customWidth="1"/>
    <col min="5126" max="5126" width="23.5703125" style="42" customWidth="1"/>
    <col min="5127" max="5131" width="8.28515625" style="42" customWidth="1"/>
    <col min="5132" max="5132" width="16.140625" style="42" customWidth="1"/>
    <col min="5133" max="5376" width="11.42578125" style="42"/>
    <col min="5377" max="5377" width="1.85546875" style="42" customWidth="1"/>
    <col min="5378" max="5378" width="8.5703125" style="42" customWidth="1"/>
    <col min="5379" max="5379" width="11.28515625" style="42" customWidth="1"/>
    <col min="5380" max="5380" width="14.5703125" style="42" customWidth="1"/>
    <col min="5381" max="5381" width="14.7109375" style="42" customWidth="1"/>
    <col min="5382" max="5382" width="23.5703125" style="42" customWidth="1"/>
    <col min="5383" max="5387" width="8.28515625" style="42" customWidth="1"/>
    <col min="5388" max="5388" width="16.140625" style="42" customWidth="1"/>
    <col min="5389" max="5632" width="11.42578125" style="42"/>
    <col min="5633" max="5633" width="1.85546875" style="42" customWidth="1"/>
    <col min="5634" max="5634" width="8.5703125" style="42" customWidth="1"/>
    <col min="5635" max="5635" width="11.28515625" style="42" customWidth="1"/>
    <col min="5636" max="5636" width="14.5703125" style="42" customWidth="1"/>
    <col min="5637" max="5637" width="14.7109375" style="42" customWidth="1"/>
    <col min="5638" max="5638" width="23.5703125" style="42" customWidth="1"/>
    <col min="5639" max="5643" width="8.28515625" style="42" customWidth="1"/>
    <col min="5644" max="5644" width="16.140625" style="42" customWidth="1"/>
    <col min="5645" max="5888" width="11.42578125" style="42"/>
    <col min="5889" max="5889" width="1.85546875" style="42" customWidth="1"/>
    <col min="5890" max="5890" width="8.5703125" style="42" customWidth="1"/>
    <col min="5891" max="5891" width="11.28515625" style="42" customWidth="1"/>
    <col min="5892" max="5892" width="14.5703125" style="42" customWidth="1"/>
    <col min="5893" max="5893" width="14.7109375" style="42" customWidth="1"/>
    <col min="5894" max="5894" width="23.5703125" style="42" customWidth="1"/>
    <col min="5895" max="5899" width="8.28515625" style="42" customWidth="1"/>
    <col min="5900" max="5900" width="16.140625" style="42" customWidth="1"/>
    <col min="5901" max="6144" width="11.42578125" style="42"/>
    <col min="6145" max="6145" width="1.85546875" style="42" customWidth="1"/>
    <col min="6146" max="6146" width="8.5703125" style="42" customWidth="1"/>
    <col min="6147" max="6147" width="11.28515625" style="42" customWidth="1"/>
    <col min="6148" max="6148" width="14.5703125" style="42" customWidth="1"/>
    <col min="6149" max="6149" width="14.7109375" style="42" customWidth="1"/>
    <col min="6150" max="6150" width="23.5703125" style="42" customWidth="1"/>
    <col min="6151" max="6155" width="8.28515625" style="42" customWidth="1"/>
    <col min="6156" max="6156" width="16.140625" style="42" customWidth="1"/>
    <col min="6157" max="6400" width="11.42578125" style="42"/>
    <col min="6401" max="6401" width="1.85546875" style="42" customWidth="1"/>
    <col min="6402" max="6402" width="8.5703125" style="42" customWidth="1"/>
    <col min="6403" max="6403" width="11.28515625" style="42" customWidth="1"/>
    <col min="6404" max="6404" width="14.5703125" style="42" customWidth="1"/>
    <col min="6405" max="6405" width="14.7109375" style="42" customWidth="1"/>
    <col min="6406" max="6406" width="23.5703125" style="42" customWidth="1"/>
    <col min="6407" max="6411" width="8.28515625" style="42" customWidth="1"/>
    <col min="6412" max="6412" width="16.140625" style="42" customWidth="1"/>
    <col min="6413" max="6656" width="11.42578125" style="42"/>
    <col min="6657" max="6657" width="1.85546875" style="42" customWidth="1"/>
    <col min="6658" max="6658" width="8.5703125" style="42" customWidth="1"/>
    <col min="6659" max="6659" width="11.28515625" style="42" customWidth="1"/>
    <col min="6660" max="6660" width="14.5703125" style="42" customWidth="1"/>
    <col min="6661" max="6661" width="14.7109375" style="42" customWidth="1"/>
    <col min="6662" max="6662" width="23.5703125" style="42" customWidth="1"/>
    <col min="6663" max="6667" width="8.28515625" style="42" customWidth="1"/>
    <col min="6668" max="6668" width="16.140625" style="42" customWidth="1"/>
    <col min="6669" max="6912" width="11.42578125" style="42"/>
    <col min="6913" max="6913" width="1.85546875" style="42" customWidth="1"/>
    <col min="6914" max="6914" width="8.5703125" style="42" customWidth="1"/>
    <col min="6915" max="6915" width="11.28515625" style="42" customWidth="1"/>
    <col min="6916" max="6916" width="14.5703125" style="42" customWidth="1"/>
    <col min="6917" max="6917" width="14.7109375" style="42" customWidth="1"/>
    <col min="6918" max="6918" width="23.5703125" style="42" customWidth="1"/>
    <col min="6919" max="6923" width="8.28515625" style="42" customWidth="1"/>
    <col min="6924" max="6924" width="16.140625" style="42" customWidth="1"/>
    <col min="6925" max="7168" width="11.42578125" style="42"/>
    <col min="7169" max="7169" width="1.85546875" style="42" customWidth="1"/>
    <col min="7170" max="7170" width="8.5703125" style="42" customWidth="1"/>
    <col min="7171" max="7171" width="11.28515625" style="42" customWidth="1"/>
    <col min="7172" max="7172" width="14.5703125" style="42" customWidth="1"/>
    <col min="7173" max="7173" width="14.7109375" style="42" customWidth="1"/>
    <col min="7174" max="7174" width="23.5703125" style="42" customWidth="1"/>
    <col min="7175" max="7179" width="8.28515625" style="42" customWidth="1"/>
    <col min="7180" max="7180" width="16.140625" style="42" customWidth="1"/>
    <col min="7181" max="7424" width="11.42578125" style="42"/>
    <col min="7425" max="7425" width="1.85546875" style="42" customWidth="1"/>
    <col min="7426" max="7426" width="8.5703125" style="42" customWidth="1"/>
    <col min="7427" max="7427" width="11.28515625" style="42" customWidth="1"/>
    <col min="7428" max="7428" width="14.5703125" style="42" customWidth="1"/>
    <col min="7429" max="7429" width="14.7109375" style="42" customWidth="1"/>
    <col min="7430" max="7430" width="23.5703125" style="42" customWidth="1"/>
    <col min="7431" max="7435" width="8.28515625" style="42" customWidth="1"/>
    <col min="7436" max="7436" width="16.140625" style="42" customWidth="1"/>
    <col min="7437" max="7680" width="11.42578125" style="42"/>
    <col min="7681" max="7681" width="1.85546875" style="42" customWidth="1"/>
    <col min="7682" max="7682" width="8.5703125" style="42" customWidth="1"/>
    <col min="7683" max="7683" width="11.28515625" style="42" customWidth="1"/>
    <col min="7684" max="7684" width="14.5703125" style="42" customWidth="1"/>
    <col min="7685" max="7685" width="14.7109375" style="42" customWidth="1"/>
    <col min="7686" max="7686" width="23.5703125" style="42" customWidth="1"/>
    <col min="7687" max="7691" width="8.28515625" style="42" customWidth="1"/>
    <col min="7692" max="7692" width="16.140625" style="42" customWidth="1"/>
    <col min="7693" max="7936" width="11.42578125" style="42"/>
    <col min="7937" max="7937" width="1.85546875" style="42" customWidth="1"/>
    <col min="7938" max="7938" width="8.5703125" style="42" customWidth="1"/>
    <col min="7939" max="7939" width="11.28515625" style="42" customWidth="1"/>
    <col min="7940" max="7940" width="14.5703125" style="42" customWidth="1"/>
    <col min="7941" max="7941" width="14.7109375" style="42" customWidth="1"/>
    <col min="7942" max="7942" width="23.5703125" style="42" customWidth="1"/>
    <col min="7943" max="7947" width="8.28515625" style="42" customWidth="1"/>
    <col min="7948" max="7948" width="16.140625" style="42" customWidth="1"/>
    <col min="7949" max="8192" width="11.42578125" style="42"/>
    <col min="8193" max="8193" width="1.85546875" style="42" customWidth="1"/>
    <col min="8194" max="8194" width="8.5703125" style="42" customWidth="1"/>
    <col min="8195" max="8195" width="11.28515625" style="42" customWidth="1"/>
    <col min="8196" max="8196" width="14.5703125" style="42" customWidth="1"/>
    <col min="8197" max="8197" width="14.7109375" style="42" customWidth="1"/>
    <col min="8198" max="8198" width="23.5703125" style="42" customWidth="1"/>
    <col min="8199" max="8203" width="8.28515625" style="42" customWidth="1"/>
    <col min="8204" max="8204" width="16.140625" style="42" customWidth="1"/>
    <col min="8205" max="8448" width="11.42578125" style="42"/>
    <col min="8449" max="8449" width="1.85546875" style="42" customWidth="1"/>
    <col min="8450" max="8450" width="8.5703125" style="42" customWidth="1"/>
    <col min="8451" max="8451" width="11.28515625" style="42" customWidth="1"/>
    <col min="8452" max="8452" width="14.5703125" style="42" customWidth="1"/>
    <col min="8453" max="8453" width="14.7109375" style="42" customWidth="1"/>
    <col min="8454" max="8454" width="23.5703125" style="42" customWidth="1"/>
    <col min="8455" max="8459" width="8.28515625" style="42" customWidth="1"/>
    <col min="8460" max="8460" width="16.140625" style="42" customWidth="1"/>
    <col min="8461" max="8704" width="11.42578125" style="42"/>
    <col min="8705" max="8705" width="1.85546875" style="42" customWidth="1"/>
    <col min="8706" max="8706" width="8.5703125" style="42" customWidth="1"/>
    <col min="8707" max="8707" width="11.28515625" style="42" customWidth="1"/>
    <col min="8708" max="8708" width="14.5703125" style="42" customWidth="1"/>
    <col min="8709" max="8709" width="14.7109375" style="42" customWidth="1"/>
    <col min="8710" max="8710" width="23.5703125" style="42" customWidth="1"/>
    <col min="8711" max="8715" width="8.28515625" style="42" customWidth="1"/>
    <col min="8716" max="8716" width="16.140625" style="42" customWidth="1"/>
    <col min="8717" max="8960" width="11.42578125" style="42"/>
    <col min="8961" max="8961" width="1.85546875" style="42" customWidth="1"/>
    <col min="8962" max="8962" width="8.5703125" style="42" customWidth="1"/>
    <col min="8963" max="8963" width="11.28515625" style="42" customWidth="1"/>
    <col min="8964" max="8964" width="14.5703125" style="42" customWidth="1"/>
    <col min="8965" max="8965" width="14.7109375" style="42" customWidth="1"/>
    <col min="8966" max="8966" width="23.5703125" style="42" customWidth="1"/>
    <col min="8967" max="8971" width="8.28515625" style="42" customWidth="1"/>
    <col min="8972" max="8972" width="16.140625" style="42" customWidth="1"/>
    <col min="8973" max="9216" width="11.42578125" style="42"/>
    <col min="9217" max="9217" width="1.85546875" style="42" customWidth="1"/>
    <col min="9218" max="9218" width="8.5703125" style="42" customWidth="1"/>
    <col min="9219" max="9219" width="11.28515625" style="42" customWidth="1"/>
    <col min="9220" max="9220" width="14.5703125" style="42" customWidth="1"/>
    <col min="9221" max="9221" width="14.7109375" style="42" customWidth="1"/>
    <col min="9222" max="9222" width="23.5703125" style="42" customWidth="1"/>
    <col min="9223" max="9227" width="8.28515625" style="42" customWidth="1"/>
    <col min="9228" max="9228" width="16.140625" style="42" customWidth="1"/>
    <col min="9229" max="9472" width="11.42578125" style="42"/>
    <col min="9473" max="9473" width="1.85546875" style="42" customWidth="1"/>
    <col min="9474" max="9474" width="8.5703125" style="42" customWidth="1"/>
    <col min="9475" max="9475" width="11.28515625" style="42" customWidth="1"/>
    <col min="9476" max="9476" width="14.5703125" style="42" customWidth="1"/>
    <col min="9477" max="9477" width="14.7109375" style="42" customWidth="1"/>
    <col min="9478" max="9478" width="23.5703125" style="42" customWidth="1"/>
    <col min="9479" max="9483" width="8.28515625" style="42" customWidth="1"/>
    <col min="9484" max="9484" width="16.140625" style="42" customWidth="1"/>
    <col min="9485" max="9728" width="11.42578125" style="42"/>
    <col min="9729" max="9729" width="1.85546875" style="42" customWidth="1"/>
    <col min="9730" max="9730" width="8.5703125" style="42" customWidth="1"/>
    <col min="9731" max="9731" width="11.28515625" style="42" customWidth="1"/>
    <col min="9732" max="9732" width="14.5703125" style="42" customWidth="1"/>
    <col min="9733" max="9733" width="14.7109375" style="42" customWidth="1"/>
    <col min="9734" max="9734" width="23.5703125" style="42" customWidth="1"/>
    <col min="9735" max="9739" width="8.28515625" style="42" customWidth="1"/>
    <col min="9740" max="9740" width="16.140625" style="42" customWidth="1"/>
    <col min="9741" max="9984" width="11.42578125" style="42"/>
    <col min="9985" max="9985" width="1.85546875" style="42" customWidth="1"/>
    <col min="9986" max="9986" width="8.5703125" style="42" customWidth="1"/>
    <col min="9987" max="9987" width="11.28515625" style="42" customWidth="1"/>
    <col min="9988" max="9988" width="14.5703125" style="42" customWidth="1"/>
    <col min="9989" max="9989" width="14.7109375" style="42" customWidth="1"/>
    <col min="9990" max="9990" width="23.5703125" style="42" customWidth="1"/>
    <col min="9991" max="9995" width="8.28515625" style="42" customWidth="1"/>
    <col min="9996" max="9996" width="16.140625" style="42" customWidth="1"/>
    <col min="9997" max="10240" width="11.42578125" style="42"/>
    <col min="10241" max="10241" width="1.85546875" style="42" customWidth="1"/>
    <col min="10242" max="10242" width="8.5703125" style="42" customWidth="1"/>
    <col min="10243" max="10243" width="11.28515625" style="42" customWidth="1"/>
    <col min="10244" max="10244" width="14.5703125" style="42" customWidth="1"/>
    <col min="10245" max="10245" width="14.7109375" style="42" customWidth="1"/>
    <col min="10246" max="10246" width="23.5703125" style="42" customWidth="1"/>
    <col min="10247" max="10251" width="8.28515625" style="42" customWidth="1"/>
    <col min="10252" max="10252" width="16.140625" style="42" customWidth="1"/>
    <col min="10253" max="10496" width="11.42578125" style="42"/>
    <col min="10497" max="10497" width="1.85546875" style="42" customWidth="1"/>
    <col min="10498" max="10498" width="8.5703125" style="42" customWidth="1"/>
    <col min="10499" max="10499" width="11.28515625" style="42" customWidth="1"/>
    <col min="10500" max="10500" width="14.5703125" style="42" customWidth="1"/>
    <col min="10501" max="10501" width="14.7109375" style="42" customWidth="1"/>
    <col min="10502" max="10502" width="23.5703125" style="42" customWidth="1"/>
    <col min="10503" max="10507" width="8.28515625" style="42" customWidth="1"/>
    <col min="10508" max="10508" width="16.140625" style="42" customWidth="1"/>
    <col min="10509" max="10752" width="11.42578125" style="42"/>
    <col min="10753" max="10753" width="1.85546875" style="42" customWidth="1"/>
    <col min="10754" max="10754" width="8.5703125" style="42" customWidth="1"/>
    <col min="10755" max="10755" width="11.28515625" style="42" customWidth="1"/>
    <col min="10756" max="10756" width="14.5703125" style="42" customWidth="1"/>
    <col min="10757" max="10757" width="14.7109375" style="42" customWidth="1"/>
    <col min="10758" max="10758" width="23.5703125" style="42" customWidth="1"/>
    <col min="10759" max="10763" width="8.28515625" style="42" customWidth="1"/>
    <col min="10764" max="10764" width="16.140625" style="42" customWidth="1"/>
    <col min="10765" max="11008" width="11.42578125" style="42"/>
    <col min="11009" max="11009" width="1.85546875" style="42" customWidth="1"/>
    <col min="11010" max="11010" width="8.5703125" style="42" customWidth="1"/>
    <col min="11011" max="11011" width="11.28515625" style="42" customWidth="1"/>
    <col min="11012" max="11012" width="14.5703125" style="42" customWidth="1"/>
    <col min="11013" max="11013" width="14.7109375" style="42" customWidth="1"/>
    <col min="11014" max="11014" width="23.5703125" style="42" customWidth="1"/>
    <col min="11015" max="11019" width="8.28515625" style="42" customWidth="1"/>
    <col min="11020" max="11020" width="16.140625" style="42" customWidth="1"/>
    <col min="11021" max="11264" width="11.42578125" style="42"/>
    <col min="11265" max="11265" width="1.85546875" style="42" customWidth="1"/>
    <col min="11266" max="11266" width="8.5703125" style="42" customWidth="1"/>
    <col min="11267" max="11267" width="11.28515625" style="42" customWidth="1"/>
    <col min="11268" max="11268" width="14.5703125" style="42" customWidth="1"/>
    <col min="11269" max="11269" width="14.7109375" style="42" customWidth="1"/>
    <col min="11270" max="11270" width="23.5703125" style="42" customWidth="1"/>
    <col min="11271" max="11275" width="8.28515625" style="42" customWidth="1"/>
    <col min="11276" max="11276" width="16.140625" style="42" customWidth="1"/>
    <col min="11277" max="11520" width="11.42578125" style="42"/>
    <col min="11521" max="11521" width="1.85546875" style="42" customWidth="1"/>
    <col min="11522" max="11522" width="8.5703125" style="42" customWidth="1"/>
    <col min="11523" max="11523" width="11.28515625" style="42" customWidth="1"/>
    <col min="11524" max="11524" width="14.5703125" style="42" customWidth="1"/>
    <col min="11525" max="11525" width="14.7109375" style="42" customWidth="1"/>
    <col min="11526" max="11526" width="23.5703125" style="42" customWidth="1"/>
    <col min="11527" max="11531" width="8.28515625" style="42" customWidth="1"/>
    <col min="11532" max="11532" width="16.140625" style="42" customWidth="1"/>
    <col min="11533" max="11776" width="11.42578125" style="42"/>
    <col min="11777" max="11777" width="1.85546875" style="42" customWidth="1"/>
    <col min="11778" max="11778" width="8.5703125" style="42" customWidth="1"/>
    <col min="11779" max="11779" width="11.28515625" style="42" customWidth="1"/>
    <col min="11780" max="11780" width="14.5703125" style="42" customWidth="1"/>
    <col min="11781" max="11781" width="14.7109375" style="42" customWidth="1"/>
    <col min="11782" max="11782" width="23.5703125" style="42" customWidth="1"/>
    <col min="11783" max="11787" width="8.28515625" style="42" customWidth="1"/>
    <col min="11788" max="11788" width="16.140625" style="42" customWidth="1"/>
    <col min="11789" max="12032" width="11.42578125" style="42"/>
    <col min="12033" max="12033" width="1.85546875" style="42" customWidth="1"/>
    <col min="12034" max="12034" width="8.5703125" style="42" customWidth="1"/>
    <col min="12035" max="12035" width="11.28515625" style="42" customWidth="1"/>
    <col min="12036" max="12036" width="14.5703125" style="42" customWidth="1"/>
    <col min="12037" max="12037" width="14.7109375" style="42" customWidth="1"/>
    <col min="12038" max="12038" width="23.5703125" style="42" customWidth="1"/>
    <col min="12039" max="12043" width="8.28515625" style="42" customWidth="1"/>
    <col min="12044" max="12044" width="16.140625" style="42" customWidth="1"/>
    <col min="12045" max="12288" width="11.42578125" style="42"/>
    <col min="12289" max="12289" width="1.85546875" style="42" customWidth="1"/>
    <col min="12290" max="12290" width="8.5703125" style="42" customWidth="1"/>
    <col min="12291" max="12291" width="11.28515625" style="42" customWidth="1"/>
    <col min="12292" max="12292" width="14.5703125" style="42" customWidth="1"/>
    <col min="12293" max="12293" width="14.7109375" style="42" customWidth="1"/>
    <col min="12294" max="12294" width="23.5703125" style="42" customWidth="1"/>
    <col min="12295" max="12299" width="8.28515625" style="42" customWidth="1"/>
    <col min="12300" max="12300" width="16.140625" style="42" customWidth="1"/>
    <col min="12301" max="12544" width="11.42578125" style="42"/>
    <col min="12545" max="12545" width="1.85546875" style="42" customWidth="1"/>
    <col min="12546" max="12546" width="8.5703125" style="42" customWidth="1"/>
    <col min="12547" max="12547" width="11.28515625" style="42" customWidth="1"/>
    <col min="12548" max="12548" width="14.5703125" style="42" customWidth="1"/>
    <col min="12549" max="12549" width="14.7109375" style="42" customWidth="1"/>
    <col min="12550" max="12550" width="23.5703125" style="42" customWidth="1"/>
    <col min="12551" max="12555" width="8.28515625" style="42" customWidth="1"/>
    <col min="12556" max="12556" width="16.140625" style="42" customWidth="1"/>
    <col min="12557" max="12800" width="11.42578125" style="42"/>
    <col min="12801" max="12801" width="1.85546875" style="42" customWidth="1"/>
    <col min="12802" max="12802" width="8.5703125" style="42" customWidth="1"/>
    <col min="12803" max="12803" width="11.28515625" style="42" customWidth="1"/>
    <col min="12804" max="12804" width="14.5703125" style="42" customWidth="1"/>
    <col min="12805" max="12805" width="14.7109375" style="42" customWidth="1"/>
    <col min="12806" max="12806" width="23.5703125" style="42" customWidth="1"/>
    <col min="12807" max="12811" width="8.28515625" style="42" customWidth="1"/>
    <col min="12812" max="12812" width="16.140625" style="42" customWidth="1"/>
    <col min="12813" max="13056" width="11.42578125" style="42"/>
    <col min="13057" max="13057" width="1.85546875" style="42" customWidth="1"/>
    <col min="13058" max="13058" width="8.5703125" style="42" customWidth="1"/>
    <col min="13059" max="13059" width="11.28515625" style="42" customWidth="1"/>
    <col min="13060" max="13060" width="14.5703125" style="42" customWidth="1"/>
    <col min="13061" max="13061" width="14.7109375" style="42" customWidth="1"/>
    <col min="13062" max="13062" width="23.5703125" style="42" customWidth="1"/>
    <col min="13063" max="13067" width="8.28515625" style="42" customWidth="1"/>
    <col min="13068" max="13068" width="16.140625" style="42" customWidth="1"/>
    <col min="13069" max="13312" width="11.42578125" style="42"/>
    <col min="13313" max="13313" width="1.85546875" style="42" customWidth="1"/>
    <col min="13314" max="13314" width="8.5703125" style="42" customWidth="1"/>
    <col min="13315" max="13315" width="11.28515625" style="42" customWidth="1"/>
    <col min="13316" max="13316" width="14.5703125" style="42" customWidth="1"/>
    <col min="13317" max="13317" width="14.7109375" style="42" customWidth="1"/>
    <col min="13318" max="13318" width="23.5703125" style="42" customWidth="1"/>
    <col min="13319" max="13323" width="8.28515625" style="42" customWidth="1"/>
    <col min="13324" max="13324" width="16.140625" style="42" customWidth="1"/>
    <col min="13325" max="13568" width="11.42578125" style="42"/>
    <col min="13569" max="13569" width="1.85546875" style="42" customWidth="1"/>
    <col min="13570" max="13570" width="8.5703125" style="42" customWidth="1"/>
    <col min="13571" max="13571" width="11.28515625" style="42" customWidth="1"/>
    <col min="13572" max="13572" width="14.5703125" style="42" customWidth="1"/>
    <col min="13573" max="13573" width="14.7109375" style="42" customWidth="1"/>
    <col min="13574" max="13574" width="23.5703125" style="42" customWidth="1"/>
    <col min="13575" max="13579" width="8.28515625" style="42" customWidth="1"/>
    <col min="13580" max="13580" width="16.140625" style="42" customWidth="1"/>
    <col min="13581" max="13824" width="11.42578125" style="42"/>
    <col min="13825" max="13825" width="1.85546875" style="42" customWidth="1"/>
    <col min="13826" max="13826" width="8.5703125" style="42" customWidth="1"/>
    <col min="13827" max="13827" width="11.28515625" style="42" customWidth="1"/>
    <col min="13828" max="13828" width="14.5703125" style="42" customWidth="1"/>
    <col min="13829" max="13829" width="14.7109375" style="42" customWidth="1"/>
    <col min="13830" max="13830" width="23.5703125" style="42" customWidth="1"/>
    <col min="13831" max="13835" width="8.28515625" style="42" customWidth="1"/>
    <col min="13836" max="13836" width="16.140625" style="42" customWidth="1"/>
    <col min="13837" max="14080" width="11.42578125" style="42"/>
    <col min="14081" max="14081" width="1.85546875" style="42" customWidth="1"/>
    <col min="14082" max="14082" width="8.5703125" style="42" customWidth="1"/>
    <col min="14083" max="14083" width="11.28515625" style="42" customWidth="1"/>
    <col min="14084" max="14084" width="14.5703125" style="42" customWidth="1"/>
    <col min="14085" max="14085" width="14.7109375" style="42" customWidth="1"/>
    <col min="14086" max="14086" width="23.5703125" style="42" customWidth="1"/>
    <col min="14087" max="14091" width="8.28515625" style="42" customWidth="1"/>
    <col min="14092" max="14092" width="16.140625" style="42" customWidth="1"/>
    <col min="14093" max="14336" width="11.42578125" style="42"/>
    <col min="14337" max="14337" width="1.85546875" style="42" customWidth="1"/>
    <col min="14338" max="14338" width="8.5703125" style="42" customWidth="1"/>
    <col min="14339" max="14339" width="11.28515625" style="42" customWidth="1"/>
    <col min="14340" max="14340" width="14.5703125" style="42" customWidth="1"/>
    <col min="14341" max="14341" width="14.7109375" style="42" customWidth="1"/>
    <col min="14342" max="14342" width="23.5703125" style="42" customWidth="1"/>
    <col min="14343" max="14347" width="8.28515625" style="42" customWidth="1"/>
    <col min="14348" max="14348" width="16.140625" style="42" customWidth="1"/>
    <col min="14349" max="14592" width="11.42578125" style="42"/>
    <col min="14593" max="14593" width="1.85546875" style="42" customWidth="1"/>
    <col min="14594" max="14594" width="8.5703125" style="42" customWidth="1"/>
    <col min="14595" max="14595" width="11.28515625" style="42" customWidth="1"/>
    <col min="14596" max="14596" width="14.5703125" style="42" customWidth="1"/>
    <col min="14597" max="14597" width="14.7109375" style="42" customWidth="1"/>
    <col min="14598" max="14598" width="23.5703125" style="42" customWidth="1"/>
    <col min="14599" max="14603" width="8.28515625" style="42" customWidth="1"/>
    <col min="14604" max="14604" width="16.140625" style="42" customWidth="1"/>
    <col min="14605" max="14848" width="11.42578125" style="42"/>
    <col min="14849" max="14849" width="1.85546875" style="42" customWidth="1"/>
    <col min="14850" max="14850" width="8.5703125" style="42" customWidth="1"/>
    <col min="14851" max="14851" width="11.28515625" style="42" customWidth="1"/>
    <col min="14852" max="14852" width="14.5703125" style="42" customWidth="1"/>
    <col min="14853" max="14853" width="14.7109375" style="42" customWidth="1"/>
    <col min="14854" max="14854" width="23.5703125" style="42" customWidth="1"/>
    <col min="14855" max="14859" width="8.28515625" style="42" customWidth="1"/>
    <col min="14860" max="14860" width="16.140625" style="42" customWidth="1"/>
    <col min="14861" max="15104" width="11.42578125" style="42"/>
    <col min="15105" max="15105" width="1.85546875" style="42" customWidth="1"/>
    <col min="15106" max="15106" width="8.5703125" style="42" customWidth="1"/>
    <col min="15107" max="15107" width="11.28515625" style="42" customWidth="1"/>
    <col min="15108" max="15108" width="14.5703125" style="42" customWidth="1"/>
    <col min="15109" max="15109" width="14.7109375" style="42" customWidth="1"/>
    <col min="15110" max="15110" width="23.5703125" style="42" customWidth="1"/>
    <col min="15111" max="15115" width="8.28515625" style="42" customWidth="1"/>
    <col min="15116" max="15116" width="16.140625" style="42" customWidth="1"/>
    <col min="15117" max="15360" width="11.42578125" style="42"/>
    <col min="15361" max="15361" width="1.85546875" style="42" customWidth="1"/>
    <col min="15362" max="15362" width="8.5703125" style="42" customWidth="1"/>
    <col min="15363" max="15363" width="11.28515625" style="42" customWidth="1"/>
    <col min="15364" max="15364" width="14.5703125" style="42" customWidth="1"/>
    <col min="15365" max="15365" width="14.7109375" style="42" customWidth="1"/>
    <col min="15366" max="15366" width="23.5703125" style="42" customWidth="1"/>
    <col min="15367" max="15371" width="8.28515625" style="42" customWidth="1"/>
    <col min="15372" max="15372" width="16.140625" style="42" customWidth="1"/>
    <col min="15373" max="15616" width="11.42578125" style="42"/>
    <col min="15617" max="15617" width="1.85546875" style="42" customWidth="1"/>
    <col min="15618" max="15618" width="8.5703125" style="42" customWidth="1"/>
    <col min="15619" max="15619" width="11.28515625" style="42" customWidth="1"/>
    <col min="15620" max="15620" width="14.5703125" style="42" customWidth="1"/>
    <col min="15621" max="15621" width="14.7109375" style="42" customWidth="1"/>
    <col min="15622" max="15622" width="23.5703125" style="42" customWidth="1"/>
    <col min="15623" max="15627" width="8.28515625" style="42" customWidth="1"/>
    <col min="15628" max="15628" width="16.140625" style="42" customWidth="1"/>
    <col min="15629" max="15872" width="11.42578125" style="42"/>
    <col min="15873" max="15873" width="1.85546875" style="42" customWidth="1"/>
    <col min="15874" max="15874" width="8.5703125" style="42" customWidth="1"/>
    <col min="15875" max="15875" width="11.28515625" style="42" customWidth="1"/>
    <col min="15876" max="15876" width="14.5703125" style="42" customWidth="1"/>
    <col min="15877" max="15877" width="14.7109375" style="42" customWidth="1"/>
    <col min="15878" max="15878" width="23.5703125" style="42" customWidth="1"/>
    <col min="15879" max="15883" width="8.28515625" style="42" customWidth="1"/>
    <col min="15884" max="15884" width="16.140625" style="42" customWidth="1"/>
    <col min="15885" max="16128" width="11.42578125" style="42"/>
    <col min="16129" max="16129" width="1.85546875" style="42" customWidth="1"/>
    <col min="16130" max="16130" width="8.5703125" style="42" customWidth="1"/>
    <col min="16131" max="16131" width="11.28515625" style="42" customWidth="1"/>
    <col min="16132" max="16132" width="14.5703125" style="42" customWidth="1"/>
    <col min="16133" max="16133" width="14.7109375" style="42" customWidth="1"/>
    <col min="16134" max="16134" width="23.5703125" style="42" customWidth="1"/>
    <col min="16135" max="16139" width="8.28515625" style="42" customWidth="1"/>
    <col min="16140" max="16140" width="16.140625" style="42" customWidth="1"/>
    <col min="16141" max="16384" width="11.42578125" style="42"/>
  </cols>
  <sheetData>
    <row r="2" spans="1:19" s="40" customFormat="1" ht="21.75" customHeight="1" x14ac:dyDescent="0.2">
      <c r="B2" s="292"/>
      <c r="C2" s="292"/>
      <c r="D2" s="293" t="s">
        <v>104</v>
      </c>
      <c r="E2" s="293"/>
      <c r="F2" s="293"/>
      <c r="G2" s="293"/>
      <c r="H2" s="293"/>
      <c r="I2" s="293"/>
      <c r="J2" s="293"/>
      <c r="K2" s="293"/>
    </row>
    <row r="3" spans="1:19" s="40" customFormat="1" ht="18" customHeight="1" x14ac:dyDescent="0.2">
      <c r="B3" s="292"/>
      <c r="C3" s="292"/>
      <c r="D3" s="293" t="s">
        <v>18</v>
      </c>
      <c r="E3" s="293"/>
      <c r="F3" s="293"/>
      <c r="G3" s="293"/>
      <c r="H3" s="293"/>
      <c r="I3" s="293"/>
      <c r="J3" s="293"/>
      <c r="K3" s="293"/>
    </row>
    <row r="4" spans="1:19" s="40" customFormat="1" ht="18" customHeight="1" x14ac:dyDescent="0.2">
      <c r="B4" s="292"/>
      <c r="C4" s="292"/>
      <c r="D4" s="293" t="s">
        <v>105</v>
      </c>
      <c r="E4" s="293"/>
      <c r="F4" s="293"/>
      <c r="G4" s="293"/>
      <c r="H4" s="293"/>
      <c r="I4" s="293"/>
      <c r="J4" s="293"/>
      <c r="K4" s="293"/>
    </row>
    <row r="5" spans="1:19" s="40" customFormat="1" ht="18" customHeight="1" x14ac:dyDescent="0.2">
      <c r="B5" s="292"/>
      <c r="C5" s="292"/>
      <c r="D5" s="294" t="s">
        <v>132</v>
      </c>
      <c r="E5" s="294"/>
      <c r="F5" s="294"/>
      <c r="G5" s="294"/>
      <c r="H5" s="294" t="s">
        <v>133</v>
      </c>
      <c r="I5" s="294"/>
      <c r="J5" s="294"/>
      <c r="K5" s="294"/>
    </row>
    <row r="6" spans="1:19" s="40" customFormat="1" ht="33.75" customHeight="1" thickBot="1" x14ac:dyDescent="0.25"/>
    <row r="7" spans="1:19" ht="24.75" customHeight="1" thickBot="1" x14ac:dyDescent="0.25">
      <c r="A7" s="41"/>
      <c r="B7" s="295" t="s">
        <v>108</v>
      </c>
      <c r="C7" s="296"/>
      <c r="D7" s="295" t="s">
        <v>358</v>
      </c>
      <c r="E7" s="297"/>
      <c r="F7" s="296"/>
      <c r="G7" s="40"/>
      <c r="H7" s="40"/>
      <c r="I7" s="40"/>
      <c r="J7" s="40"/>
      <c r="K7" s="40"/>
      <c r="L7" s="40"/>
      <c r="M7" s="40"/>
      <c r="N7" s="40"/>
      <c r="O7" s="40"/>
      <c r="P7" s="40"/>
      <c r="Q7" s="40"/>
      <c r="R7" s="40"/>
      <c r="S7" s="40"/>
    </row>
    <row r="8" spans="1:19" ht="30" customHeight="1" thickBot="1" x14ac:dyDescent="0.25">
      <c r="A8" s="41"/>
      <c r="B8" s="295" t="s">
        <v>134</v>
      </c>
      <c r="C8" s="296"/>
      <c r="D8" s="295" t="s">
        <v>362</v>
      </c>
      <c r="E8" s="297"/>
      <c r="F8" s="296"/>
      <c r="G8" s="40"/>
      <c r="H8" s="40"/>
      <c r="I8" s="40"/>
      <c r="J8" s="40"/>
      <c r="K8" s="40"/>
      <c r="L8" s="40"/>
      <c r="M8" s="40"/>
      <c r="N8" s="40"/>
      <c r="O8" s="40"/>
      <c r="P8" s="40"/>
      <c r="Q8" s="40"/>
      <c r="R8" s="40"/>
      <c r="S8" s="40"/>
    </row>
    <row r="9" spans="1:19" ht="24.75" customHeight="1" x14ac:dyDescent="0.2">
      <c r="A9" s="41"/>
      <c r="B9" s="40"/>
      <c r="C9" s="40"/>
      <c r="D9" s="40"/>
      <c r="E9" s="40"/>
      <c r="F9" s="40"/>
      <c r="G9" s="40"/>
      <c r="H9" s="40"/>
      <c r="I9" s="40"/>
      <c r="J9" s="40"/>
      <c r="K9" s="40"/>
      <c r="L9" s="40"/>
      <c r="M9" s="40"/>
      <c r="N9" s="40"/>
      <c r="O9" s="40"/>
      <c r="P9" s="40"/>
      <c r="Q9" s="40"/>
      <c r="R9" s="40"/>
      <c r="S9" s="40"/>
    </row>
    <row r="10" spans="1:19" s="43" customFormat="1" ht="36.75" customHeight="1" x14ac:dyDescent="0.2">
      <c r="B10" s="298" t="s">
        <v>135</v>
      </c>
      <c r="C10" s="298"/>
      <c r="D10" s="298"/>
      <c r="E10" s="298"/>
      <c r="F10" s="298"/>
      <c r="G10" s="298"/>
      <c r="H10" s="298"/>
      <c r="I10" s="298"/>
      <c r="J10" s="298"/>
      <c r="K10" s="298"/>
      <c r="L10" s="290" t="s">
        <v>136</v>
      </c>
      <c r="M10" s="40"/>
      <c r="N10" s="40"/>
      <c r="O10" s="40"/>
      <c r="P10" s="40"/>
      <c r="Q10" s="40"/>
      <c r="R10" s="40"/>
      <c r="S10" s="40"/>
    </row>
    <row r="11" spans="1:19" s="43" customFormat="1" ht="38.25" customHeight="1" x14ac:dyDescent="0.2">
      <c r="B11" s="44" t="s">
        <v>110</v>
      </c>
      <c r="C11" s="44" t="s">
        <v>113</v>
      </c>
      <c r="D11" s="44" t="s">
        <v>137</v>
      </c>
      <c r="E11" s="44" t="s">
        <v>138</v>
      </c>
      <c r="F11" s="44" t="s">
        <v>139</v>
      </c>
      <c r="G11" s="44">
        <v>2016</v>
      </c>
      <c r="H11" s="44">
        <v>2017</v>
      </c>
      <c r="I11" s="44">
        <v>2018</v>
      </c>
      <c r="J11" s="44">
        <v>2019</v>
      </c>
      <c r="K11" s="44">
        <v>2020</v>
      </c>
      <c r="L11" s="291"/>
      <c r="M11" s="40"/>
      <c r="N11" s="40"/>
      <c r="O11" s="40"/>
      <c r="P11" s="40"/>
      <c r="Q11" s="40"/>
      <c r="R11" s="40"/>
      <c r="S11" s="40"/>
    </row>
    <row r="12" spans="1:19" s="45" customFormat="1" ht="146.25" customHeight="1" x14ac:dyDescent="0.2">
      <c r="B12" s="160">
        <f>'1_Acompañamiento y conceptos '!C9</f>
        <v>1</v>
      </c>
      <c r="C12" s="161" t="str">
        <f>'1_Acompañamiento y conceptos '!F9</f>
        <v>Gestionar dentro de los términos establecidos por ley el 92% de las solicitudes de  consultas, conceptos y actos administrativos que sean puestos a consideración de la Dirección.</v>
      </c>
      <c r="D12" s="162" t="str">
        <f>'1_Acompañamiento y conceptos '!H16</f>
        <v>Constante</v>
      </c>
      <c r="E12" s="166" t="s">
        <v>366</v>
      </c>
      <c r="F12" s="203">
        <v>0.92</v>
      </c>
      <c r="G12" s="163" t="s">
        <v>365</v>
      </c>
      <c r="H12" s="163" t="s">
        <v>365</v>
      </c>
      <c r="I12" s="202">
        <v>0.88729999999999998</v>
      </c>
      <c r="J12" s="203">
        <v>0.92</v>
      </c>
      <c r="K12" s="203">
        <v>0.92</v>
      </c>
      <c r="L12" s="207">
        <f>+AVERAGE(I12,Metas_Magnitud!T13,0)/Anualización!F12</f>
        <v>0.60575181159420288</v>
      </c>
      <c r="M12" s="40"/>
      <c r="N12" s="40"/>
      <c r="O12" s="40"/>
      <c r="P12" s="40"/>
      <c r="Q12" s="40"/>
      <c r="R12" s="40"/>
      <c r="S12" s="40"/>
    </row>
    <row r="13" spans="1:19" s="45" customFormat="1" ht="126.75" customHeight="1" x14ac:dyDescent="0.2">
      <c r="B13" s="160">
        <f>'2_PAAC'!C9</f>
        <v>2</v>
      </c>
      <c r="C13" s="165" t="str">
        <f>'2_PAAC'!F9</f>
        <v>Realizar el 100% de las actividades programadas en el Plan Anticorrupción y de Atención al Ciudadano de la vigencia por la Dirección de Normatividad y Conceptos</v>
      </c>
      <c r="D13" s="162" t="str">
        <f>'2_PAAC'!H16</f>
        <v>Constante</v>
      </c>
      <c r="E13" s="166" t="s">
        <v>366</v>
      </c>
      <c r="F13" s="207">
        <v>1</v>
      </c>
      <c r="G13" s="163" t="s">
        <v>365</v>
      </c>
      <c r="H13" s="163" t="s">
        <v>365</v>
      </c>
      <c r="I13" s="163" t="s">
        <v>365</v>
      </c>
      <c r="J13" s="164">
        <v>1</v>
      </c>
      <c r="K13" s="164">
        <v>1</v>
      </c>
      <c r="L13" s="207">
        <f>+AVERAGE(Metas_Magnitud!T18,0)/Anualización!F13</f>
        <v>0.5</v>
      </c>
    </row>
    <row r="14" spans="1:19" s="45" customFormat="1" x14ac:dyDescent="0.2">
      <c r="F14" s="46"/>
      <c r="G14" s="46"/>
      <c r="H14" s="46"/>
      <c r="I14" s="46"/>
      <c r="J14" s="46"/>
      <c r="K14" s="46"/>
      <c r="L14" s="46"/>
    </row>
    <row r="15" spans="1:19" s="45" customFormat="1" x14ac:dyDescent="0.2"/>
    <row r="16" spans="1:19" s="45" customFormat="1" x14ac:dyDescent="0.2"/>
  </sheetData>
  <sheetProtection algorithmName="SHA-512" hashValue="nwPnAmsG9ql8KDxk3Zw2UQ8J/0N1xqMLvxil+xajpN/RWkb050N9lYfLQoHHEsSnkwR75NouBj03GrhZ1wbJMw==" saltValue="uJ8rkwS8R7EkKpa9kuVJbQ==" spinCount="100000" sheet="1" objects="1" scenarios="1" formatCells="0" formatColumns="0" formatRows="0"/>
  <mergeCells count="12">
    <mergeCell ref="L10:L11"/>
    <mergeCell ref="B2:C5"/>
    <mergeCell ref="D2:K2"/>
    <mergeCell ref="D3:K3"/>
    <mergeCell ref="D4:K4"/>
    <mergeCell ref="D5:G5"/>
    <mergeCell ref="H5:K5"/>
    <mergeCell ref="B7:C7"/>
    <mergeCell ref="D7:F7"/>
    <mergeCell ref="B8:C8"/>
    <mergeCell ref="D8:F8"/>
    <mergeCell ref="B10:K10"/>
  </mergeCells>
  <pageMargins left="1" right="1" top="1" bottom="1" header="0.5" footer="0.5"/>
  <pageSetup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7"/>
  <sheetViews>
    <sheetView topLeftCell="B1" zoomScale="90" zoomScaleNormal="90" zoomScaleSheetLayoutView="100" zoomScalePageLayoutView="70" workbookViewId="0">
      <selection activeCell="C50" sqref="C50:I50"/>
    </sheetView>
  </sheetViews>
  <sheetFormatPr baseColWidth="10" defaultRowHeight="12" x14ac:dyDescent="0.2"/>
  <cols>
    <col min="1" max="1" width="1" style="16" customWidth="1"/>
    <col min="2" max="2" width="25.42578125" style="259" customWidth="1"/>
    <col min="3" max="3" width="14.5703125" style="16" customWidth="1"/>
    <col min="4" max="4" width="20.140625" style="16" customWidth="1"/>
    <col min="5" max="5" width="16.42578125" style="16" customWidth="1"/>
    <col min="6" max="6" width="25" style="16" customWidth="1"/>
    <col min="7" max="7" width="22" style="260" customWidth="1"/>
    <col min="8" max="8" width="20.5703125" style="16" customWidth="1"/>
    <col min="9" max="9" width="22.42578125" style="16" customWidth="1"/>
    <col min="10" max="11" width="22.42578125" style="15" customWidth="1"/>
    <col min="12" max="21" width="11.42578125" style="15"/>
    <col min="22" max="16384" width="11.42578125" style="16"/>
  </cols>
  <sheetData>
    <row r="1" spans="1:21" ht="6" customHeight="1" x14ac:dyDescent="0.2">
      <c r="A1" s="221"/>
      <c r="B1" s="222"/>
      <c r="C1" s="221"/>
      <c r="D1" s="221"/>
      <c r="E1" s="221"/>
      <c r="F1" s="221"/>
      <c r="G1" s="222"/>
      <c r="H1" s="221"/>
      <c r="I1" s="221"/>
    </row>
    <row r="2" spans="1:21" ht="29.25" customHeight="1" x14ac:dyDescent="0.2">
      <c r="A2" s="221"/>
      <c r="B2" s="325"/>
      <c r="C2" s="326" t="s">
        <v>372</v>
      </c>
      <c r="D2" s="326"/>
      <c r="E2" s="326"/>
      <c r="F2" s="326"/>
      <c r="G2" s="326"/>
      <c r="H2" s="326"/>
      <c r="I2" s="326"/>
      <c r="J2" s="223"/>
      <c r="L2" s="17" t="s">
        <v>35</v>
      </c>
      <c r="U2" s="16"/>
    </row>
    <row r="3" spans="1:21" ht="25.5" customHeight="1" x14ac:dyDescent="0.2">
      <c r="A3" s="221"/>
      <c r="B3" s="325"/>
      <c r="C3" s="326" t="s">
        <v>18</v>
      </c>
      <c r="D3" s="326"/>
      <c r="E3" s="326"/>
      <c r="F3" s="326"/>
      <c r="G3" s="326"/>
      <c r="H3" s="326"/>
      <c r="I3" s="326"/>
      <c r="J3" s="223"/>
      <c r="L3" s="17" t="s">
        <v>30</v>
      </c>
      <c r="U3" s="16"/>
    </row>
    <row r="4" spans="1:21" ht="25.5" customHeight="1" x14ac:dyDescent="0.2">
      <c r="A4" s="221"/>
      <c r="B4" s="325"/>
      <c r="C4" s="326" t="s">
        <v>0</v>
      </c>
      <c r="D4" s="326"/>
      <c r="E4" s="326"/>
      <c r="F4" s="326"/>
      <c r="G4" s="326"/>
      <c r="H4" s="326"/>
      <c r="I4" s="326"/>
      <c r="J4" s="223"/>
      <c r="L4" s="17" t="s">
        <v>36</v>
      </c>
      <c r="U4" s="16"/>
    </row>
    <row r="5" spans="1:21" ht="25.5" customHeight="1" x14ac:dyDescent="0.2">
      <c r="A5" s="221"/>
      <c r="B5" s="325"/>
      <c r="C5" s="326" t="s">
        <v>38</v>
      </c>
      <c r="D5" s="326"/>
      <c r="E5" s="326"/>
      <c r="F5" s="326"/>
      <c r="G5" s="326" t="s">
        <v>103</v>
      </c>
      <c r="H5" s="326"/>
      <c r="I5" s="326"/>
      <c r="J5" s="223"/>
      <c r="L5" s="17" t="s">
        <v>31</v>
      </c>
      <c r="U5" s="16"/>
    </row>
    <row r="6" spans="1:21" ht="23.25" customHeight="1" x14ac:dyDescent="0.2">
      <c r="A6" s="221"/>
      <c r="B6" s="308" t="s">
        <v>1</v>
      </c>
      <c r="C6" s="308"/>
      <c r="D6" s="308"/>
      <c r="E6" s="308"/>
      <c r="F6" s="308"/>
      <c r="G6" s="308"/>
      <c r="H6" s="308"/>
      <c r="I6" s="308"/>
      <c r="J6" s="224"/>
      <c r="K6" s="224"/>
    </row>
    <row r="7" spans="1:21" ht="24" customHeight="1" x14ac:dyDescent="0.2">
      <c r="A7" s="221"/>
      <c r="B7" s="309" t="s">
        <v>37</v>
      </c>
      <c r="C7" s="309"/>
      <c r="D7" s="309"/>
      <c r="E7" s="309"/>
      <c r="F7" s="309"/>
      <c r="G7" s="309"/>
      <c r="H7" s="309"/>
      <c r="I7" s="309"/>
      <c r="J7" s="225"/>
      <c r="K7" s="225"/>
    </row>
    <row r="8" spans="1:21" ht="24" customHeight="1" x14ac:dyDescent="0.2">
      <c r="A8" s="221"/>
      <c r="B8" s="310" t="s">
        <v>19</v>
      </c>
      <c r="C8" s="310"/>
      <c r="D8" s="310"/>
      <c r="E8" s="310"/>
      <c r="F8" s="310"/>
      <c r="G8" s="310"/>
      <c r="H8" s="310"/>
      <c r="I8" s="310"/>
      <c r="J8" s="225"/>
      <c r="K8" s="225"/>
      <c r="N8" s="21" t="s">
        <v>57</v>
      </c>
    </row>
    <row r="9" spans="1:21" ht="30.75" customHeight="1" x14ac:dyDescent="0.2">
      <c r="A9" s="221"/>
      <c r="B9" s="218" t="s">
        <v>101</v>
      </c>
      <c r="C9" s="219">
        <v>1</v>
      </c>
      <c r="D9" s="306" t="s">
        <v>102</v>
      </c>
      <c r="E9" s="306"/>
      <c r="F9" s="300" t="s">
        <v>368</v>
      </c>
      <c r="G9" s="300"/>
      <c r="H9" s="300"/>
      <c r="I9" s="300"/>
      <c r="J9" s="226"/>
      <c r="K9" s="226"/>
      <c r="M9" s="17" t="s">
        <v>22</v>
      </c>
      <c r="N9" s="21" t="s">
        <v>58</v>
      </c>
    </row>
    <row r="10" spans="1:21" ht="30.75" customHeight="1" x14ac:dyDescent="0.2">
      <c r="A10" s="221"/>
      <c r="B10" s="218" t="s">
        <v>41</v>
      </c>
      <c r="C10" s="219" t="s">
        <v>89</v>
      </c>
      <c r="D10" s="306" t="s">
        <v>40</v>
      </c>
      <c r="E10" s="306"/>
      <c r="F10" s="307" t="s">
        <v>339</v>
      </c>
      <c r="G10" s="307"/>
      <c r="H10" s="218" t="s">
        <v>46</v>
      </c>
      <c r="I10" s="219" t="s">
        <v>89</v>
      </c>
      <c r="J10" s="227"/>
      <c r="K10" s="227"/>
      <c r="M10" s="17" t="s">
        <v>23</v>
      </c>
      <c r="N10" s="21" t="s">
        <v>59</v>
      </c>
    </row>
    <row r="11" spans="1:21" ht="30.75" customHeight="1" x14ac:dyDescent="0.2">
      <c r="A11" s="221"/>
      <c r="B11" s="218" t="s">
        <v>47</v>
      </c>
      <c r="C11" s="300" t="s">
        <v>336</v>
      </c>
      <c r="D11" s="300"/>
      <c r="E11" s="300"/>
      <c r="F11" s="300"/>
      <c r="G11" s="218" t="s">
        <v>48</v>
      </c>
      <c r="H11" s="302" t="s">
        <v>336</v>
      </c>
      <c r="I11" s="302"/>
      <c r="J11" s="228"/>
      <c r="K11" s="228"/>
      <c r="M11" s="17" t="s">
        <v>24</v>
      </c>
      <c r="N11" s="21" t="s">
        <v>60</v>
      </c>
    </row>
    <row r="12" spans="1:21" ht="30.75" customHeight="1" x14ac:dyDescent="0.2">
      <c r="A12" s="221"/>
      <c r="B12" s="218" t="s">
        <v>49</v>
      </c>
      <c r="C12" s="299" t="s">
        <v>22</v>
      </c>
      <c r="D12" s="299"/>
      <c r="E12" s="299"/>
      <c r="F12" s="299"/>
      <c r="G12" s="218" t="s">
        <v>50</v>
      </c>
      <c r="H12" s="301" t="s">
        <v>306</v>
      </c>
      <c r="I12" s="301"/>
      <c r="J12" s="229"/>
      <c r="K12" s="229"/>
      <c r="M12" s="18" t="s">
        <v>25</v>
      </c>
    </row>
    <row r="13" spans="1:21" ht="30.75" customHeight="1" x14ac:dyDescent="0.2">
      <c r="A13" s="221"/>
      <c r="B13" s="218" t="s">
        <v>51</v>
      </c>
      <c r="C13" s="300" t="s">
        <v>96</v>
      </c>
      <c r="D13" s="300"/>
      <c r="E13" s="300"/>
      <c r="F13" s="300"/>
      <c r="G13" s="300"/>
      <c r="H13" s="300"/>
      <c r="I13" s="300"/>
      <c r="J13" s="230"/>
      <c r="K13" s="230"/>
      <c r="M13" s="18"/>
    </row>
    <row r="14" spans="1:21" ht="30.75" customHeight="1" x14ac:dyDescent="0.2">
      <c r="A14" s="221"/>
      <c r="B14" s="218" t="s">
        <v>52</v>
      </c>
      <c r="C14" s="307" t="s">
        <v>336</v>
      </c>
      <c r="D14" s="307"/>
      <c r="E14" s="307"/>
      <c r="F14" s="307"/>
      <c r="G14" s="307"/>
      <c r="H14" s="307"/>
      <c r="I14" s="307"/>
      <c r="J14" s="227"/>
      <c r="K14" s="227"/>
      <c r="M14" s="18"/>
      <c r="N14" s="21" t="s">
        <v>88</v>
      </c>
    </row>
    <row r="15" spans="1:21" ht="30.75" customHeight="1" x14ac:dyDescent="0.2">
      <c r="A15" s="221"/>
      <c r="B15" s="218" t="s">
        <v>53</v>
      </c>
      <c r="C15" s="300" t="s">
        <v>307</v>
      </c>
      <c r="D15" s="300"/>
      <c r="E15" s="300"/>
      <c r="F15" s="300"/>
      <c r="G15" s="218" t="s">
        <v>54</v>
      </c>
      <c r="H15" s="307" t="s">
        <v>32</v>
      </c>
      <c r="I15" s="307"/>
      <c r="J15" s="227"/>
      <c r="K15" s="227"/>
      <c r="M15" s="18" t="s">
        <v>26</v>
      </c>
      <c r="N15" s="21" t="s">
        <v>89</v>
      </c>
    </row>
    <row r="16" spans="1:21" ht="30.75" customHeight="1" x14ac:dyDescent="0.2">
      <c r="A16" s="221"/>
      <c r="B16" s="218" t="s">
        <v>55</v>
      </c>
      <c r="C16" s="327" t="s">
        <v>308</v>
      </c>
      <c r="D16" s="327"/>
      <c r="E16" s="327"/>
      <c r="F16" s="327"/>
      <c r="G16" s="218" t="s">
        <v>56</v>
      </c>
      <c r="H16" s="307" t="s">
        <v>57</v>
      </c>
      <c r="I16" s="307"/>
      <c r="J16" s="227"/>
      <c r="K16" s="227"/>
      <c r="M16" s="18" t="s">
        <v>27</v>
      </c>
    </row>
    <row r="17" spans="1:14" ht="173.25" customHeight="1" x14ac:dyDescent="0.2">
      <c r="A17" s="221"/>
      <c r="B17" s="218" t="s">
        <v>61</v>
      </c>
      <c r="C17" s="303" t="s">
        <v>394</v>
      </c>
      <c r="D17" s="303"/>
      <c r="E17" s="303"/>
      <c r="F17" s="303"/>
      <c r="G17" s="303"/>
      <c r="H17" s="303"/>
      <c r="I17" s="303"/>
      <c r="J17" s="230"/>
      <c r="K17" s="230"/>
      <c r="M17" s="18" t="s">
        <v>28</v>
      </c>
      <c r="N17" s="21" t="s">
        <v>90</v>
      </c>
    </row>
    <row r="18" spans="1:14" ht="30.75" customHeight="1" x14ac:dyDescent="0.2">
      <c r="A18" s="221"/>
      <c r="B18" s="218" t="s">
        <v>62</v>
      </c>
      <c r="C18" s="300" t="s">
        <v>341</v>
      </c>
      <c r="D18" s="300"/>
      <c r="E18" s="300"/>
      <c r="F18" s="300"/>
      <c r="G18" s="300"/>
      <c r="H18" s="300"/>
      <c r="I18" s="300"/>
      <c r="J18" s="231"/>
      <c r="K18" s="231"/>
      <c r="M18" s="18" t="s">
        <v>29</v>
      </c>
      <c r="N18" s="21" t="s">
        <v>91</v>
      </c>
    </row>
    <row r="19" spans="1:14" ht="30.75" customHeight="1" x14ac:dyDescent="0.2">
      <c r="A19" s="221"/>
      <c r="B19" s="218" t="s">
        <v>63</v>
      </c>
      <c r="C19" s="300" t="s">
        <v>376</v>
      </c>
      <c r="D19" s="300"/>
      <c r="E19" s="300"/>
      <c r="F19" s="300"/>
      <c r="G19" s="300"/>
      <c r="H19" s="300"/>
      <c r="I19" s="300"/>
      <c r="J19" s="232"/>
      <c r="K19" s="233"/>
      <c r="M19" s="18"/>
      <c r="N19" s="21" t="s">
        <v>92</v>
      </c>
    </row>
    <row r="20" spans="1:14" ht="30.75" customHeight="1" x14ac:dyDescent="0.2">
      <c r="A20" s="221"/>
      <c r="B20" s="218" t="s">
        <v>64</v>
      </c>
      <c r="C20" s="313" t="s">
        <v>309</v>
      </c>
      <c r="D20" s="313"/>
      <c r="E20" s="313"/>
      <c r="F20" s="313"/>
      <c r="G20" s="313"/>
      <c r="H20" s="313"/>
      <c r="I20" s="313"/>
      <c r="J20" s="232"/>
      <c r="K20" s="234"/>
      <c r="M20" s="18" t="s">
        <v>32</v>
      </c>
      <c r="N20" s="21" t="s">
        <v>93</v>
      </c>
    </row>
    <row r="21" spans="1:14" ht="27.75" customHeight="1" x14ac:dyDescent="0.2">
      <c r="A21" s="221"/>
      <c r="B21" s="306" t="s">
        <v>65</v>
      </c>
      <c r="C21" s="304" t="s">
        <v>42</v>
      </c>
      <c r="D21" s="304"/>
      <c r="E21" s="304"/>
      <c r="F21" s="305" t="s">
        <v>43</v>
      </c>
      <c r="G21" s="305"/>
      <c r="H21" s="305"/>
      <c r="I21" s="305"/>
      <c r="J21" s="232"/>
      <c r="K21" s="235"/>
      <c r="M21" s="18" t="s">
        <v>33</v>
      </c>
      <c r="N21" s="21" t="s">
        <v>94</v>
      </c>
    </row>
    <row r="22" spans="1:14" ht="27" customHeight="1" x14ac:dyDescent="0.2">
      <c r="A22" s="221"/>
      <c r="B22" s="306"/>
      <c r="C22" s="300" t="s">
        <v>378</v>
      </c>
      <c r="D22" s="300"/>
      <c r="E22" s="300"/>
      <c r="F22" s="300" t="s">
        <v>379</v>
      </c>
      <c r="G22" s="300"/>
      <c r="H22" s="300"/>
      <c r="I22" s="300"/>
      <c r="J22" s="232"/>
      <c r="K22" s="233"/>
      <c r="M22" s="18" t="s">
        <v>34</v>
      </c>
      <c r="N22" s="21" t="s">
        <v>95</v>
      </c>
    </row>
    <row r="23" spans="1:14" ht="39.75" customHeight="1" x14ac:dyDescent="0.2">
      <c r="A23" s="221"/>
      <c r="B23" s="218" t="s">
        <v>66</v>
      </c>
      <c r="C23" s="307" t="s">
        <v>309</v>
      </c>
      <c r="D23" s="307"/>
      <c r="E23" s="307"/>
      <c r="F23" s="307" t="s">
        <v>309</v>
      </c>
      <c r="G23" s="307"/>
      <c r="H23" s="307"/>
      <c r="I23" s="307"/>
      <c r="J23" s="232"/>
      <c r="K23" s="227"/>
      <c r="M23" s="18"/>
      <c r="N23" s="21" t="s">
        <v>96</v>
      </c>
    </row>
    <row r="24" spans="1:14" ht="79.5" customHeight="1" x14ac:dyDescent="0.2">
      <c r="A24" s="221"/>
      <c r="B24" s="218" t="s">
        <v>67</v>
      </c>
      <c r="C24" s="300" t="s">
        <v>377</v>
      </c>
      <c r="D24" s="300"/>
      <c r="E24" s="300"/>
      <c r="F24" s="300" t="s">
        <v>380</v>
      </c>
      <c r="G24" s="300"/>
      <c r="H24" s="300"/>
      <c r="I24" s="300"/>
      <c r="J24" s="232"/>
      <c r="K24" s="231"/>
      <c r="M24" s="19"/>
      <c r="N24" s="21" t="s">
        <v>97</v>
      </c>
    </row>
    <row r="25" spans="1:14" ht="29.25" customHeight="1" x14ac:dyDescent="0.2">
      <c r="A25" s="221"/>
      <c r="B25" s="218" t="s">
        <v>68</v>
      </c>
      <c r="C25" s="316">
        <v>43466</v>
      </c>
      <c r="D25" s="300"/>
      <c r="E25" s="300"/>
      <c r="F25" s="218" t="s">
        <v>99</v>
      </c>
      <c r="G25" s="317">
        <v>0.88729999999999998</v>
      </c>
      <c r="H25" s="317"/>
      <c r="I25" s="317"/>
      <c r="J25" s="232"/>
      <c r="K25" s="236"/>
      <c r="M25" s="19"/>
    </row>
    <row r="26" spans="1:14" ht="27" customHeight="1" x14ac:dyDescent="0.2">
      <c r="A26" s="221"/>
      <c r="B26" s="218" t="s">
        <v>98</v>
      </c>
      <c r="C26" s="316">
        <v>43830</v>
      </c>
      <c r="D26" s="300"/>
      <c r="E26" s="300"/>
      <c r="F26" s="218" t="s">
        <v>69</v>
      </c>
      <c r="G26" s="318">
        <v>0.92</v>
      </c>
      <c r="H26" s="318"/>
      <c r="I26" s="318"/>
      <c r="J26" s="237"/>
      <c r="K26" s="237"/>
      <c r="M26" s="19"/>
    </row>
    <row r="27" spans="1:14" ht="47.25" customHeight="1" x14ac:dyDescent="0.2">
      <c r="A27" s="221"/>
      <c r="B27" s="218" t="s">
        <v>100</v>
      </c>
      <c r="C27" s="314" t="s">
        <v>28</v>
      </c>
      <c r="D27" s="314"/>
      <c r="E27" s="314"/>
      <c r="F27" s="218" t="s">
        <v>70</v>
      </c>
      <c r="G27" s="322" t="s">
        <v>365</v>
      </c>
      <c r="H27" s="322"/>
      <c r="I27" s="322"/>
      <c r="J27" s="235"/>
      <c r="K27" s="235"/>
      <c r="M27" s="19"/>
    </row>
    <row r="28" spans="1:14" ht="30" customHeight="1" x14ac:dyDescent="0.2">
      <c r="A28" s="221"/>
      <c r="B28" s="310" t="s">
        <v>20</v>
      </c>
      <c r="C28" s="310"/>
      <c r="D28" s="310"/>
      <c r="E28" s="310"/>
      <c r="F28" s="310"/>
      <c r="G28" s="310"/>
      <c r="H28" s="310"/>
      <c r="I28" s="310"/>
      <c r="J28" s="225"/>
      <c r="K28" s="225"/>
      <c r="M28" s="19"/>
    </row>
    <row r="29" spans="1:14" ht="56.25" customHeight="1" x14ac:dyDescent="0.2">
      <c r="A29" s="221"/>
      <c r="B29" s="218" t="s">
        <v>2</v>
      </c>
      <c r="C29" s="218" t="s">
        <v>71</v>
      </c>
      <c r="D29" s="218" t="s">
        <v>44</v>
      </c>
      <c r="E29" s="218" t="s">
        <v>72</v>
      </c>
      <c r="F29" s="218" t="s">
        <v>45</v>
      </c>
      <c r="G29" s="14" t="s">
        <v>13</v>
      </c>
      <c r="H29" s="14" t="s">
        <v>14</v>
      </c>
      <c r="I29" s="218" t="s">
        <v>15</v>
      </c>
      <c r="J29" s="233"/>
      <c r="K29" s="233"/>
      <c r="M29" s="19"/>
    </row>
    <row r="30" spans="1:14" ht="19.5" customHeight="1" x14ac:dyDescent="0.2">
      <c r="A30" s="221"/>
      <c r="B30" s="217" t="s">
        <v>3</v>
      </c>
      <c r="C30" s="174">
        <v>0</v>
      </c>
      <c r="D30" s="198">
        <f>+C30</f>
        <v>0</v>
      </c>
      <c r="E30" s="199">
        <v>0</v>
      </c>
      <c r="F30" s="200">
        <f>+E30</f>
        <v>0</v>
      </c>
      <c r="G30" s="145" t="e">
        <f>+C30/E30</f>
        <v>#DIV/0!</v>
      </c>
      <c r="H30" s="146">
        <f>+D30</f>
        <v>0</v>
      </c>
      <c r="I30" s="147">
        <f>+H30/$G$26</f>
        <v>0</v>
      </c>
      <c r="J30" s="238"/>
      <c r="K30" s="238"/>
      <c r="M30" s="19"/>
    </row>
    <row r="31" spans="1:14" ht="19.5" customHeight="1" x14ac:dyDescent="0.2">
      <c r="A31" s="221"/>
      <c r="B31" s="217" t="s">
        <v>4</v>
      </c>
      <c r="C31" s="174">
        <v>0</v>
      </c>
      <c r="D31" s="198">
        <f>+D30+C31</f>
        <v>0</v>
      </c>
      <c r="E31" s="199">
        <v>0</v>
      </c>
      <c r="F31" s="200">
        <f>+E31+F30</f>
        <v>0</v>
      </c>
      <c r="G31" s="145" t="e">
        <f t="shared" ref="G31:G41" si="0">+C31/E31</f>
        <v>#DIV/0!</v>
      </c>
      <c r="H31" s="146">
        <f t="shared" ref="H31:H41" si="1">+D31</f>
        <v>0</v>
      </c>
      <c r="I31" s="147">
        <f t="shared" ref="I31:I41" si="2">+H31/$G$26</f>
        <v>0</v>
      </c>
      <c r="J31" s="238"/>
      <c r="K31" s="238"/>
      <c r="M31" s="19"/>
    </row>
    <row r="32" spans="1:14" ht="19.5" customHeight="1" x14ac:dyDescent="0.2">
      <c r="A32" s="221"/>
      <c r="B32" s="217" t="s">
        <v>5</v>
      </c>
      <c r="C32" s="174">
        <v>0.71430000000000005</v>
      </c>
      <c r="D32" s="198">
        <f>+AVERAGE(C32)</f>
        <v>0.71430000000000005</v>
      </c>
      <c r="E32" s="199">
        <v>0.92</v>
      </c>
      <c r="F32" s="200">
        <f t="shared" ref="F32:F41" si="3">+E32</f>
        <v>0.92</v>
      </c>
      <c r="G32" s="145">
        <f t="shared" si="0"/>
        <v>0.7764130434782609</v>
      </c>
      <c r="H32" s="146">
        <f t="shared" si="1"/>
        <v>0.71430000000000005</v>
      </c>
      <c r="I32" s="147">
        <f t="shared" si="2"/>
        <v>0.7764130434782609</v>
      </c>
      <c r="J32" s="238"/>
      <c r="K32" s="238"/>
      <c r="M32" s="19"/>
    </row>
    <row r="33" spans="1:11" ht="19.5" customHeight="1" x14ac:dyDescent="0.2">
      <c r="A33" s="221"/>
      <c r="B33" s="217" t="s">
        <v>6</v>
      </c>
      <c r="C33" s="174">
        <v>0</v>
      </c>
      <c r="D33" s="198">
        <v>0</v>
      </c>
      <c r="E33" s="201">
        <v>0</v>
      </c>
      <c r="F33" s="200">
        <f t="shared" si="3"/>
        <v>0</v>
      </c>
      <c r="G33" s="145" t="e">
        <f t="shared" si="0"/>
        <v>#DIV/0!</v>
      </c>
      <c r="H33" s="146">
        <f t="shared" si="1"/>
        <v>0</v>
      </c>
      <c r="I33" s="147">
        <f t="shared" si="2"/>
        <v>0</v>
      </c>
      <c r="J33" s="238"/>
      <c r="K33" s="238"/>
    </row>
    <row r="34" spans="1:11" ht="19.5" customHeight="1" x14ac:dyDescent="0.2">
      <c r="A34" s="221"/>
      <c r="B34" s="217" t="s">
        <v>7</v>
      </c>
      <c r="C34" s="174">
        <v>0</v>
      </c>
      <c r="D34" s="198">
        <v>0</v>
      </c>
      <c r="E34" s="201">
        <v>0</v>
      </c>
      <c r="F34" s="200">
        <f t="shared" si="3"/>
        <v>0</v>
      </c>
      <c r="G34" s="145" t="e">
        <f t="shared" si="0"/>
        <v>#DIV/0!</v>
      </c>
      <c r="H34" s="146">
        <f t="shared" si="1"/>
        <v>0</v>
      </c>
      <c r="I34" s="147">
        <f t="shared" si="2"/>
        <v>0</v>
      </c>
      <c r="J34" s="238"/>
      <c r="K34" s="238"/>
    </row>
    <row r="35" spans="1:11" ht="19.5" customHeight="1" x14ac:dyDescent="0.2">
      <c r="A35" s="221"/>
      <c r="B35" s="217" t="s">
        <v>8</v>
      </c>
      <c r="C35" s="174">
        <v>0.69259999999999999</v>
      </c>
      <c r="D35" s="198">
        <f>+AVERAGE(C32,C35)</f>
        <v>0.70345000000000002</v>
      </c>
      <c r="E35" s="201">
        <v>0.92</v>
      </c>
      <c r="F35" s="200">
        <f t="shared" si="3"/>
        <v>0.92</v>
      </c>
      <c r="G35" s="145">
        <f t="shared" si="0"/>
        <v>0.75282608695652165</v>
      </c>
      <c r="H35" s="146">
        <f t="shared" si="1"/>
        <v>0.70345000000000002</v>
      </c>
      <c r="I35" s="147">
        <f t="shared" si="2"/>
        <v>0.76461956521739127</v>
      </c>
      <c r="J35" s="238"/>
      <c r="K35" s="238"/>
    </row>
    <row r="36" spans="1:11" ht="19.5" customHeight="1" x14ac:dyDescent="0.2">
      <c r="A36" s="221"/>
      <c r="B36" s="217" t="s">
        <v>9</v>
      </c>
      <c r="C36" s="174">
        <v>0</v>
      </c>
      <c r="D36" s="198">
        <v>0</v>
      </c>
      <c r="E36" s="201">
        <v>0</v>
      </c>
      <c r="F36" s="200">
        <f t="shared" si="3"/>
        <v>0</v>
      </c>
      <c r="G36" s="145" t="e">
        <f t="shared" si="0"/>
        <v>#DIV/0!</v>
      </c>
      <c r="H36" s="146">
        <f t="shared" si="1"/>
        <v>0</v>
      </c>
      <c r="I36" s="147">
        <f t="shared" si="2"/>
        <v>0</v>
      </c>
      <c r="J36" s="238"/>
      <c r="K36" s="238"/>
    </row>
    <row r="37" spans="1:11" ht="19.5" customHeight="1" x14ac:dyDescent="0.2">
      <c r="A37" s="221"/>
      <c r="B37" s="217" t="s">
        <v>10</v>
      </c>
      <c r="C37" s="174">
        <v>0</v>
      </c>
      <c r="D37" s="198">
        <v>0</v>
      </c>
      <c r="E37" s="201">
        <v>0</v>
      </c>
      <c r="F37" s="200">
        <f t="shared" si="3"/>
        <v>0</v>
      </c>
      <c r="G37" s="145" t="e">
        <f t="shared" si="0"/>
        <v>#DIV/0!</v>
      </c>
      <c r="H37" s="146">
        <f t="shared" si="1"/>
        <v>0</v>
      </c>
      <c r="I37" s="147">
        <f t="shared" si="2"/>
        <v>0</v>
      </c>
      <c r="J37" s="238"/>
      <c r="K37" s="238"/>
    </row>
    <row r="38" spans="1:11" ht="19.5" customHeight="1" x14ac:dyDescent="0.2">
      <c r="A38" s="221"/>
      <c r="B38" s="217" t="s">
        <v>11</v>
      </c>
      <c r="C38" s="174">
        <v>0.86699999999999999</v>
      </c>
      <c r="D38" s="198">
        <f>+AVERAGE(C32,C35,C38)</f>
        <v>0.75796666666666679</v>
      </c>
      <c r="E38" s="201">
        <v>0.92</v>
      </c>
      <c r="F38" s="200">
        <f t="shared" si="3"/>
        <v>0.92</v>
      </c>
      <c r="G38" s="145">
        <f t="shared" si="0"/>
        <v>0.94239130434782603</v>
      </c>
      <c r="H38" s="146">
        <f t="shared" si="1"/>
        <v>0.75796666666666679</v>
      </c>
      <c r="I38" s="147">
        <f t="shared" si="2"/>
        <v>0.82387681159420301</v>
      </c>
      <c r="J38" s="238"/>
      <c r="K38" s="238"/>
    </row>
    <row r="39" spans="1:11" ht="19.5" customHeight="1" x14ac:dyDescent="0.2">
      <c r="A39" s="221"/>
      <c r="B39" s="217" t="s">
        <v>12</v>
      </c>
      <c r="C39" s="174">
        <v>0</v>
      </c>
      <c r="D39" s="198">
        <f t="shared" ref="D39:D40" si="4">+AVERAGE(C33,C36,C39)</f>
        <v>0</v>
      </c>
      <c r="E39" s="201">
        <v>0</v>
      </c>
      <c r="F39" s="200">
        <f t="shared" si="3"/>
        <v>0</v>
      </c>
      <c r="G39" s="145" t="e">
        <f t="shared" si="0"/>
        <v>#DIV/0!</v>
      </c>
      <c r="H39" s="146">
        <f t="shared" si="1"/>
        <v>0</v>
      </c>
      <c r="I39" s="147">
        <f t="shared" si="2"/>
        <v>0</v>
      </c>
      <c r="J39" s="238"/>
      <c r="K39" s="238"/>
    </row>
    <row r="40" spans="1:11" ht="19.5" customHeight="1" x14ac:dyDescent="0.2">
      <c r="A40" s="221"/>
      <c r="B40" s="217" t="s">
        <v>16</v>
      </c>
      <c r="C40" s="174">
        <v>0</v>
      </c>
      <c r="D40" s="198">
        <f t="shared" si="4"/>
        <v>0</v>
      </c>
      <c r="E40" s="201">
        <v>0</v>
      </c>
      <c r="F40" s="200">
        <f t="shared" si="3"/>
        <v>0</v>
      </c>
      <c r="G40" s="145" t="e">
        <f t="shared" si="0"/>
        <v>#DIV/0!</v>
      </c>
      <c r="H40" s="146">
        <f t="shared" si="1"/>
        <v>0</v>
      </c>
      <c r="I40" s="147">
        <f t="shared" si="2"/>
        <v>0</v>
      </c>
      <c r="J40" s="239"/>
      <c r="K40" s="240"/>
    </row>
    <row r="41" spans="1:11" ht="19.5" customHeight="1" x14ac:dyDescent="0.2">
      <c r="A41" s="221"/>
      <c r="B41" s="217" t="s">
        <v>17</v>
      </c>
      <c r="C41" s="174">
        <v>0.86439999999999995</v>
      </c>
      <c r="D41" s="198">
        <f>+AVERAGE(C32,C35,C38,C41)</f>
        <v>0.78457500000000002</v>
      </c>
      <c r="E41" s="201">
        <v>0.92</v>
      </c>
      <c r="F41" s="200">
        <f t="shared" si="3"/>
        <v>0.92</v>
      </c>
      <c r="G41" s="145">
        <f t="shared" si="0"/>
        <v>0.93956521739130427</v>
      </c>
      <c r="H41" s="146">
        <f t="shared" si="1"/>
        <v>0.78457500000000002</v>
      </c>
      <c r="I41" s="147">
        <f t="shared" si="2"/>
        <v>0.85279891304347821</v>
      </c>
      <c r="J41" s="238"/>
      <c r="K41" s="238"/>
    </row>
    <row r="42" spans="1:11" ht="65.25" customHeight="1" x14ac:dyDescent="0.2">
      <c r="A42" s="221"/>
      <c r="B42" s="220" t="s">
        <v>73</v>
      </c>
      <c r="C42" s="323" t="s">
        <v>407</v>
      </c>
      <c r="D42" s="323"/>
      <c r="E42" s="323"/>
      <c r="F42" s="323"/>
      <c r="G42" s="323"/>
      <c r="H42" s="323"/>
      <c r="I42" s="323"/>
      <c r="J42" s="241"/>
      <c r="K42" s="242"/>
    </row>
    <row r="43" spans="1:11" ht="29.25" customHeight="1" x14ac:dyDescent="0.2">
      <c r="A43" s="221"/>
      <c r="B43" s="310" t="s">
        <v>21</v>
      </c>
      <c r="C43" s="310"/>
      <c r="D43" s="310"/>
      <c r="E43" s="310"/>
      <c r="F43" s="310"/>
      <c r="G43" s="310"/>
      <c r="H43" s="310"/>
      <c r="I43" s="310"/>
      <c r="J43" s="225"/>
      <c r="K43" s="261"/>
    </row>
    <row r="44" spans="1:11" ht="39" customHeight="1" x14ac:dyDescent="0.2">
      <c r="A44" s="221"/>
      <c r="B44" s="309"/>
      <c r="C44" s="309"/>
      <c r="D44" s="309"/>
      <c r="E44" s="309"/>
      <c r="F44" s="309"/>
      <c r="G44" s="309"/>
      <c r="H44" s="309"/>
      <c r="I44" s="309"/>
      <c r="J44" s="225"/>
      <c r="K44" s="225"/>
    </row>
    <row r="45" spans="1:11" ht="37.5" customHeight="1" x14ac:dyDescent="0.2">
      <c r="A45" s="221"/>
      <c r="B45" s="309"/>
      <c r="C45" s="309"/>
      <c r="D45" s="309"/>
      <c r="E45" s="309"/>
      <c r="F45" s="309"/>
      <c r="G45" s="309"/>
      <c r="H45" s="309"/>
      <c r="I45" s="309"/>
      <c r="J45" s="242"/>
      <c r="K45" s="242"/>
    </row>
    <row r="46" spans="1:11" ht="39.75" customHeight="1" x14ac:dyDescent="0.2">
      <c r="A46" s="221"/>
      <c r="B46" s="309"/>
      <c r="C46" s="309"/>
      <c r="D46" s="309"/>
      <c r="E46" s="309"/>
      <c r="F46" s="309"/>
      <c r="G46" s="309"/>
      <c r="H46" s="309"/>
      <c r="I46" s="309"/>
      <c r="J46" s="242"/>
      <c r="K46" s="243"/>
    </row>
    <row r="47" spans="1:11" ht="43.5" customHeight="1" x14ac:dyDescent="0.2">
      <c r="A47" s="221"/>
      <c r="B47" s="309"/>
      <c r="C47" s="309"/>
      <c r="D47" s="309"/>
      <c r="E47" s="309"/>
      <c r="F47" s="309"/>
      <c r="G47" s="309"/>
      <c r="H47" s="309"/>
      <c r="I47" s="309"/>
      <c r="J47" s="242"/>
      <c r="K47" s="242"/>
    </row>
    <row r="48" spans="1:11" ht="58.5" customHeight="1" x14ac:dyDescent="0.2">
      <c r="A48" s="221"/>
      <c r="B48" s="309"/>
      <c r="C48" s="309"/>
      <c r="D48" s="309"/>
      <c r="E48" s="309"/>
      <c r="F48" s="309"/>
      <c r="G48" s="309"/>
      <c r="H48" s="309"/>
      <c r="I48" s="309"/>
      <c r="J48" s="244"/>
      <c r="K48" s="244"/>
    </row>
    <row r="49" spans="1:12" ht="155.25" customHeight="1" x14ac:dyDescent="0.2">
      <c r="A49" s="221"/>
      <c r="B49" s="218" t="s">
        <v>74</v>
      </c>
      <c r="C49" s="319" t="s">
        <v>412</v>
      </c>
      <c r="D49" s="320"/>
      <c r="E49" s="320"/>
      <c r="F49" s="320"/>
      <c r="G49" s="320"/>
      <c r="H49" s="320"/>
      <c r="I49" s="320"/>
      <c r="J49" s="245"/>
      <c r="K49" s="245"/>
      <c r="L49" s="214"/>
    </row>
    <row r="50" spans="1:12" ht="71.25" customHeight="1" x14ac:dyDescent="0.2">
      <c r="A50" s="221"/>
      <c r="B50" s="218" t="s">
        <v>75</v>
      </c>
      <c r="C50" s="319" t="s">
        <v>413</v>
      </c>
      <c r="D50" s="319"/>
      <c r="E50" s="319"/>
      <c r="F50" s="319"/>
      <c r="G50" s="319"/>
      <c r="H50" s="319"/>
      <c r="I50" s="319"/>
      <c r="J50" s="245"/>
      <c r="K50" s="245"/>
      <c r="L50" s="214"/>
    </row>
    <row r="51" spans="1:12" ht="34.5" customHeight="1" x14ac:dyDescent="0.2">
      <c r="A51" s="221"/>
      <c r="B51" s="218" t="s">
        <v>76</v>
      </c>
      <c r="C51" s="324" t="s">
        <v>342</v>
      </c>
      <c r="D51" s="324"/>
      <c r="E51" s="324"/>
      <c r="F51" s="324"/>
      <c r="G51" s="324"/>
      <c r="H51" s="324"/>
      <c r="I51" s="324"/>
      <c r="J51" s="246"/>
      <c r="K51" s="246"/>
    </row>
    <row r="52" spans="1:12" ht="29.25" customHeight="1" x14ac:dyDescent="0.2">
      <c r="A52" s="221"/>
      <c r="B52" s="310" t="s">
        <v>39</v>
      </c>
      <c r="C52" s="310"/>
      <c r="D52" s="310"/>
      <c r="E52" s="310"/>
      <c r="F52" s="310"/>
      <c r="G52" s="310"/>
      <c r="H52" s="310"/>
      <c r="I52" s="310"/>
      <c r="J52" s="246"/>
      <c r="K52" s="246"/>
    </row>
    <row r="53" spans="1:12" ht="33" customHeight="1" x14ac:dyDescent="0.2">
      <c r="A53" s="221"/>
      <c r="B53" s="306" t="s">
        <v>77</v>
      </c>
      <c r="C53" s="220" t="s">
        <v>78</v>
      </c>
      <c r="D53" s="312" t="s">
        <v>79</v>
      </c>
      <c r="E53" s="312"/>
      <c r="F53" s="312"/>
      <c r="G53" s="312" t="s">
        <v>80</v>
      </c>
      <c r="H53" s="312"/>
      <c r="I53" s="312"/>
      <c r="J53" s="247"/>
      <c r="K53" s="247"/>
    </row>
    <row r="54" spans="1:12" ht="61.5" customHeight="1" x14ac:dyDescent="0.2">
      <c r="A54" s="221"/>
      <c r="B54" s="306"/>
      <c r="C54" s="188">
        <v>43656</v>
      </c>
      <c r="D54" s="311" t="s">
        <v>390</v>
      </c>
      <c r="E54" s="311"/>
      <c r="F54" s="311"/>
      <c r="G54" s="321" t="s">
        <v>391</v>
      </c>
      <c r="H54" s="321"/>
      <c r="I54" s="321"/>
      <c r="J54" s="247"/>
      <c r="K54" s="247"/>
    </row>
    <row r="55" spans="1:12" ht="31.5" customHeight="1" x14ac:dyDescent="0.2">
      <c r="A55" s="221"/>
      <c r="B55" s="218" t="s">
        <v>81</v>
      </c>
      <c r="C55" s="314" t="s">
        <v>310</v>
      </c>
      <c r="D55" s="314"/>
      <c r="E55" s="304" t="s">
        <v>82</v>
      </c>
      <c r="F55" s="304"/>
      <c r="G55" s="314" t="s">
        <v>310</v>
      </c>
      <c r="H55" s="314"/>
      <c r="I55" s="314"/>
      <c r="J55" s="248"/>
      <c r="K55" s="248"/>
    </row>
    <row r="56" spans="1:12" ht="31.5" customHeight="1" x14ac:dyDescent="0.2">
      <c r="A56" s="221"/>
      <c r="B56" s="218" t="s">
        <v>83</v>
      </c>
      <c r="C56" s="315" t="s">
        <v>311</v>
      </c>
      <c r="D56" s="315"/>
      <c r="E56" s="312" t="s">
        <v>87</v>
      </c>
      <c r="F56" s="312"/>
      <c r="G56" s="314" t="s">
        <v>312</v>
      </c>
      <c r="H56" s="314"/>
      <c r="I56" s="314"/>
      <c r="J56" s="248"/>
      <c r="K56" s="248"/>
    </row>
    <row r="57" spans="1:12" ht="31.5" customHeight="1" x14ac:dyDescent="0.2">
      <c r="A57" s="221"/>
      <c r="B57" s="218" t="s">
        <v>85</v>
      </c>
      <c r="C57" s="311"/>
      <c r="D57" s="311"/>
      <c r="E57" s="312" t="s">
        <v>84</v>
      </c>
      <c r="F57" s="312"/>
      <c r="G57" s="311"/>
      <c r="H57" s="311"/>
      <c r="I57" s="311"/>
      <c r="J57" s="249"/>
      <c r="K57" s="249"/>
    </row>
    <row r="58" spans="1:12" ht="31.5" customHeight="1" x14ac:dyDescent="0.2">
      <c r="A58" s="221"/>
      <c r="B58" s="218" t="s">
        <v>86</v>
      </c>
      <c r="C58" s="311"/>
      <c r="D58" s="311"/>
      <c r="E58" s="312"/>
      <c r="F58" s="312"/>
      <c r="G58" s="311"/>
      <c r="H58" s="311"/>
      <c r="I58" s="311"/>
      <c r="J58" s="249"/>
      <c r="K58" s="249"/>
    </row>
    <row r="59" spans="1:12" hidden="1" x14ac:dyDescent="0.2">
      <c r="B59" s="250"/>
      <c r="C59" s="250"/>
      <c r="D59" s="250"/>
      <c r="E59" s="250"/>
      <c r="F59" s="250"/>
      <c r="G59" s="250"/>
      <c r="H59" s="250"/>
      <c r="I59" s="251"/>
      <c r="J59" s="252"/>
      <c r="K59" s="252"/>
    </row>
    <row r="60" spans="1:12" hidden="1" x14ac:dyDescent="0.2">
      <c r="B60" s="253"/>
      <c r="C60" s="254"/>
      <c r="D60" s="254"/>
      <c r="E60" s="255"/>
      <c r="F60" s="255"/>
      <c r="G60" s="256"/>
      <c r="H60" s="257"/>
      <c r="I60" s="254"/>
      <c r="J60" s="258"/>
      <c r="K60" s="258"/>
    </row>
    <row r="61" spans="1:12" hidden="1" x14ac:dyDescent="0.2">
      <c r="B61" s="253"/>
      <c r="C61" s="254"/>
      <c r="D61" s="254"/>
      <c r="E61" s="255"/>
      <c r="F61" s="255"/>
      <c r="G61" s="256"/>
      <c r="H61" s="257"/>
      <c r="I61" s="254"/>
      <c r="J61" s="258"/>
      <c r="K61" s="258"/>
    </row>
    <row r="62" spans="1:12" hidden="1" x14ac:dyDescent="0.2">
      <c r="B62" s="253"/>
      <c r="C62" s="254"/>
      <c r="D62" s="254"/>
      <c r="E62" s="255"/>
      <c r="F62" s="255"/>
      <c r="G62" s="256"/>
      <c r="H62" s="257"/>
      <c r="I62" s="254"/>
      <c r="J62" s="258"/>
      <c r="K62" s="258"/>
    </row>
    <row r="63" spans="1:12" hidden="1" x14ac:dyDescent="0.2">
      <c r="B63" s="253"/>
      <c r="C63" s="254"/>
      <c r="D63" s="254"/>
      <c r="E63" s="255"/>
      <c r="F63" s="255"/>
      <c r="G63" s="256"/>
      <c r="H63" s="257"/>
      <c r="I63" s="254"/>
      <c r="J63" s="258"/>
      <c r="K63" s="258"/>
    </row>
    <row r="64" spans="1:12" hidden="1" x14ac:dyDescent="0.2">
      <c r="B64" s="253"/>
      <c r="C64" s="254"/>
      <c r="D64" s="254"/>
      <c r="E64" s="255"/>
      <c r="F64" s="255"/>
      <c r="G64" s="256"/>
      <c r="H64" s="257"/>
      <c r="I64" s="254"/>
      <c r="J64" s="258"/>
      <c r="K64" s="258"/>
    </row>
    <row r="65" spans="2:11" hidden="1" x14ac:dyDescent="0.2">
      <c r="B65" s="253"/>
      <c r="C65" s="254"/>
      <c r="D65" s="254"/>
      <c r="E65" s="255"/>
      <c r="F65" s="255"/>
      <c r="G65" s="256"/>
      <c r="H65" s="257"/>
      <c r="I65" s="254"/>
      <c r="J65" s="258"/>
      <c r="K65" s="258"/>
    </row>
    <row r="66" spans="2:11" hidden="1" x14ac:dyDescent="0.2">
      <c r="B66" s="253"/>
      <c r="C66" s="254"/>
      <c r="D66" s="254"/>
      <c r="E66" s="255"/>
      <c r="F66" s="255"/>
      <c r="G66" s="256"/>
      <c r="H66" s="257"/>
      <c r="I66" s="254"/>
      <c r="J66" s="258"/>
      <c r="K66" s="258"/>
    </row>
    <row r="67" spans="2:11" hidden="1" x14ac:dyDescent="0.2">
      <c r="B67" s="253"/>
      <c r="C67" s="254"/>
      <c r="D67" s="254"/>
      <c r="E67" s="255"/>
      <c r="F67" s="255"/>
      <c r="G67" s="256"/>
      <c r="H67" s="257"/>
      <c r="I67" s="254"/>
      <c r="J67" s="258"/>
      <c r="K67" s="258"/>
    </row>
  </sheetData>
  <dataConsolidate/>
  <mergeCells count="65">
    <mergeCell ref="B43:I43"/>
    <mergeCell ref="C51:I51"/>
    <mergeCell ref="B2:B5"/>
    <mergeCell ref="C5:F5"/>
    <mergeCell ref="C2:I2"/>
    <mergeCell ref="C3:I3"/>
    <mergeCell ref="C4:I4"/>
    <mergeCell ref="G5:I5"/>
    <mergeCell ref="C50:I50"/>
    <mergeCell ref="B21:B22"/>
    <mergeCell ref="C15:F15"/>
    <mergeCell ref="H15:I15"/>
    <mergeCell ref="C14:I14"/>
    <mergeCell ref="C16:F16"/>
    <mergeCell ref="H16:I16"/>
    <mergeCell ref="C22:E22"/>
    <mergeCell ref="E55:F55"/>
    <mergeCell ref="G55:I55"/>
    <mergeCell ref="C23:E23"/>
    <mergeCell ref="F23:I23"/>
    <mergeCell ref="C24:E24"/>
    <mergeCell ref="F24:I24"/>
    <mergeCell ref="B28:I28"/>
    <mergeCell ref="C49:I49"/>
    <mergeCell ref="C25:E25"/>
    <mergeCell ref="B44:I48"/>
    <mergeCell ref="B52:I52"/>
    <mergeCell ref="B53:B54"/>
    <mergeCell ref="G54:I54"/>
    <mergeCell ref="C27:E27"/>
    <mergeCell ref="G27:I27"/>
    <mergeCell ref="C42:I42"/>
    <mergeCell ref="C57:D57"/>
    <mergeCell ref="C58:D58"/>
    <mergeCell ref="E57:F58"/>
    <mergeCell ref="G57:I58"/>
    <mergeCell ref="C19:I19"/>
    <mergeCell ref="C20:I20"/>
    <mergeCell ref="G56:I56"/>
    <mergeCell ref="E56:F56"/>
    <mergeCell ref="C56:D56"/>
    <mergeCell ref="D53:F53"/>
    <mergeCell ref="G53:I53"/>
    <mergeCell ref="C55:D55"/>
    <mergeCell ref="C26:E26"/>
    <mergeCell ref="G25:I25"/>
    <mergeCell ref="G26:I26"/>
    <mergeCell ref="D54:F54"/>
    <mergeCell ref="D10:E10"/>
    <mergeCell ref="F10:G10"/>
    <mergeCell ref="B6:I6"/>
    <mergeCell ref="C11:F11"/>
    <mergeCell ref="B7:I7"/>
    <mergeCell ref="B8:I8"/>
    <mergeCell ref="D9:E9"/>
    <mergeCell ref="F9:I9"/>
    <mergeCell ref="C12:F12"/>
    <mergeCell ref="C13:I13"/>
    <mergeCell ref="H12:I12"/>
    <mergeCell ref="H11:I11"/>
    <mergeCell ref="F22:I22"/>
    <mergeCell ref="C17:I17"/>
    <mergeCell ref="C18:I18"/>
    <mergeCell ref="C21:E21"/>
    <mergeCell ref="F21:I21"/>
  </mergeCells>
  <dataValidations disablePrompts="1" count="8">
    <dataValidation type="list" allowBlank="1" showInputMessage="1" showErrorMessage="1" sqref="C12:F12">
      <formula1>$M$9:$M$12</formula1>
    </dataValidation>
    <dataValidation type="list" allowBlank="1" showInputMessage="1" showErrorMessage="1" sqref="K15">
      <formula1>O20:O22</formula1>
    </dataValidation>
    <dataValidation type="list" allowBlank="1" showInputMessage="1" showErrorMessage="1" sqref="H15:J15">
      <formula1>M20:M22</formula1>
    </dataValidation>
    <dataValidation type="list" allowBlank="1" showInputMessage="1" showErrorMessage="1" sqref="J13:K13">
      <formula1>$M$24:$M$31</formula1>
    </dataValidation>
    <dataValidation type="list" allowBlank="1" showInputMessage="1" showErrorMessage="1" sqref="C13:I13">
      <formula1>$N$17:$N$24</formula1>
    </dataValidation>
    <dataValidation type="list" allowBlank="1" showInputMessage="1" showErrorMessage="1" sqref="H16:I16">
      <formula1>$N$8:$N$11</formula1>
    </dataValidation>
    <dataValidation type="list" allowBlank="1" showInputMessage="1" showErrorMessage="1" sqref="C10 I10">
      <formula1>$N$14:$N$15</formula1>
    </dataValidation>
    <dataValidation type="list" allowBlank="1" showInputMessage="1" showErrorMessage="1" prompt=" - " sqref="C27">
      <formula1>$M$15:$M$18</formula1>
    </dataValidation>
  </dataValidations>
  <printOptions horizontalCentered="1"/>
  <pageMargins left="1" right="1" top="1" bottom="1" header="0.5" footer="0.5"/>
  <pageSetup scale="41" orientation="portrait" r:id="rId1"/>
  <headerFooter>
    <oddFooter>Página &amp;P&amp;R&amp;A</oddFooter>
  </headerFooter>
  <rowBreaks count="1" manualBreakCount="1">
    <brk id="58" max="8" man="1"/>
  </rowBreaks>
  <colBreaks count="1" manualBreakCount="1">
    <brk id="9" max="6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topLeftCell="A13" zoomScale="80" zoomScaleNormal="80" workbookViewId="0">
      <pane ySplit="2" topLeftCell="A30" activePane="bottomLeft" state="frozen"/>
      <selection activeCell="A13" sqref="A13"/>
      <selection pane="bottomLeft" activeCell="I31" sqref="I31"/>
    </sheetView>
  </sheetViews>
  <sheetFormatPr baseColWidth="10" defaultRowHeight="15" x14ac:dyDescent="0.25"/>
  <cols>
    <col min="1" max="1" width="1.28515625" customWidth="1"/>
    <col min="2" max="2" width="28.140625" style="134" customWidth="1"/>
    <col min="3" max="3" width="34.5703125" customWidth="1"/>
    <col min="4" max="4" width="16.28515625" customWidth="1"/>
    <col min="5" max="5" width="9.5703125" customWidth="1"/>
    <col min="6" max="6" width="47" customWidth="1"/>
    <col min="7" max="8" width="16.140625" customWidth="1"/>
    <col min="9" max="9" width="16.28515625" customWidth="1"/>
    <col min="10" max="10" width="15.7109375" customWidth="1"/>
    <col min="11" max="11" width="87.7109375" customWidth="1"/>
    <col min="108" max="108" width="11.42578125" customWidth="1"/>
    <col min="198" max="198" width="1.42578125" customWidth="1"/>
    <col min="257" max="257" width="1.28515625" customWidth="1"/>
    <col min="258" max="258" width="28.140625" customWidth="1"/>
    <col min="259" max="259" width="34.5703125" customWidth="1"/>
    <col min="260" max="260" width="16.28515625" customWidth="1"/>
    <col min="261" max="261" width="5.85546875" customWidth="1"/>
    <col min="262" max="262" width="47" customWidth="1"/>
    <col min="263" max="264" width="16.140625" customWidth="1"/>
    <col min="265" max="265" width="16.28515625" customWidth="1"/>
    <col min="266" max="266" width="15.7109375" customWidth="1"/>
    <col min="267" max="267" width="32" customWidth="1"/>
    <col min="364" max="364" width="11.42578125" customWidth="1"/>
    <col min="454" max="454" width="1.42578125" customWidth="1"/>
    <col min="513" max="513" width="1.28515625" customWidth="1"/>
    <col min="514" max="514" width="28.140625" customWidth="1"/>
    <col min="515" max="515" width="34.5703125" customWidth="1"/>
    <col min="516" max="516" width="16.28515625" customWidth="1"/>
    <col min="517" max="517" width="5.85546875" customWidth="1"/>
    <col min="518" max="518" width="47" customWidth="1"/>
    <col min="519" max="520" width="16.140625" customWidth="1"/>
    <col min="521" max="521" width="16.28515625" customWidth="1"/>
    <col min="522" max="522" width="15.7109375" customWidth="1"/>
    <col min="523" max="523" width="32" customWidth="1"/>
    <col min="620" max="620" width="11.42578125" customWidth="1"/>
    <col min="710" max="710" width="1.42578125" customWidth="1"/>
    <col min="769" max="769" width="1.28515625" customWidth="1"/>
    <col min="770" max="770" width="28.140625" customWidth="1"/>
    <col min="771" max="771" width="34.5703125" customWidth="1"/>
    <col min="772" max="772" width="16.28515625" customWidth="1"/>
    <col min="773" max="773" width="5.85546875" customWidth="1"/>
    <col min="774" max="774" width="47" customWidth="1"/>
    <col min="775" max="776" width="16.140625" customWidth="1"/>
    <col min="777" max="777" width="16.28515625" customWidth="1"/>
    <col min="778" max="778" width="15.7109375" customWidth="1"/>
    <col min="779" max="779" width="32" customWidth="1"/>
    <col min="876" max="876" width="11.42578125" customWidth="1"/>
    <col min="966" max="966" width="1.42578125" customWidth="1"/>
    <col min="1025" max="1025" width="1.28515625" customWidth="1"/>
    <col min="1026" max="1026" width="28.140625" customWidth="1"/>
    <col min="1027" max="1027" width="34.5703125" customWidth="1"/>
    <col min="1028" max="1028" width="16.28515625" customWidth="1"/>
    <col min="1029" max="1029" width="5.85546875" customWidth="1"/>
    <col min="1030" max="1030" width="47" customWidth="1"/>
    <col min="1031" max="1032" width="16.140625" customWidth="1"/>
    <col min="1033" max="1033" width="16.28515625" customWidth="1"/>
    <col min="1034" max="1034" width="15.7109375" customWidth="1"/>
    <col min="1035" max="1035" width="32" customWidth="1"/>
    <col min="1132" max="1132" width="11.42578125" customWidth="1"/>
    <col min="1222" max="1222" width="1.42578125" customWidth="1"/>
    <col min="1281" max="1281" width="1.28515625" customWidth="1"/>
    <col min="1282" max="1282" width="28.140625" customWidth="1"/>
    <col min="1283" max="1283" width="34.5703125" customWidth="1"/>
    <col min="1284" max="1284" width="16.28515625" customWidth="1"/>
    <col min="1285" max="1285" width="5.85546875" customWidth="1"/>
    <col min="1286" max="1286" width="47" customWidth="1"/>
    <col min="1287" max="1288" width="16.140625" customWidth="1"/>
    <col min="1289" max="1289" width="16.28515625" customWidth="1"/>
    <col min="1290" max="1290" width="15.7109375" customWidth="1"/>
    <col min="1291" max="1291" width="32" customWidth="1"/>
    <col min="1388" max="1388" width="11.42578125" customWidth="1"/>
    <col min="1478" max="1478" width="1.42578125" customWidth="1"/>
    <col min="1537" max="1537" width="1.28515625" customWidth="1"/>
    <col min="1538" max="1538" width="28.140625" customWidth="1"/>
    <col min="1539" max="1539" width="34.5703125" customWidth="1"/>
    <col min="1540" max="1540" width="16.28515625" customWidth="1"/>
    <col min="1541" max="1541" width="5.85546875" customWidth="1"/>
    <col min="1542" max="1542" width="47" customWidth="1"/>
    <col min="1543" max="1544" width="16.140625" customWidth="1"/>
    <col min="1545" max="1545" width="16.28515625" customWidth="1"/>
    <col min="1546" max="1546" width="15.7109375" customWidth="1"/>
    <col min="1547" max="1547" width="32" customWidth="1"/>
    <col min="1644" max="1644" width="11.42578125" customWidth="1"/>
    <col min="1734" max="1734" width="1.42578125" customWidth="1"/>
    <col min="1793" max="1793" width="1.28515625" customWidth="1"/>
    <col min="1794" max="1794" width="28.140625" customWidth="1"/>
    <col min="1795" max="1795" width="34.5703125" customWidth="1"/>
    <col min="1796" max="1796" width="16.28515625" customWidth="1"/>
    <col min="1797" max="1797" width="5.85546875" customWidth="1"/>
    <col min="1798" max="1798" width="47" customWidth="1"/>
    <col min="1799" max="1800" width="16.140625" customWidth="1"/>
    <col min="1801" max="1801" width="16.28515625" customWidth="1"/>
    <col min="1802" max="1802" width="15.7109375" customWidth="1"/>
    <col min="1803" max="1803" width="32" customWidth="1"/>
    <col min="1900" max="1900" width="11.42578125" customWidth="1"/>
    <col min="1990" max="1990" width="1.42578125" customWidth="1"/>
    <col min="2049" max="2049" width="1.28515625" customWidth="1"/>
    <col min="2050" max="2050" width="28.140625" customWidth="1"/>
    <col min="2051" max="2051" width="34.5703125" customWidth="1"/>
    <col min="2052" max="2052" width="16.28515625" customWidth="1"/>
    <col min="2053" max="2053" width="5.85546875" customWidth="1"/>
    <col min="2054" max="2054" width="47" customWidth="1"/>
    <col min="2055" max="2056" width="16.140625" customWidth="1"/>
    <col min="2057" max="2057" width="16.28515625" customWidth="1"/>
    <col min="2058" max="2058" width="15.7109375" customWidth="1"/>
    <col min="2059" max="2059" width="32" customWidth="1"/>
    <col min="2156" max="2156" width="11.42578125" customWidth="1"/>
    <col min="2246" max="2246" width="1.42578125" customWidth="1"/>
    <col min="2305" max="2305" width="1.28515625" customWidth="1"/>
    <col min="2306" max="2306" width="28.140625" customWidth="1"/>
    <col min="2307" max="2307" width="34.5703125" customWidth="1"/>
    <col min="2308" max="2308" width="16.28515625" customWidth="1"/>
    <col min="2309" max="2309" width="5.85546875" customWidth="1"/>
    <col min="2310" max="2310" width="47" customWidth="1"/>
    <col min="2311" max="2312" width="16.140625" customWidth="1"/>
    <col min="2313" max="2313" width="16.28515625" customWidth="1"/>
    <col min="2314" max="2314" width="15.7109375" customWidth="1"/>
    <col min="2315" max="2315" width="32" customWidth="1"/>
    <col min="2412" max="2412" width="11.42578125" customWidth="1"/>
    <col min="2502" max="2502" width="1.42578125" customWidth="1"/>
    <col min="2561" max="2561" width="1.28515625" customWidth="1"/>
    <col min="2562" max="2562" width="28.140625" customWidth="1"/>
    <col min="2563" max="2563" width="34.5703125" customWidth="1"/>
    <col min="2564" max="2564" width="16.28515625" customWidth="1"/>
    <col min="2565" max="2565" width="5.85546875" customWidth="1"/>
    <col min="2566" max="2566" width="47" customWidth="1"/>
    <col min="2567" max="2568" width="16.140625" customWidth="1"/>
    <col min="2569" max="2569" width="16.28515625" customWidth="1"/>
    <col min="2570" max="2570" width="15.7109375" customWidth="1"/>
    <col min="2571" max="2571" width="32" customWidth="1"/>
    <col min="2668" max="2668" width="11.42578125" customWidth="1"/>
    <col min="2758" max="2758" width="1.42578125" customWidth="1"/>
    <col min="2817" max="2817" width="1.28515625" customWidth="1"/>
    <col min="2818" max="2818" width="28.140625" customWidth="1"/>
    <col min="2819" max="2819" width="34.5703125" customWidth="1"/>
    <col min="2820" max="2820" width="16.28515625" customWidth="1"/>
    <col min="2821" max="2821" width="5.85546875" customWidth="1"/>
    <col min="2822" max="2822" width="47" customWidth="1"/>
    <col min="2823" max="2824" width="16.140625" customWidth="1"/>
    <col min="2825" max="2825" width="16.28515625" customWidth="1"/>
    <col min="2826" max="2826" width="15.7109375" customWidth="1"/>
    <col min="2827" max="2827" width="32" customWidth="1"/>
    <col min="2924" max="2924" width="11.42578125" customWidth="1"/>
    <col min="3014" max="3014" width="1.42578125" customWidth="1"/>
    <col min="3073" max="3073" width="1.28515625" customWidth="1"/>
    <col min="3074" max="3074" width="28.140625" customWidth="1"/>
    <col min="3075" max="3075" width="34.5703125" customWidth="1"/>
    <col min="3076" max="3076" width="16.28515625" customWidth="1"/>
    <col min="3077" max="3077" width="5.85546875" customWidth="1"/>
    <col min="3078" max="3078" width="47" customWidth="1"/>
    <col min="3079" max="3080" width="16.140625" customWidth="1"/>
    <col min="3081" max="3081" width="16.28515625" customWidth="1"/>
    <col min="3082" max="3082" width="15.7109375" customWidth="1"/>
    <col min="3083" max="3083" width="32" customWidth="1"/>
    <col min="3180" max="3180" width="11.42578125" customWidth="1"/>
    <col min="3270" max="3270" width="1.42578125" customWidth="1"/>
    <col min="3329" max="3329" width="1.28515625" customWidth="1"/>
    <col min="3330" max="3330" width="28.140625" customWidth="1"/>
    <col min="3331" max="3331" width="34.5703125" customWidth="1"/>
    <col min="3332" max="3332" width="16.28515625" customWidth="1"/>
    <col min="3333" max="3333" width="5.85546875" customWidth="1"/>
    <col min="3334" max="3334" width="47" customWidth="1"/>
    <col min="3335" max="3336" width="16.140625" customWidth="1"/>
    <col min="3337" max="3337" width="16.28515625" customWidth="1"/>
    <col min="3338" max="3338" width="15.7109375" customWidth="1"/>
    <col min="3339" max="3339" width="32" customWidth="1"/>
    <col min="3436" max="3436" width="11.42578125" customWidth="1"/>
    <col min="3526" max="3526" width="1.42578125" customWidth="1"/>
    <col min="3585" max="3585" width="1.28515625" customWidth="1"/>
    <col min="3586" max="3586" width="28.140625" customWidth="1"/>
    <col min="3587" max="3587" width="34.5703125" customWidth="1"/>
    <col min="3588" max="3588" width="16.28515625" customWidth="1"/>
    <col min="3589" max="3589" width="5.85546875" customWidth="1"/>
    <col min="3590" max="3590" width="47" customWidth="1"/>
    <col min="3591" max="3592" width="16.140625" customWidth="1"/>
    <col min="3593" max="3593" width="16.28515625" customWidth="1"/>
    <col min="3594" max="3594" width="15.7109375" customWidth="1"/>
    <col min="3595" max="3595" width="32" customWidth="1"/>
    <col min="3692" max="3692" width="11.42578125" customWidth="1"/>
    <col min="3782" max="3782" width="1.42578125" customWidth="1"/>
    <col min="3841" max="3841" width="1.28515625" customWidth="1"/>
    <col min="3842" max="3842" width="28.140625" customWidth="1"/>
    <col min="3843" max="3843" width="34.5703125" customWidth="1"/>
    <col min="3844" max="3844" width="16.28515625" customWidth="1"/>
    <col min="3845" max="3845" width="5.85546875" customWidth="1"/>
    <col min="3846" max="3846" width="47" customWidth="1"/>
    <col min="3847" max="3848" width="16.140625" customWidth="1"/>
    <col min="3849" max="3849" width="16.28515625" customWidth="1"/>
    <col min="3850" max="3850" width="15.7109375" customWidth="1"/>
    <col min="3851" max="3851" width="32" customWidth="1"/>
    <col min="3948" max="3948" width="11.42578125" customWidth="1"/>
    <col min="4038" max="4038" width="1.42578125" customWidth="1"/>
    <col min="4097" max="4097" width="1.28515625" customWidth="1"/>
    <col min="4098" max="4098" width="28.140625" customWidth="1"/>
    <col min="4099" max="4099" width="34.5703125" customWidth="1"/>
    <col min="4100" max="4100" width="16.28515625" customWidth="1"/>
    <col min="4101" max="4101" width="5.85546875" customWidth="1"/>
    <col min="4102" max="4102" width="47" customWidth="1"/>
    <col min="4103" max="4104" width="16.140625" customWidth="1"/>
    <col min="4105" max="4105" width="16.28515625" customWidth="1"/>
    <col min="4106" max="4106" width="15.7109375" customWidth="1"/>
    <col min="4107" max="4107" width="32" customWidth="1"/>
    <col min="4204" max="4204" width="11.42578125" customWidth="1"/>
    <col min="4294" max="4294" width="1.42578125" customWidth="1"/>
    <col min="4353" max="4353" width="1.28515625" customWidth="1"/>
    <col min="4354" max="4354" width="28.140625" customWidth="1"/>
    <col min="4355" max="4355" width="34.5703125" customWidth="1"/>
    <col min="4356" max="4356" width="16.28515625" customWidth="1"/>
    <col min="4357" max="4357" width="5.85546875" customWidth="1"/>
    <col min="4358" max="4358" width="47" customWidth="1"/>
    <col min="4359" max="4360" width="16.140625" customWidth="1"/>
    <col min="4361" max="4361" width="16.28515625" customWidth="1"/>
    <col min="4362" max="4362" width="15.7109375" customWidth="1"/>
    <col min="4363" max="4363" width="32" customWidth="1"/>
    <col min="4460" max="4460" width="11.42578125" customWidth="1"/>
    <col min="4550" max="4550" width="1.42578125" customWidth="1"/>
    <col min="4609" max="4609" width="1.28515625" customWidth="1"/>
    <col min="4610" max="4610" width="28.140625" customWidth="1"/>
    <col min="4611" max="4611" width="34.5703125" customWidth="1"/>
    <col min="4612" max="4612" width="16.28515625" customWidth="1"/>
    <col min="4613" max="4613" width="5.85546875" customWidth="1"/>
    <col min="4614" max="4614" width="47" customWidth="1"/>
    <col min="4615" max="4616" width="16.140625" customWidth="1"/>
    <col min="4617" max="4617" width="16.28515625" customWidth="1"/>
    <col min="4618" max="4618" width="15.7109375" customWidth="1"/>
    <col min="4619" max="4619" width="32" customWidth="1"/>
    <col min="4716" max="4716" width="11.42578125" customWidth="1"/>
    <col min="4806" max="4806" width="1.42578125" customWidth="1"/>
    <col min="4865" max="4865" width="1.28515625" customWidth="1"/>
    <col min="4866" max="4866" width="28.140625" customWidth="1"/>
    <col min="4867" max="4867" width="34.5703125" customWidth="1"/>
    <col min="4868" max="4868" width="16.28515625" customWidth="1"/>
    <col min="4869" max="4869" width="5.85546875" customWidth="1"/>
    <col min="4870" max="4870" width="47" customWidth="1"/>
    <col min="4871" max="4872" width="16.140625" customWidth="1"/>
    <col min="4873" max="4873" width="16.28515625" customWidth="1"/>
    <col min="4874" max="4874" width="15.7109375" customWidth="1"/>
    <col min="4875" max="4875" width="32" customWidth="1"/>
    <col min="4972" max="4972" width="11.42578125" customWidth="1"/>
    <col min="5062" max="5062" width="1.42578125" customWidth="1"/>
    <col min="5121" max="5121" width="1.28515625" customWidth="1"/>
    <col min="5122" max="5122" width="28.140625" customWidth="1"/>
    <col min="5123" max="5123" width="34.5703125" customWidth="1"/>
    <col min="5124" max="5124" width="16.28515625" customWidth="1"/>
    <col min="5125" max="5125" width="5.85546875" customWidth="1"/>
    <col min="5126" max="5126" width="47" customWidth="1"/>
    <col min="5127" max="5128" width="16.140625" customWidth="1"/>
    <col min="5129" max="5129" width="16.28515625" customWidth="1"/>
    <col min="5130" max="5130" width="15.7109375" customWidth="1"/>
    <col min="5131" max="5131" width="32" customWidth="1"/>
    <col min="5228" max="5228" width="11.42578125" customWidth="1"/>
    <col min="5318" max="5318" width="1.42578125" customWidth="1"/>
    <col min="5377" max="5377" width="1.28515625" customWidth="1"/>
    <col min="5378" max="5378" width="28.140625" customWidth="1"/>
    <col min="5379" max="5379" width="34.5703125" customWidth="1"/>
    <col min="5380" max="5380" width="16.28515625" customWidth="1"/>
    <col min="5381" max="5381" width="5.85546875" customWidth="1"/>
    <col min="5382" max="5382" width="47" customWidth="1"/>
    <col min="5383" max="5384" width="16.140625" customWidth="1"/>
    <col min="5385" max="5385" width="16.28515625" customWidth="1"/>
    <col min="5386" max="5386" width="15.7109375" customWidth="1"/>
    <col min="5387" max="5387" width="32" customWidth="1"/>
    <col min="5484" max="5484" width="11.42578125" customWidth="1"/>
    <col min="5574" max="5574" width="1.42578125" customWidth="1"/>
    <col min="5633" max="5633" width="1.28515625" customWidth="1"/>
    <col min="5634" max="5634" width="28.140625" customWidth="1"/>
    <col min="5635" max="5635" width="34.5703125" customWidth="1"/>
    <col min="5636" max="5636" width="16.28515625" customWidth="1"/>
    <col min="5637" max="5637" width="5.85546875" customWidth="1"/>
    <col min="5638" max="5638" width="47" customWidth="1"/>
    <col min="5639" max="5640" width="16.140625" customWidth="1"/>
    <col min="5641" max="5641" width="16.28515625" customWidth="1"/>
    <col min="5642" max="5642" width="15.7109375" customWidth="1"/>
    <col min="5643" max="5643" width="32" customWidth="1"/>
    <col min="5740" max="5740" width="11.42578125" customWidth="1"/>
    <col min="5830" max="5830" width="1.42578125" customWidth="1"/>
    <col min="5889" max="5889" width="1.28515625" customWidth="1"/>
    <col min="5890" max="5890" width="28.140625" customWidth="1"/>
    <col min="5891" max="5891" width="34.5703125" customWidth="1"/>
    <col min="5892" max="5892" width="16.28515625" customWidth="1"/>
    <col min="5893" max="5893" width="5.85546875" customWidth="1"/>
    <col min="5894" max="5894" width="47" customWidth="1"/>
    <col min="5895" max="5896" width="16.140625" customWidth="1"/>
    <col min="5897" max="5897" width="16.28515625" customWidth="1"/>
    <col min="5898" max="5898" width="15.7109375" customWidth="1"/>
    <col min="5899" max="5899" width="32" customWidth="1"/>
    <col min="5996" max="5996" width="11.42578125" customWidth="1"/>
    <col min="6086" max="6086" width="1.42578125" customWidth="1"/>
    <col min="6145" max="6145" width="1.28515625" customWidth="1"/>
    <col min="6146" max="6146" width="28.140625" customWidth="1"/>
    <col min="6147" max="6147" width="34.5703125" customWidth="1"/>
    <col min="6148" max="6148" width="16.28515625" customWidth="1"/>
    <col min="6149" max="6149" width="5.85546875" customWidth="1"/>
    <col min="6150" max="6150" width="47" customWidth="1"/>
    <col min="6151" max="6152" width="16.140625" customWidth="1"/>
    <col min="6153" max="6153" width="16.28515625" customWidth="1"/>
    <col min="6154" max="6154" width="15.7109375" customWidth="1"/>
    <col min="6155" max="6155" width="32" customWidth="1"/>
    <col min="6252" max="6252" width="11.42578125" customWidth="1"/>
    <col min="6342" max="6342" width="1.42578125" customWidth="1"/>
    <col min="6401" max="6401" width="1.28515625" customWidth="1"/>
    <col min="6402" max="6402" width="28.140625" customWidth="1"/>
    <col min="6403" max="6403" width="34.5703125" customWidth="1"/>
    <col min="6404" max="6404" width="16.28515625" customWidth="1"/>
    <col min="6405" max="6405" width="5.85546875" customWidth="1"/>
    <col min="6406" max="6406" width="47" customWidth="1"/>
    <col min="6407" max="6408" width="16.140625" customWidth="1"/>
    <col min="6409" max="6409" width="16.28515625" customWidth="1"/>
    <col min="6410" max="6410" width="15.7109375" customWidth="1"/>
    <col min="6411" max="6411" width="32" customWidth="1"/>
    <col min="6508" max="6508" width="11.42578125" customWidth="1"/>
    <col min="6598" max="6598" width="1.42578125" customWidth="1"/>
    <col min="6657" max="6657" width="1.28515625" customWidth="1"/>
    <col min="6658" max="6658" width="28.140625" customWidth="1"/>
    <col min="6659" max="6659" width="34.5703125" customWidth="1"/>
    <col min="6660" max="6660" width="16.28515625" customWidth="1"/>
    <col min="6661" max="6661" width="5.85546875" customWidth="1"/>
    <col min="6662" max="6662" width="47" customWidth="1"/>
    <col min="6663" max="6664" width="16.140625" customWidth="1"/>
    <col min="6665" max="6665" width="16.28515625" customWidth="1"/>
    <col min="6666" max="6666" width="15.7109375" customWidth="1"/>
    <col min="6667" max="6667" width="32" customWidth="1"/>
    <col min="6764" max="6764" width="11.42578125" customWidth="1"/>
    <col min="6854" max="6854" width="1.42578125" customWidth="1"/>
    <col min="6913" max="6913" width="1.28515625" customWidth="1"/>
    <col min="6914" max="6914" width="28.140625" customWidth="1"/>
    <col min="6915" max="6915" width="34.5703125" customWidth="1"/>
    <col min="6916" max="6916" width="16.28515625" customWidth="1"/>
    <col min="6917" max="6917" width="5.85546875" customWidth="1"/>
    <col min="6918" max="6918" width="47" customWidth="1"/>
    <col min="6919" max="6920" width="16.140625" customWidth="1"/>
    <col min="6921" max="6921" width="16.28515625" customWidth="1"/>
    <col min="6922" max="6922" width="15.7109375" customWidth="1"/>
    <col min="6923" max="6923" width="32" customWidth="1"/>
    <col min="7020" max="7020" width="11.42578125" customWidth="1"/>
    <col min="7110" max="7110" width="1.42578125" customWidth="1"/>
    <col min="7169" max="7169" width="1.28515625" customWidth="1"/>
    <col min="7170" max="7170" width="28.140625" customWidth="1"/>
    <col min="7171" max="7171" width="34.5703125" customWidth="1"/>
    <col min="7172" max="7172" width="16.28515625" customWidth="1"/>
    <col min="7173" max="7173" width="5.85546875" customWidth="1"/>
    <col min="7174" max="7174" width="47" customWidth="1"/>
    <col min="7175" max="7176" width="16.140625" customWidth="1"/>
    <col min="7177" max="7177" width="16.28515625" customWidth="1"/>
    <col min="7178" max="7178" width="15.7109375" customWidth="1"/>
    <col min="7179" max="7179" width="32" customWidth="1"/>
    <col min="7276" max="7276" width="11.42578125" customWidth="1"/>
    <col min="7366" max="7366" width="1.42578125" customWidth="1"/>
    <col min="7425" max="7425" width="1.28515625" customWidth="1"/>
    <col min="7426" max="7426" width="28.140625" customWidth="1"/>
    <col min="7427" max="7427" width="34.5703125" customWidth="1"/>
    <col min="7428" max="7428" width="16.28515625" customWidth="1"/>
    <col min="7429" max="7429" width="5.85546875" customWidth="1"/>
    <col min="7430" max="7430" width="47" customWidth="1"/>
    <col min="7431" max="7432" width="16.140625" customWidth="1"/>
    <col min="7433" max="7433" width="16.28515625" customWidth="1"/>
    <col min="7434" max="7434" width="15.7109375" customWidth="1"/>
    <col min="7435" max="7435" width="32" customWidth="1"/>
    <col min="7532" max="7532" width="11.42578125" customWidth="1"/>
    <col min="7622" max="7622" width="1.42578125" customWidth="1"/>
    <col min="7681" max="7681" width="1.28515625" customWidth="1"/>
    <col min="7682" max="7682" width="28.140625" customWidth="1"/>
    <col min="7683" max="7683" width="34.5703125" customWidth="1"/>
    <col min="7684" max="7684" width="16.28515625" customWidth="1"/>
    <col min="7685" max="7685" width="5.85546875" customWidth="1"/>
    <col min="7686" max="7686" width="47" customWidth="1"/>
    <col min="7687" max="7688" width="16.140625" customWidth="1"/>
    <col min="7689" max="7689" width="16.28515625" customWidth="1"/>
    <col min="7690" max="7690" width="15.7109375" customWidth="1"/>
    <col min="7691" max="7691" width="32" customWidth="1"/>
    <col min="7788" max="7788" width="11.42578125" customWidth="1"/>
    <col min="7878" max="7878" width="1.42578125" customWidth="1"/>
    <col min="7937" max="7937" width="1.28515625" customWidth="1"/>
    <col min="7938" max="7938" width="28.140625" customWidth="1"/>
    <col min="7939" max="7939" width="34.5703125" customWidth="1"/>
    <col min="7940" max="7940" width="16.28515625" customWidth="1"/>
    <col min="7941" max="7941" width="5.85546875" customWidth="1"/>
    <col min="7942" max="7942" width="47" customWidth="1"/>
    <col min="7943" max="7944" width="16.140625" customWidth="1"/>
    <col min="7945" max="7945" width="16.28515625" customWidth="1"/>
    <col min="7946" max="7946" width="15.7109375" customWidth="1"/>
    <col min="7947" max="7947" width="32" customWidth="1"/>
    <col min="8044" max="8044" width="11.42578125" customWidth="1"/>
    <col min="8134" max="8134" width="1.42578125" customWidth="1"/>
    <col min="8193" max="8193" width="1.28515625" customWidth="1"/>
    <col min="8194" max="8194" width="28.140625" customWidth="1"/>
    <col min="8195" max="8195" width="34.5703125" customWidth="1"/>
    <col min="8196" max="8196" width="16.28515625" customWidth="1"/>
    <col min="8197" max="8197" width="5.85546875" customWidth="1"/>
    <col min="8198" max="8198" width="47" customWidth="1"/>
    <col min="8199" max="8200" width="16.140625" customWidth="1"/>
    <col min="8201" max="8201" width="16.28515625" customWidth="1"/>
    <col min="8202" max="8202" width="15.7109375" customWidth="1"/>
    <col min="8203" max="8203" width="32" customWidth="1"/>
    <col min="8300" max="8300" width="11.42578125" customWidth="1"/>
    <col min="8390" max="8390" width="1.42578125" customWidth="1"/>
    <col min="8449" max="8449" width="1.28515625" customWidth="1"/>
    <col min="8450" max="8450" width="28.140625" customWidth="1"/>
    <col min="8451" max="8451" width="34.5703125" customWidth="1"/>
    <col min="8452" max="8452" width="16.28515625" customWidth="1"/>
    <col min="8453" max="8453" width="5.85546875" customWidth="1"/>
    <col min="8454" max="8454" width="47" customWidth="1"/>
    <col min="8455" max="8456" width="16.140625" customWidth="1"/>
    <col min="8457" max="8457" width="16.28515625" customWidth="1"/>
    <col min="8458" max="8458" width="15.7109375" customWidth="1"/>
    <col min="8459" max="8459" width="32" customWidth="1"/>
    <col min="8556" max="8556" width="11.42578125" customWidth="1"/>
    <col min="8646" max="8646" width="1.42578125" customWidth="1"/>
    <col min="8705" max="8705" width="1.28515625" customWidth="1"/>
    <col min="8706" max="8706" width="28.140625" customWidth="1"/>
    <col min="8707" max="8707" width="34.5703125" customWidth="1"/>
    <col min="8708" max="8708" width="16.28515625" customWidth="1"/>
    <col min="8709" max="8709" width="5.85546875" customWidth="1"/>
    <col min="8710" max="8710" width="47" customWidth="1"/>
    <col min="8711" max="8712" width="16.140625" customWidth="1"/>
    <col min="8713" max="8713" width="16.28515625" customWidth="1"/>
    <col min="8714" max="8714" width="15.7109375" customWidth="1"/>
    <col min="8715" max="8715" width="32" customWidth="1"/>
    <col min="8812" max="8812" width="11.42578125" customWidth="1"/>
    <col min="8902" max="8902" width="1.42578125" customWidth="1"/>
    <col min="8961" max="8961" width="1.28515625" customWidth="1"/>
    <col min="8962" max="8962" width="28.140625" customWidth="1"/>
    <col min="8963" max="8963" width="34.5703125" customWidth="1"/>
    <col min="8964" max="8964" width="16.28515625" customWidth="1"/>
    <col min="8965" max="8965" width="5.85546875" customWidth="1"/>
    <col min="8966" max="8966" width="47" customWidth="1"/>
    <col min="8967" max="8968" width="16.140625" customWidth="1"/>
    <col min="8969" max="8969" width="16.28515625" customWidth="1"/>
    <col min="8970" max="8970" width="15.7109375" customWidth="1"/>
    <col min="8971" max="8971" width="32" customWidth="1"/>
    <col min="9068" max="9068" width="11.42578125" customWidth="1"/>
    <col min="9158" max="9158" width="1.42578125" customWidth="1"/>
    <col min="9217" max="9217" width="1.28515625" customWidth="1"/>
    <col min="9218" max="9218" width="28.140625" customWidth="1"/>
    <col min="9219" max="9219" width="34.5703125" customWidth="1"/>
    <col min="9220" max="9220" width="16.28515625" customWidth="1"/>
    <col min="9221" max="9221" width="5.85546875" customWidth="1"/>
    <col min="9222" max="9222" width="47" customWidth="1"/>
    <col min="9223" max="9224" width="16.140625" customWidth="1"/>
    <col min="9225" max="9225" width="16.28515625" customWidth="1"/>
    <col min="9226" max="9226" width="15.7109375" customWidth="1"/>
    <col min="9227" max="9227" width="32" customWidth="1"/>
    <col min="9324" max="9324" width="11.42578125" customWidth="1"/>
    <col min="9414" max="9414" width="1.42578125" customWidth="1"/>
    <col min="9473" max="9473" width="1.28515625" customWidth="1"/>
    <col min="9474" max="9474" width="28.140625" customWidth="1"/>
    <col min="9475" max="9475" width="34.5703125" customWidth="1"/>
    <col min="9476" max="9476" width="16.28515625" customWidth="1"/>
    <col min="9477" max="9477" width="5.85546875" customWidth="1"/>
    <col min="9478" max="9478" width="47" customWidth="1"/>
    <col min="9479" max="9480" width="16.140625" customWidth="1"/>
    <col min="9481" max="9481" width="16.28515625" customWidth="1"/>
    <col min="9482" max="9482" width="15.7109375" customWidth="1"/>
    <col min="9483" max="9483" width="32" customWidth="1"/>
    <col min="9580" max="9580" width="11.42578125" customWidth="1"/>
    <col min="9670" max="9670" width="1.42578125" customWidth="1"/>
    <col min="9729" max="9729" width="1.28515625" customWidth="1"/>
    <col min="9730" max="9730" width="28.140625" customWidth="1"/>
    <col min="9731" max="9731" width="34.5703125" customWidth="1"/>
    <col min="9732" max="9732" width="16.28515625" customWidth="1"/>
    <col min="9733" max="9733" width="5.85546875" customWidth="1"/>
    <col min="9734" max="9734" width="47" customWidth="1"/>
    <col min="9735" max="9736" width="16.140625" customWidth="1"/>
    <col min="9737" max="9737" width="16.28515625" customWidth="1"/>
    <col min="9738" max="9738" width="15.7109375" customWidth="1"/>
    <col min="9739" max="9739" width="32" customWidth="1"/>
    <col min="9836" max="9836" width="11.42578125" customWidth="1"/>
    <col min="9926" max="9926" width="1.42578125" customWidth="1"/>
    <col min="9985" max="9985" width="1.28515625" customWidth="1"/>
    <col min="9986" max="9986" width="28.140625" customWidth="1"/>
    <col min="9987" max="9987" width="34.5703125" customWidth="1"/>
    <col min="9988" max="9988" width="16.28515625" customWidth="1"/>
    <col min="9989" max="9989" width="5.85546875" customWidth="1"/>
    <col min="9990" max="9990" width="47" customWidth="1"/>
    <col min="9991" max="9992" width="16.140625" customWidth="1"/>
    <col min="9993" max="9993" width="16.28515625" customWidth="1"/>
    <col min="9994" max="9994" width="15.7109375" customWidth="1"/>
    <col min="9995" max="9995" width="32" customWidth="1"/>
    <col min="10092" max="10092" width="11.42578125" customWidth="1"/>
    <col min="10182" max="10182" width="1.42578125" customWidth="1"/>
    <col min="10241" max="10241" width="1.28515625" customWidth="1"/>
    <col min="10242" max="10242" width="28.140625" customWidth="1"/>
    <col min="10243" max="10243" width="34.5703125" customWidth="1"/>
    <col min="10244" max="10244" width="16.28515625" customWidth="1"/>
    <col min="10245" max="10245" width="5.85546875" customWidth="1"/>
    <col min="10246" max="10246" width="47" customWidth="1"/>
    <col min="10247" max="10248" width="16.140625" customWidth="1"/>
    <col min="10249" max="10249" width="16.28515625" customWidth="1"/>
    <col min="10250" max="10250" width="15.7109375" customWidth="1"/>
    <col min="10251" max="10251" width="32" customWidth="1"/>
    <col min="10348" max="10348" width="11.42578125" customWidth="1"/>
    <col min="10438" max="10438" width="1.42578125" customWidth="1"/>
    <col min="10497" max="10497" width="1.28515625" customWidth="1"/>
    <col min="10498" max="10498" width="28.140625" customWidth="1"/>
    <col min="10499" max="10499" width="34.5703125" customWidth="1"/>
    <col min="10500" max="10500" width="16.28515625" customWidth="1"/>
    <col min="10501" max="10501" width="5.85546875" customWidth="1"/>
    <col min="10502" max="10502" width="47" customWidth="1"/>
    <col min="10503" max="10504" width="16.140625" customWidth="1"/>
    <col min="10505" max="10505" width="16.28515625" customWidth="1"/>
    <col min="10506" max="10506" width="15.7109375" customWidth="1"/>
    <col min="10507" max="10507" width="32" customWidth="1"/>
    <col min="10604" max="10604" width="11.42578125" customWidth="1"/>
    <col min="10694" max="10694" width="1.42578125" customWidth="1"/>
    <col min="10753" max="10753" width="1.28515625" customWidth="1"/>
    <col min="10754" max="10754" width="28.140625" customWidth="1"/>
    <col min="10755" max="10755" width="34.5703125" customWidth="1"/>
    <col min="10756" max="10756" width="16.28515625" customWidth="1"/>
    <col min="10757" max="10757" width="5.85546875" customWidth="1"/>
    <col min="10758" max="10758" width="47" customWidth="1"/>
    <col min="10759" max="10760" width="16.140625" customWidth="1"/>
    <col min="10761" max="10761" width="16.28515625" customWidth="1"/>
    <col min="10762" max="10762" width="15.7109375" customWidth="1"/>
    <col min="10763" max="10763" width="32" customWidth="1"/>
    <col min="10860" max="10860" width="11.42578125" customWidth="1"/>
    <col min="10950" max="10950" width="1.42578125" customWidth="1"/>
    <col min="11009" max="11009" width="1.28515625" customWidth="1"/>
    <col min="11010" max="11010" width="28.140625" customWidth="1"/>
    <col min="11011" max="11011" width="34.5703125" customWidth="1"/>
    <col min="11012" max="11012" width="16.28515625" customWidth="1"/>
    <col min="11013" max="11013" width="5.85546875" customWidth="1"/>
    <col min="11014" max="11014" width="47" customWidth="1"/>
    <col min="11015" max="11016" width="16.140625" customWidth="1"/>
    <col min="11017" max="11017" width="16.28515625" customWidth="1"/>
    <col min="11018" max="11018" width="15.7109375" customWidth="1"/>
    <col min="11019" max="11019" width="32" customWidth="1"/>
    <col min="11116" max="11116" width="11.42578125" customWidth="1"/>
    <col min="11206" max="11206" width="1.42578125" customWidth="1"/>
    <col min="11265" max="11265" width="1.28515625" customWidth="1"/>
    <col min="11266" max="11266" width="28.140625" customWidth="1"/>
    <col min="11267" max="11267" width="34.5703125" customWidth="1"/>
    <col min="11268" max="11268" width="16.28515625" customWidth="1"/>
    <col min="11269" max="11269" width="5.85546875" customWidth="1"/>
    <col min="11270" max="11270" width="47" customWidth="1"/>
    <col min="11271" max="11272" width="16.140625" customWidth="1"/>
    <col min="11273" max="11273" width="16.28515625" customWidth="1"/>
    <col min="11274" max="11274" width="15.7109375" customWidth="1"/>
    <col min="11275" max="11275" width="32" customWidth="1"/>
    <col min="11372" max="11372" width="11.42578125" customWidth="1"/>
    <col min="11462" max="11462" width="1.42578125" customWidth="1"/>
    <col min="11521" max="11521" width="1.28515625" customWidth="1"/>
    <col min="11522" max="11522" width="28.140625" customWidth="1"/>
    <col min="11523" max="11523" width="34.5703125" customWidth="1"/>
    <col min="11524" max="11524" width="16.28515625" customWidth="1"/>
    <col min="11525" max="11525" width="5.85546875" customWidth="1"/>
    <col min="11526" max="11526" width="47" customWidth="1"/>
    <col min="11527" max="11528" width="16.140625" customWidth="1"/>
    <col min="11529" max="11529" width="16.28515625" customWidth="1"/>
    <col min="11530" max="11530" width="15.7109375" customWidth="1"/>
    <col min="11531" max="11531" width="32" customWidth="1"/>
    <col min="11628" max="11628" width="11.42578125" customWidth="1"/>
    <col min="11718" max="11718" width="1.42578125" customWidth="1"/>
    <col min="11777" max="11777" width="1.28515625" customWidth="1"/>
    <col min="11778" max="11778" width="28.140625" customWidth="1"/>
    <col min="11779" max="11779" width="34.5703125" customWidth="1"/>
    <col min="11780" max="11780" width="16.28515625" customWidth="1"/>
    <col min="11781" max="11781" width="5.85546875" customWidth="1"/>
    <col min="11782" max="11782" width="47" customWidth="1"/>
    <col min="11783" max="11784" width="16.140625" customWidth="1"/>
    <col min="11785" max="11785" width="16.28515625" customWidth="1"/>
    <col min="11786" max="11786" width="15.7109375" customWidth="1"/>
    <col min="11787" max="11787" width="32" customWidth="1"/>
    <col min="11884" max="11884" width="11.42578125" customWidth="1"/>
    <col min="11974" max="11974" width="1.42578125" customWidth="1"/>
    <col min="12033" max="12033" width="1.28515625" customWidth="1"/>
    <col min="12034" max="12034" width="28.140625" customWidth="1"/>
    <col min="12035" max="12035" width="34.5703125" customWidth="1"/>
    <col min="12036" max="12036" width="16.28515625" customWidth="1"/>
    <col min="12037" max="12037" width="5.85546875" customWidth="1"/>
    <col min="12038" max="12038" width="47" customWidth="1"/>
    <col min="12039" max="12040" width="16.140625" customWidth="1"/>
    <col min="12041" max="12041" width="16.28515625" customWidth="1"/>
    <col min="12042" max="12042" width="15.7109375" customWidth="1"/>
    <col min="12043" max="12043" width="32" customWidth="1"/>
    <col min="12140" max="12140" width="11.42578125" customWidth="1"/>
    <col min="12230" max="12230" width="1.42578125" customWidth="1"/>
    <col min="12289" max="12289" width="1.28515625" customWidth="1"/>
    <col min="12290" max="12290" width="28.140625" customWidth="1"/>
    <col min="12291" max="12291" width="34.5703125" customWidth="1"/>
    <col min="12292" max="12292" width="16.28515625" customWidth="1"/>
    <col min="12293" max="12293" width="5.85546875" customWidth="1"/>
    <col min="12294" max="12294" width="47" customWidth="1"/>
    <col min="12295" max="12296" width="16.140625" customWidth="1"/>
    <col min="12297" max="12297" width="16.28515625" customWidth="1"/>
    <col min="12298" max="12298" width="15.7109375" customWidth="1"/>
    <col min="12299" max="12299" width="32" customWidth="1"/>
    <col min="12396" max="12396" width="11.42578125" customWidth="1"/>
    <col min="12486" max="12486" width="1.42578125" customWidth="1"/>
    <col min="12545" max="12545" width="1.28515625" customWidth="1"/>
    <col min="12546" max="12546" width="28.140625" customWidth="1"/>
    <col min="12547" max="12547" width="34.5703125" customWidth="1"/>
    <col min="12548" max="12548" width="16.28515625" customWidth="1"/>
    <col min="12549" max="12549" width="5.85546875" customWidth="1"/>
    <col min="12550" max="12550" width="47" customWidth="1"/>
    <col min="12551" max="12552" width="16.140625" customWidth="1"/>
    <col min="12553" max="12553" width="16.28515625" customWidth="1"/>
    <col min="12554" max="12554" width="15.7109375" customWidth="1"/>
    <col min="12555" max="12555" width="32" customWidth="1"/>
    <col min="12652" max="12652" width="11.42578125" customWidth="1"/>
    <col min="12742" max="12742" width="1.42578125" customWidth="1"/>
    <col min="12801" max="12801" width="1.28515625" customWidth="1"/>
    <col min="12802" max="12802" width="28.140625" customWidth="1"/>
    <col min="12803" max="12803" width="34.5703125" customWidth="1"/>
    <col min="12804" max="12804" width="16.28515625" customWidth="1"/>
    <col min="12805" max="12805" width="5.85546875" customWidth="1"/>
    <col min="12806" max="12806" width="47" customWidth="1"/>
    <col min="12807" max="12808" width="16.140625" customWidth="1"/>
    <col min="12809" max="12809" width="16.28515625" customWidth="1"/>
    <col min="12810" max="12810" width="15.7109375" customWidth="1"/>
    <col min="12811" max="12811" width="32" customWidth="1"/>
    <col min="12908" max="12908" width="11.42578125" customWidth="1"/>
    <col min="12998" max="12998" width="1.42578125" customWidth="1"/>
    <col min="13057" max="13057" width="1.28515625" customWidth="1"/>
    <col min="13058" max="13058" width="28.140625" customWidth="1"/>
    <col min="13059" max="13059" width="34.5703125" customWidth="1"/>
    <col min="13060" max="13060" width="16.28515625" customWidth="1"/>
    <col min="13061" max="13061" width="5.85546875" customWidth="1"/>
    <col min="13062" max="13062" width="47" customWidth="1"/>
    <col min="13063" max="13064" width="16.140625" customWidth="1"/>
    <col min="13065" max="13065" width="16.28515625" customWidth="1"/>
    <col min="13066" max="13066" width="15.7109375" customWidth="1"/>
    <col min="13067" max="13067" width="32" customWidth="1"/>
    <col min="13164" max="13164" width="11.42578125" customWidth="1"/>
    <col min="13254" max="13254" width="1.42578125" customWidth="1"/>
    <col min="13313" max="13313" width="1.28515625" customWidth="1"/>
    <col min="13314" max="13314" width="28.140625" customWidth="1"/>
    <col min="13315" max="13315" width="34.5703125" customWidth="1"/>
    <col min="13316" max="13316" width="16.28515625" customWidth="1"/>
    <col min="13317" max="13317" width="5.85546875" customWidth="1"/>
    <col min="13318" max="13318" width="47" customWidth="1"/>
    <col min="13319" max="13320" width="16.140625" customWidth="1"/>
    <col min="13321" max="13321" width="16.28515625" customWidth="1"/>
    <col min="13322" max="13322" width="15.7109375" customWidth="1"/>
    <col min="13323" max="13323" width="32" customWidth="1"/>
    <col min="13420" max="13420" width="11.42578125" customWidth="1"/>
    <col min="13510" max="13510" width="1.42578125" customWidth="1"/>
    <col min="13569" max="13569" width="1.28515625" customWidth="1"/>
    <col min="13570" max="13570" width="28.140625" customWidth="1"/>
    <col min="13571" max="13571" width="34.5703125" customWidth="1"/>
    <col min="13572" max="13572" width="16.28515625" customWidth="1"/>
    <col min="13573" max="13573" width="5.85546875" customWidth="1"/>
    <col min="13574" max="13574" width="47" customWidth="1"/>
    <col min="13575" max="13576" width="16.140625" customWidth="1"/>
    <col min="13577" max="13577" width="16.28515625" customWidth="1"/>
    <col min="13578" max="13578" width="15.7109375" customWidth="1"/>
    <col min="13579" max="13579" width="32" customWidth="1"/>
    <col min="13676" max="13676" width="11.42578125" customWidth="1"/>
    <col min="13766" max="13766" width="1.42578125" customWidth="1"/>
    <col min="13825" max="13825" width="1.28515625" customWidth="1"/>
    <col min="13826" max="13826" width="28.140625" customWidth="1"/>
    <col min="13827" max="13827" width="34.5703125" customWidth="1"/>
    <col min="13828" max="13828" width="16.28515625" customWidth="1"/>
    <col min="13829" max="13829" width="5.85546875" customWidth="1"/>
    <col min="13830" max="13830" width="47" customWidth="1"/>
    <col min="13831" max="13832" width="16.140625" customWidth="1"/>
    <col min="13833" max="13833" width="16.28515625" customWidth="1"/>
    <col min="13834" max="13834" width="15.7109375" customWidth="1"/>
    <col min="13835" max="13835" width="32" customWidth="1"/>
    <col min="13932" max="13932" width="11.42578125" customWidth="1"/>
    <col min="14022" max="14022" width="1.42578125" customWidth="1"/>
    <col min="14081" max="14081" width="1.28515625" customWidth="1"/>
    <col min="14082" max="14082" width="28.140625" customWidth="1"/>
    <col min="14083" max="14083" width="34.5703125" customWidth="1"/>
    <col min="14084" max="14084" width="16.28515625" customWidth="1"/>
    <col min="14085" max="14085" width="5.85546875" customWidth="1"/>
    <col min="14086" max="14086" width="47" customWidth="1"/>
    <col min="14087" max="14088" width="16.140625" customWidth="1"/>
    <col min="14089" max="14089" width="16.28515625" customWidth="1"/>
    <col min="14090" max="14090" width="15.7109375" customWidth="1"/>
    <col min="14091" max="14091" width="32" customWidth="1"/>
    <col min="14188" max="14188" width="11.42578125" customWidth="1"/>
    <col min="14278" max="14278" width="1.42578125" customWidth="1"/>
    <col min="14337" max="14337" width="1.28515625" customWidth="1"/>
    <col min="14338" max="14338" width="28.140625" customWidth="1"/>
    <col min="14339" max="14339" width="34.5703125" customWidth="1"/>
    <col min="14340" max="14340" width="16.28515625" customWidth="1"/>
    <col min="14341" max="14341" width="5.85546875" customWidth="1"/>
    <col min="14342" max="14342" width="47" customWidth="1"/>
    <col min="14343" max="14344" width="16.140625" customWidth="1"/>
    <col min="14345" max="14345" width="16.28515625" customWidth="1"/>
    <col min="14346" max="14346" width="15.7109375" customWidth="1"/>
    <col min="14347" max="14347" width="32" customWidth="1"/>
    <col min="14444" max="14444" width="11.42578125" customWidth="1"/>
    <col min="14534" max="14534" width="1.42578125" customWidth="1"/>
    <col min="14593" max="14593" width="1.28515625" customWidth="1"/>
    <col min="14594" max="14594" width="28.140625" customWidth="1"/>
    <col min="14595" max="14595" width="34.5703125" customWidth="1"/>
    <col min="14596" max="14596" width="16.28515625" customWidth="1"/>
    <col min="14597" max="14597" width="5.85546875" customWidth="1"/>
    <col min="14598" max="14598" width="47" customWidth="1"/>
    <col min="14599" max="14600" width="16.140625" customWidth="1"/>
    <col min="14601" max="14601" width="16.28515625" customWidth="1"/>
    <col min="14602" max="14602" width="15.7109375" customWidth="1"/>
    <col min="14603" max="14603" width="32" customWidth="1"/>
    <col min="14700" max="14700" width="11.42578125" customWidth="1"/>
    <col min="14790" max="14790" width="1.42578125" customWidth="1"/>
    <col min="14849" max="14849" width="1.28515625" customWidth="1"/>
    <col min="14850" max="14850" width="28.140625" customWidth="1"/>
    <col min="14851" max="14851" width="34.5703125" customWidth="1"/>
    <col min="14852" max="14852" width="16.28515625" customWidth="1"/>
    <col min="14853" max="14853" width="5.85546875" customWidth="1"/>
    <col min="14854" max="14854" width="47" customWidth="1"/>
    <col min="14855" max="14856" width="16.140625" customWidth="1"/>
    <col min="14857" max="14857" width="16.28515625" customWidth="1"/>
    <col min="14858" max="14858" width="15.7109375" customWidth="1"/>
    <col min="14859" max="14859" width="32" customWidth="1"/>
    <col min="14956" max="14956" width="11.42578125" customWidth="1"/>
    <col min="15046" max="15046" width="1.42578125" customWidth="1"/>
    <col min="15105" max="15105" width="1.28515625" customWidth="1"/>
    <col min="15106" max="15106" width="28.140625" customWidth="1"/>
    <col min="15107" max="15107" width="34.5703125" customWidth="1"/>
    <col min="15108" max="15108" width="16.28515625" customWidth="1"/>
    <col min="15109" max="15109" width="5.85546875" customWidth="1"/>
    <col min="15110" max="15110" width="47" customWidth="1"/>
    <col min="15111" max="15112" width="16.140625" customWidth="1"/>
    <col min="15113" max="15113" width="16.28515625" customWidth="1"/>
    <col min="15114" max="15114" width="15.7109375" customWidth="1"/>
    <col min="15115" max="15115" width="32" customWidth="1"/>
    <col min="15212" max="15212" width="11.42578125" customWidth="1"/>
    <col min="15302" max="15302" width="1.42578125" customWidth="1"/>
    <col min="15361" max="15361" width="1.28515625" customWidth="1"/>
    <col min="15362" max="15362" width="28.140625" customWidth="1"/>
    <col min="15363" max="15363" width="34.5703125" customWidth="1"/>
    <col min="15364" max="15364" width="16.28515625" customWidth="1"/>
    <col min="15365" max="15365" width="5.85546875" customWidth="1"/>
    <col min="15366" max="15366" width="47" customWidth="1"/>
    <col min="15367" max="15368" width="16.140625" customWidth="1"/>
    <col min="15369" max="15369" width="16.28515625" customWidth="1"/>
    <col min="15370" max="15370" width="15.7109375" customWidth="1"/>
    <col min="15371" max="15371" width="32" customWidth="1"/>
    <col min="15468" max="15468" width="11.42578125" customWidth="1"/>
    <col min="15558" max="15558" width="1.42578125" customWidth="1"/>
    <col min="15617" max="15617" width="1.28515625" customWidth="1"/>
    <col min="15618" max="15618" width="28.140625" customWidth="1"/>
    <col min="15619" max="15619" width="34.5703125" customWidth="1"/>
    <col min="15620" max="15620" width="16.28515625" customWidth="1"/>
    <col min="15621" max="15621" width="5.85546875" customWidth="1"/>
    <col min="15622" max="15622" width="47" customWidth="1"/>
    <col min="15623" max="15624" width="16.140625" customWidth="1"/>
    <col min="15625" max="15625" width="16.28515625" customWidth="1"/>
    <col min="15626" max="15626" width="15.7109375" customWidth="1"/>
    <col min="15627" max="15627" width="32" customWidth="1"/>
    <col min="15724" max="15724" width="11.42578125" customWidth="1"/>
    <col min="15814" max="15814" width="1.42578125" customWidth="1"/>
    <col min="15873" max="15873" width="1.28515625" customWidth="1"/>
    <col min="15874" max="15874" width="28.140625" customWidth="1"/>
    <col min="15875" max="15875" width="34.5703125" customWidth="1"/>
    <col min="15876" max="15876" width="16.28515625" customWidth="1"/>
    <col min="15877" max="15877" width="5.85546875" customWidth="1"/>
    <col min="15878" max="15878" width="47" customWidth="1"/>
    <col min="15879" max="15880" width="16.140625" customWidth="1"/>
    <col min="15881" max="15881" width="16.28515625" customWidth="1"/>
    <col min="15882" max="15882" width="15.7109375" customWidth="1"/>
    <col min="15883" max="15883" width="32" customWidth="1"/>
    <col min="15980" max="15980" width="11.42578125" customWidth="1"/>
    <col min="16070" max="16070" width="1.42578125" customWidth="1"/>
    <col min="16129" max="16129" width="1.28515625" customWidth="1"/>
    <col min="16130" max="16130" width="28.140625" customWidth="1"/>
    <col min="16131" max="16131" width="34.5703125" customWidth="1"/>
    <col min="16132" max="16132" width="16.28515625" customWidth="1"/>
    <col min="16133" max="16133" width="5.85546875" customWidth="1"/>
    <col min="16134" max="16134" width="47" customWidth="1"/>
    <col min="16135" max="16136" width="16.140625" customWidth="1"/>
    <col min="16137" max="16137" width="16.28515625" customWidth="1"/>
    <col min="16138" max="16138" width="15.7109375" customWidth="1"/>
    <col min="16139" max="16139" width="32" customWidth="1"/>
    <col min="16236" max="16236" width="11.42578125" customWidth="1"/>
    <col min="16326" max="16326" width="1.42578125" customWidth="1"/>
  </cols>
  <sheetData>
    <row r="1" spans="2:11" ht="15.75" thickBot="1" x14ac:dyDescent="0.3"/>
    <row r="2" spans="2:11" ht="23.25" customHeight="1" thickBot="1" x14ac:dyDescent="0.3">
      <c r="B2" s="328"/>
      <c r="C2" s="331" t="s">
        <v>337</v>
      </c>
      <c r="D2" s="332"/>
      <c r="E2" s="332"/>
      <c r="F2" s="332"/>
      <c r="G2" s="332"/>
      <c r="H2" s="332"/>
      <c r="I2" s="332"/>
      <c r="J2" s="333"/>
    </row>
    <row r="3" spans="2:11" ht="18" customHeight="1" thickBot="1" x14ac:dyDescent="0.3">
      <c r="B3" s="329"/>
      <c r="C3" s="334" t="s">
        <v>18</v>
      </c>
      <c r="D3" s="335"/>
      <c r="E3" s="335"/>
      <c r="F3" s="335"/>
      <c r="G3" s="335"/>
      <c r="H3" s="335"/>
      <c r="I3" s="335"/>
      <c r="J3" s="336"/>
    </row>
    <row r="4" spans="2:11" ht="18" customHeight="1" thickBot="1" x14ac:dyDescent="0.3">
      <c r="B4" s="329"/>
      <c r="C4" s="334" t="s">
        <v>313</v>
      </c>
      <c r="D4" s="335"/>
      <c r="E4" s="335"/>
      <c r="F4" s="335"/>
      <c r="G4" s="335"/>
      <c r="H4" s="335"/>
      <c r="I4" s="335"/>
      <c r="J4" s="336"/>
    </row>
    <row r="5" spans="2:11" ht="18" customHeight="1" thickBot="1" x14ac:dyDescent="0.3">
      <c r="B5" s="330"/>
      <c r="C5" s="334" t="s">
        <v>338</v>
      </c>
      <c r="D5" s="335"/>
      <c r="E5" s="335"/>
      <c r="F5" s="335"/>
      <c r="G5" s="335"/>
      <c r="H5" s="337" t="s">
        <v>103</v>
      </c>
      <c r="I5" s="338"/>
      <c r="J5" s="339"/>
    </row>
    <row r="6" spans="2:11" ht="18" customHeight="1" thickBot="1" x14ac:dyDescent="0.3">
      <c r="B6" s="124"/>
      <c r="C6" s="125"/>
      <c r="D6" s="125"/>
      <c r="E6" s="125"/>
      <c r="F6" s="125"/>
      <c r="G6" s="125"/>
      <c r="H6" s="125"/>
      <c r="I6" s="125"/>
      <c r="J6" s="126"/>
    </row>
    <row r="7" spans="2:11" ht="51.75" customHeight="1" thickBot="1" x14ac:dyDescent="0.3">
      <c r="B7" s="127" t="s">
        <v>314</v>
      </c>
      <c r="C7" s="344" t="s">
        <v>367</v>
      </c>
      <c r="D7" s="345"/>
      <c r="E7" s="346"/>
      <c r="F7" s="128"/>
      <c r="G7" s="125"/>
      <c r="H7" s="125"/>
      <c r="I7" s="125"/>
      <c r="J7" s="126"/>
    </row>
    <row r="8" spans="2:11" ht="32.25" customHeight="1" thickBot="1" x14ac:dyDescent="0.3">
      <c r="B8" s="135" t="s">
        <v>108</v>
      </c>
      <c r="C8" s="344" t="s">
        <v>363</v>
      </c>
      <c r="D8" s="345"/>
      <c r="E8" s="346"/>
      <c r="F8" s="128"/>
      <c r="G8" s="125"/>
      <c r="H8" s="125"/>
      <c r="I8" s="125"/>
      <c r="J8" s="126"/>
    </row>
    <row r="9" spans="2:11" ht="32.25" customHeight="1" thickBot="1" x14ac:dyDescent="0.3">
      <c r="B9" s="135" t="s">
        <v>315</v>
      </c>
      <c r="C9" s="344" t="s">
        <v>364</v>
      </c>
      <c r="D9" s="345"/>
      <c r="E9" s="346"/>
      <c r="F9" s="129"/>
      <c r="G9" s="125"/>
      <c r="H9" s="125"/>
      <c r="I9" s="125"/>
      <c r="J9" s="126"/>
    </row>
    <row r="10" spans="2:11" ht="33.75" customHeight="1" thickBot="1" x14ac:dyDescent="0.3">
      <c r="B10" s="135" t="s">
        <v>316</v>
      </c>
      <c r="C10" s="344" t="s">
        <v>335</v>
      </c>
      <c r="D10" s="345"/>
      <c r="E10" s="346"/>
      <c r="F10" s="128"/>
      <c r="G10" s="125"/>
      <c r="H10" s="125"/>
      <c r="I10" s="125"/>
      <c r="J10" s="126"/>
    </row>
    <row r="11" spans="2:11" ht="81.75" customHeight="1" thickBot="1" x14ac:dyDescent="0.3">
      <c r="B11" s="135" t="s">
        <v>317</v>
      </c>
      <c r="C11" s="344" t="s">
        <v>340</v>
      </c>
      <c r="D11" s="345"/>
      <c r="E11" s="346"/>
      <c r="F11" s="128"/>
      <c r="G11" s="125"/>
      <c r="H11" s="125"/>
      <c r="I11" s="125"/>
      <c r="J11" s="126"/>
    </row>
    <row r="13" spans="2:11" ht="26.25" customHeight="1" x14ac:dyDescent="0.25">
      <c r="B13" s="342" t="s">
        <v>346</v>
      </c>
      <c r="C13" s="342"/>
      <c r="D13" s="342"/>
      <c r="E13" s="342"/>
      <c r="F13" s="342"/>
      <c r="G13" s="342"/>
      <c r="H13" s="342"/>
      <c r="I13" s="340" t="s">
        <v>318</v>
      </c>
      <c r="J13" s="340"/>
      <c r="K13" s="340"/>
    </row>
    <row r="14" spans="2:11" s="131" customFormat="1" ht="73.5" customHeight="1" x14ac:dyDescent="0.25">
      <c r="B14" s="141" t="s">
        <v>319</v>
      </c>
      <c r="C14" s="141" t="s">
        <v>320</v>
      </c>
      <c r="D14" s="141" t="s">
        <v>321</v>
      </c>
      <c r="E14" s="141" t="s">
        <v>322</v>
      </c>
      <c r="F14" s="141" t="s">
        <v>323</v>
      </c>
      <c r="G14" s="141" t="s">
        <v>324</v>
      </c>
      <c r="H14" s="141" t="s">
        <v>325</v>
      </c>
      <c r="I14" s="130" t="s">
        <v>326</v>
      </c>
      <c r="J14" s="130" t="s">
        <v>327</v>
      </c>
      <c r="K14" s="130" t="s">
        <v>328</v>
      </c>
    </row>
    <row r="15" spans="2:11" ht="126.75" customHeight="1" x14ac:dyDescent="0.25">
      <c r="B15" s="341">
        <v>1</v>
      </c>
      <c r="C15" s="343" t="s">
        <v>329</v>
      </c>
      <c r="D15" s="168">
        <v>0.34</v>
      </c>
      <c r="E15" s="152">
        <v>1</v>
      </c>
      <c r="F15" s="173" t="s">
        <v>343</v>
      </c>
      <c r="G15" s="168">
        <v>0.34</v>
      </c>
      <c r="H15" s="183">
        <v>43525</v>
      </c>
      <c r="I15" s="171">
        <f>+G15*41.66%</f>
        <v>0.14164399999999999</v>
      </c>
      <c r="J15" s="184">
        <v>43525</v>
      </c>
      <c r="K15" s="182" t="s">
        <v>382</v>
      </c>
    </row>
    <row r="16" spans="2:11" ht="117" customHeight="1" x14ac:dyDescent="0.25">
      <c r="B16" s="341"/>
      <c r="C16" s="343"/>
      <c r="D16" s="168">
        <v>0.33</v>
      </c>
      <c r="E16" s="150">
        <v>2</v>
      </c>
      <c r="F16" s="79" t="s">
        <v>344</v>
      </c>
      <c r="G16" s="168">
        <v>0.33</v>
      </c>
      <c r="H16" s="156">
        <v>43525</v>
      </c>
      <c r="I16" s="172">
        <f>G16*89.58%</f>
        <v>0.29561399999999999</v>
      </c>
      <c r="J16" s="184">
        <v>43525</v>
      </c>
      <c r="K16" s="182" t="s">
        <v>383</v>
      </c>
    </row>
    <row r="17" spans="2:11" ht="124.5" customHeight="1" x14ac:dyDescent="0.25">
      <c r="B17" s="341"/>
      <c r="C17" s="343"/>
      <c r="D17" s="168">
        <v>0.33</v>
      </c>
      <c r="E17" s="150">
        <v>3</v>
      </c>
      <c r="F17" s="79" t="s">
        <v>345</v>
      </c>
      <c r="G17" s="168">
        <v>0.33</v>
      </c>
      <c r="H17" s="156">
        <v>43525</v>
      </c>
      <c r="I17" s="172">
        <f>+G17*83.96%</f>
        <v>0.27706799999999998</v>
      </c>
      <c r="J17" s="184">
        <v>43525</v>
      </c>
      <c r="K17" s="182" t="s">
        <v>384</v>
      </c>
    </row>
    <row r="18" spans="2:11" ht="57.75" customHeight="1" x14ac:dyDescent="0.25">
      <c r="B18" s="180"/>
      <c r="C18" s="180" t="s">
        <v>381</v>
      </c>
      <c r="D18" s="181">
        <f>SUM(D15:D17)</f>
        <v>1</v>
      </c>
      <c r="E18" s="349" t="s">
        <v>334</v>
      </c>
      <c r="F18" s="350"/>
      <c r="G18" s="181">
        <f>SUM(G15:G17)</f>
        <v>1</v>
      </c>
      <c r="H18" s="180"/>
      <c r="I18" s="185">
        <f>SUM(I15:I17)</f>
        <v>0.71432600000000002</v>
      </c>
      <c r="J18" s="180"/>
      <c r="K18" s="180"/>
    </row>
    <row r="19" spans="2:11" ht="162.75" customHeight="1" x14ac:dyDescent="0.25">
      <c r="B19" s="341">
        <v>2</v>
      </c>
      <c r="C19" s="343" t="s">
        <v>330</v>
      </c>
      <c r="D19" s="168">
        <v>0.34</v>
      </c>
      <c r="E19" s="150">
        <v>1</v>
      </c>
      <c r="F19" s="153" t="s">
        <v>343</v>
      </c>
      <c r="G19" s="168">
        <v>0.34</v>
      </c>
      <c r="H19" s="156">
        <v>43617</v>
      </c>
      <c r="I19" s="172">
        <f>+G19*43.75%</f>
        <v>0.14875000000000002</v>
      </c>
      <c r="J19" s="187">
        <v>43617</v>
      </c>
      <c r="K19" s="186" t="s">
        <v>385</v>
      </c>
    </row>
    <row r="20" spans="2:11" ht="154.5" customHeight="1" x14ac:dyDescent="0.25">
      <c r="B20" s="341"/>
      <c r="C20" s="343"/>
      <c r="D20" s="168">
        <v>0.33</v>
      </c>
      <c r="E20" s="150">
        <v>2</v>
      </c>
      <c r="F20" s="153" t="s">
        <v>344</v>
      </c>
      <c r="G20" s="168">
        <v>0.33</v>
      </c>
      <c r="H20" s="156">
        <v>43617</v>
      </c>
      <c r="I20" s="172">
        <f>+G20*78.38%</f>
        <v>0.258654</v>
      </c>
      <c r="J20" s="187">
        <v>43617</v>
      </c>
      <c r="K20" s="186" t="s">
        <v>386</v>
      </c>
    </row>
    <row r="21" spans="2:11" ht="148.5" customHeight="1" x14ac:dyDescent="0.25">
      <c r="B21" s="341"/>
      <c r="C21" s="343"/>
      <c r="D21" s="168">
        <v>0.33</v>
      </c>
      <c r="E21" s="150">
        <v>3</v>
      </c>
      <c r="F21" s="153" t="s">
        <v>345</v>
      </c>
      <c r="G21" s="168">
        <v>0.33</v>
      </c>
      <c r="H21" s="156">
        <v>43617</v>
      </c>
      <c r="I21" s="172">
        <f>+G21*86.42%</f>
        <v>0.285186</v>
      </c>
      <c r="J21" s="187">
        <v>43617</v>
      </c>
      <c r="K21" s="186" t="s">
        <v>387</v>
      </c>
    </row>
    <row r="22" spans="2:11" ht="57.75" customHeight="1" x14ac:dyDescent="0.25">
      <c r="B22" s="180"/>
      <c r="C22" s="180" t="s">
        <v>381</v>
      </c>
      <c r="D22" s="181">
        <f>SUM(D19:D21)</f>
        <v>1</v>
      </c>
      <c r="E22" s="349" t="s">
        <v>334</v>
      </c>
      <c r="F22" s="350"/>
      <c r="G22" s="181">
        <f>SUM(G19:G21)</f>
        <v>1</v>
      </c>
      <c r="H22" s="180"/>
      <c r="I22" s="185">
        <f>SUM(I19:I21)</f>
        <v>0.69259000000000004</v>
      </c>
      <c r="J22" s="180"/>
      <c r="K22" s="180"/>
    </row>
    <row r="23" spans="2:11" ht="143.25" customHeight="1" x14ac:dyDescent="0.25">
      <c r="B23" s="341">
        <v>3</v>
      </c>
      <c r="C23" s="343" t="s">
        <v>331</v>
      </c>
      <c r="D23" s="168">
        <v>0.34</v>
      </c>
      <c r="E23" s="150">
        <v>1</v>
      </c>
      <c r="F23" s="153" t="s">
        <v>343</v>
      </c>
      <c r="G23" s="168">
        <v>0.34</v>
      </c>
      <c r="H23" s="156">
        <v>43709</v>
      </c>
      <c r="I23" s="172">
        <f>G23*78.95%</f>
        <v>0.26843</v>
      </c>
      <c r="J23" s="156">
        <v>43709</v>
      </c>
      <c r="K23" s="208" t="s">
        <v>398</v>
      </c>
    </row>
    <row r="24" spans="2:11" ht="143.25" customHeight="1" x14ac:dyDescent="0.25">
      <c r="B24" s="341"/>
      <c r="C24" s="343"/>
      <c r="D24" s="168">
        <v>0.33</v>
      </c>
      <c r="E24" s="150">
        <v>2</v>
      </c>
      <c r="F24" s="153" t="s">
        <v>344</v>
      </c>
      <c r="G24" s="168">
        <v>0.33</v>
      </c>
      <c r="H24" s="156">
        <v>43709</v>
      </c>
      <c r="I24" s="172">
        <f>+G24*89.81%</f>
        <v>0.296373</v>
      </c>
      <c r="J24" s="156">
        <v>43709</v>
      </c>
      <c r="K24" s="208" t="s">
        <v>399</v>
      </c>
    </row>
    <row r="25" spans="2:11" ht="143.25" customHeight="1" x14ac:dyDescent="0.25">
      <c r="B25" s="341"/>
      <c r="C25" s="343"/>
      <c r="D25" s="168">
        <v>0.33</v>
      </c>
      <c r="E25" s="150">
        <v>3</v>
      </c>
      <c r="F25" s="153" t="s">
        <v>345</v>
      </c>
      <c r="G25" s="168">
        <v>0.33</v>
      </c>
      <c r="H25" s="156">
        <v>43709</v>
      </c>
      <c r="I25" s="209">
        <f>G25*91.57%</f>
        <v>0.30218099999999998</v>
      </c>
      <c r="J25" s="156">
        <v>43709</v>
      </c>
      <c r="K25" s="208" t="s">
        <v>400</v>
      </c>
    </row>
    <row r="26" spans="2:11" ht="57.75" customHeight="1" x14ac:dyDescent="0.25">
      <c r="B26" s="180"/>
      <c r="C26" s="180" t="s">
        <v>381</v>
      </c>
      <c r="D26" s="181">
        <f>SUM(D23:D25)</f>
        <v>1</v>
      </c>
      <c r="E26" s="349" t="s">
        <v>334</v>
      </c>
      <c r="F26" s="350"/>
      <c r="G26" s="181">
        <f>SUM(G23:G25)</f>
        <v>1</v>
      </c>
      <c r="H26" s="180"/>
      <c r="I26" s="185">
        <f>SUM(I23:I25)</f>
        <v>0.86698399999999998</v>
      </c>
      <c r="J26" s="180"/>
      <c r="K26" s="180"/>
    </row>
    <row r="27" spans="2:11" ht="149.25" customHeight="1" x14ac:dyDescent="0.25">
      <c r="B27" s="341">
        <v>4</v>
      </c>
      <c r="C27" s="343" t="s">
        <v>332</v>
      </c>
      <c r="D27" s="168">
        <v>0.34</v>
      </c>
      <c r="E27" s="150">
        <v>1</v>
      </c>
      <c r="F27" s="153" t="s">
        <v>343</v>
      </c>
      <c r="G27" s="168">
        <v>0.34</v>
      </c>
      <c r="H27" s="156">
        <v>43800</v>
      </c>
      <c r="I27" s="215">
        <f>G27*70%</f>
        <v>0.23799999999999999</v>
      </c>
      <c r="J27" s="187">
        <v>43800</v>
      </c>
      <c r="K27" s="186" t="s">
        <v>404</v>
      </c>
    </row>
    <row r="28" spans="2:11" ht="163.5" customHeight="1" x14ac:dyDescent="0.25">
      <c r="B28" s="341"/>
      <c r="C28" s="343"/>
      <c r="D28" s="168">
        <v>0.33</v>
      </c>
      <c r="E28" s="150">
        <v>2</v>
      </c>
      <c r="F28" s="153" t="s">
        <v>344</v>
      </c>
      <c r="G28" s="168">
        <v>0.33</v>
      </c>
      <c r="H28" s="156">
        <v>43800</v>
      </c>
      <c r="I28" s="209">
        <f>G28*96.66%</f>
        <v>0.31897800000000004</v>
      </c>
      <c r="J28" s="187">
        <v>43800</v>
      </c>
      <c r="K28" s="186" t="s">
        <v>405</v>
      </c>
    </row>
    <row r="29" spans="2:11" ht="142.5" customHeight="1" x14ac:dyDescent="0.25">
      <c r="B29" s="341"/>
      <c r="C29" s="343"/>
      <c r="D29" s="168">
        <v>0.33</v>
      </c>
      <c r="E29" s="150">
        <v>3</v>
      </c>
      <c r="F29" s="153" t="s">
        <v>345</v>
      </c>
      <c r="G29" s="168">
        <v>0.33</v>
      </c>
      <c r="H29" s="156">
        <v>43800</v>
      </c>
      <c r="I29" s="209">
        <f>G29*93.15%</f>
        <v>0.30739500000000003</v>
      </c>
      <c r="J29" s="187">
        <v>43800</v>
      </c>
      <c r="K29" s="186" t="s">
        <v>406</v>
      </c>
    </row>
    <row r="30" spans="2:11" ht="57.75" customHeight="1" x14ac:dyDescent="0.25">
      <c r="B30" s="180"/>
      <c r="C30" s="180" t="s">
        <v>381</v>
      </c>
      <c r="D30" s="181">
        <f>SUM(D27:D29)</f>
        <v>1</v>
      </c>
      <c r="E30" s="349" t="s">
        <v>334</v>
      </c>
      <c r="F30" s="350"/>
      <c r="G30" s="181">
        <f>SUM(G27:G29)</f>
        <v>1</v>
      </c>
      <c r="H30" s="180"/>
      <c r="I30" s="185">
        <f>SUM(I27:I29)</f>
        <v>0.86437300000000006</v>
      </c>
      <c r="J30" s="180"/>
      <c r="K30" s="180"/>
    </row>
    <row r="31" spans="2:11" s="133" customFormat="1" ht="36" customHeight="1" x14ac:dyDescent="0.25">
      <c r="B31" s="347" t="s">
        <v>333</v>
      </c>
      <c r="C31" s="347"/>
      <c r="D31" s="142">
        <f>SUM(D15:D29)/4</f>
        <v>1.75</v>
      </c>
      <c r="E31" s="348" t="s">
        <v>334</v>
      </c>
      <c r="F31" s="348"/>
      <c r="G31" s="142">
        <f>SUM(G15:G29)/4</f>
        <v>1.75</v>
      </c>
      <c r="H31" s="142"/>
      <c r="I31" s="176">
        <f>AVERAGE(I22,I18,I26,I30)</f>
        <v>0.78456825000000008</v>
      </c>
      <c r="J31" s="132"/>
      <c r="K31" s="132"/>
    </row>
  </sheetData>
  <sheetProtection selectLockedCells="1" selectUnlockedCells="1"/>
  <mergeCells count="27">
    <mergeCell ref="E18:F18"/>
    <mergeCell ref="E22:F22"/>
    <mergeCell ref="E26:F26"/>
    <mergeCell ref="E30:F30"/>
    <mergeCell ref="B27:B29"/>
    <mergeCell ref="B31:C31"/>
    <mergeCell ref="E31:F31"/>
    <mergeCell ref="B19:B21"/>
    <mergeCell ref="B23:B25"/>
    <mergeCell ref="C19:C21"/>
    <mergeCell ref="C23:C25"/>
    <mergeCell ref="C27:C29"/>
    <mergeCell ref="I13:K13"/>
    <mergeCell ref="B15:B17"/>
    <mergeCell ref="B13:H13"/>
    <mergeCell ref="C15:C17"/>
    <mergeCell ref="C7:E7"/>
    <mergeCell ref="C8:E8"/>
    <mergeCell ref="C9:E9"/>
    <mergeCell ref="C10:E10"/>
    <mergeCell ref="C11:E11"/>
    <mergeCell ref="B2:B5"/>
    <mergeCell ref="C2:J2"/>
    <mergeCell ref="C3:J3"/>
    <mergeCell ref="C4:J4"/>
    <mergeCell ref="C5:G5"/>
    <mergeCell ref="H5:J5"/>
  </mergeCells>
  <pageMargins left="1" right="1" top="1" bottom="1" header="0.5" footer="0.5"/>
  <pageSetup scale="4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67"/>
  <sheetViews>
    <sheetView topLeftCell="A16" zoomScale="90" zoomScaleNormal="90" workbookViewId="0">
      <selection activeCell="K25" sqref="K25"/>
    </sheetView>
  </sheetViews>
  <sheetFormatPr baseColWidth="10" defaultRowHeight="12.75" x14ac:dyDescent="0.2"/>
  <cols>
    <col min="1" max="1" width="1" style="1" customWidth="1"/>
    <col min="2" max="2" width="25.42578125" style="2" customWidth="1"/>
    <col min="3" max="3" width="14.5703125" style="1" customWidth="1"/>
    <col min="4" max="4" width="20.140625" style="1" customWidth="1"/>
    <col min="5" max="5" width="16.42578125" style="1" customWidth="1"/>
    <col min="6" max="6" width="25" style="1" customWidth="1"/>
    <col min="7" max="7" width="22" style="3" customWidth="1"/>
    <col min="8" max="8" width="20.5703125" style="1" customWidth="1"/>
    <col min="9" max="9" width="22.42578125" style="1" customWidth="1"/>
    <col min="10" max="10" width="11.42578125" style="15"/>
    <col min="11" max="12" width="11.42578125" style="16"/>
    <col min="13" max="14" width="11.42578125" style="21"/>
    <col min="15" max="256" width="11.42578125" style="1"/>
    <col min="257" max="257" width="1" style="1" customWidth="1"/>
    <col min="258" max="258" width="25.42578125" style="1" customWidth="1"/>
    <col min="259" max="259" width="14.5703125" style="1" customWidth="1"/>
    <col min="260" max="260" width="20.140625" style="1" customWidth="1"/>
    <col min="261" max="261" width="16.42578125" style="1" customWidth="1"/>
    <col min="262" max="262" width="25" style="1" customWidth="1"/>
    <col min="263" max="263" width="22" style="1" customWidth="1"/>
    <col min="264" max="264" width="20.5703125" style="1" customWidth="1"/>
    <col min="265" max="265" width="22.42578125" style="1" customWidth="1"/>
    <col min="266" max="512" width="11.42578125" style="1"/>
    <col min="513" max="513" width="1" style="1" customWidth="1"/>
    <col min="514" max="514" width="25.42578125" style="1" customWidth="1"/>
    <col min="515" max="515" width="14.5703125" style="1" customWidth="1"/>
    <col min="516" max="516" width="20.140625" style="1" customWidth="1"/>
    <col min="517" max="517" width="16.42578125" style="1" customWidth="1"/>
    <col min="518" max="518" width="25" style="1" customWidth="1"/>
    <col min="519" max="519" width="22" style="1" customWidth="1"/>
    <col min="520" max="520" width="20.5703125" style="1" customWidth="1"/>
    <col min="521" max="521" width="22.42578125" style="1" customWidth="1"/>
    <col min="522" max="768" width="11.42578125" style="1"/>
    <col min="769" max="769" width="1" style="1" customWidth="1"/>
    <col min="770" max="770" width="25.42578125" style="1" customWidth="1"/>
    <col min="771" max="771" width="14.5703125" style="1" customWidth="1"/>
    <col min="772" max="772" width="20.140625" style="1" customWidth="1"/>
    <col min="773" max="773" width="16.42578125" style="1" customWidth="1"/>
    <col min="774" max="774" width="25" style="1" customWidth="1"/>
    <col min="775" max="775" width="22" style="1" customWidth="1"/>
    <col min="776" max="776" width="20.5703125" style="1" customWidth="1"/>
    <col min="777" max="777" width="22.42578125" style="1" customWidth="1"/>
    <col min="778" max="1024" width="11.42578125" style="1"/>
    <col min="1025" max="1025" width="1" style="1" customWidth="1"/>
    <col min="1026" max="1026" width="25.42578125" style="1" customWidth="1"/>
    <col min="1027" max="1027" width="14.5703125" style="1" customWidth="1"/>
    <col min="1028" max="1028" width="20.140625" style="1" customWidth="1"/>
    <col min="1029" max="1029" width="16.42578125" style="1" customWidth="1"/>
    <col min="1030" max="1030" width="25" style="1" customWidth="1"/>
    <col min="1031" max="1031" width="22" style="1" customWidth="1"/>
    <col min="1032" max="1032" width="20.5703125" style="1" customWidth="1"/>
    <col min="1033" max="1033" width="22.42578125" style="1" customWidth="1"/>
    <col min="1034" max="1280" width="11.42578125" style="1"/>
    <col min="1281" max="1281" width="1" style="1" customWidth="1"/>
    <col min="1282" max="1282" width="25.42578125" style="1" customWidth="1"/>
    <col min="1283" max="1283" width="14.5703125" style="1" customWidth="1"/>
    <col min="1284" max="1284" width="20.140625" style="1" customWidth="1"/>
    <col min="1285" max="1285" width="16.42578125" style="1" customWidth="1"/>
    <col min="1286" max="1286" width="25" style="1" customWidth="1"/>
    <col min="1287" max="1287" width="22" style="1" customWidth="1"/>
    <col min="1288" max="1288" width="20.5703125" style="1" customWidth="1"/>
    <col min="1289" max="1289" width="22.42578125" style="1" customWidth="1"/>
    <col min="1290" max="1536" width="11.42578125" style="1"/>
    <col min="1537" max="1537" width="1" style="1" customWidth="1"/>
    <col min="1538" max="1538" width="25.42578125" style="1" customWidth="1"/>
    <col min="1539" max="1539" width="14.5703125" style="1" customWidth="1"/>
    <col min="1540" max="1540" width="20.140625" style="1" customWidth="1"/>
    <col min="1541" max="1541" width="16.42578125" style="1" customWidth="1"/>
    <col min="1542" max="1542" width="25" style="1" customWidth="1"/>
    <col min="1543" max="1543" width="22" style="1" customWidth="1"/>
    <col min="1544" max="1544" width="20.5703125" style="1" customWidth="1"/>
    <col min="1545" max="1545" width="22.42578125" style="1" customWidth="1"/>
    <col min="1546" max="1792" width="11.42578125" style="1"/>
    <col min="1793" max="1793" width="1" style="1" customWidth="1"/>
    <col min="1794" max="1794" width="25.42578125" style="1" customWidth="1"/>
    <col min="1795" max="1795" width="14.5703125" style="1" customWidth="1"/>
    <col min="1796" max="1796" width="20.140625" style="1" customWidth="1"/>
    <col min="1797" max="1797" width="16.42578125" style="1" customWidth="1"/>
    <col min="1798" max="1798" width="25" style="1" customWidth="1"/>
    <col min="1799" max="1799" width="22" style="1" customWidth="1"/>
    <col min="1800" max="1800" width="20.5703125" style="1" customWidth="1"/>
    <col min="1801" max="1801" width="22.42578125" style="1" customWidth="1"/>
    <col min="1802" max="2048" width="11.42578125" style="1"/>
    <col min="2049" max="2049" width="1" style="1" customWidth="1"/>
    <col min="2050" max="2050" width="25.42578125" style="1" customWidth="1"/>
    <col min="2051" max="2051" width="14.5703125" style="1" customWidth="1"/>
    <col min="2052" max="2052" width="20.140625" style="1" customWidth="1"/>
    <col min="2053" max="2053" width="16.42578125" style="1" customWidth="1"/>
    <col min="2054" max="2054" width="25" style="1" customWidth="1"/>
    <col min="2055" max="2055" width="22" style="1" customWidth="1"/>
    <col min="2056" max="2056" width="20.5703125" style="1" customWidth="1"/>
    <col min="2057" max="2057" width="22.42578125" style="1" customWidth="1"/>
    <col min="2058" max="2304" width="11.42578125" style="1"/>
    <col min="2305" max="2305" width="1" style="1" customWidth="1"/>
    <col min="2306" max="2306" width="25.42578125" style="1" customWidth="1"/>
    <col min="2307" max="2307" width="14.5703125" style="1" customWidth="1"/>
    <col min="2308" max="2308" width="20.140625" style="1" customWidth="1"/>
    <col min="2309" max="2309" width="16.42578125" style="1" customWidth="1"/>
    <col min="2310" max="2310" width="25" style="1" customWidth="1"/>
    <col min="2311" max="2311" width="22" style="1" customWidth="1"/>
    <col min="2312" max="2312" width="20.5703125" style="1" customWidth="1"/>
    <col min="2313" max="2313" width="22.42578125" style="1" customWidth="1"/>
    <col min="2314" max="2560" width="11.42578125" style="1"/>
    <col min="2561" max="2561" width="1" style="1" customWidth="1"/>
    <col min="2562" max="2562" width="25.42578125" style="1" customWidth="1"/>
    <col min="2563" max="2563" width="14.5703125" style="1" customWidth="1"/>
    <col min="2564" max="2564" width="20.140625" style="1" customWidth="1"/>
    <col min="2565" max="2565" width="16.42578125" style="1" customWidth="1"/>
    <col min="2566" max="2566" width="25" style="1" customWidth="1"/>
    <col min="2567" max="2567" width="22" style="1" customWidth="1"/>
    <col min="2568" max="2568" width="20.5703125" style="1" customWidth="1"/>
    <col min="2569" max="2569" width="22.42578125" style="1" customWidth="1"/>
    <col min="2570" max="2816" width="11.42578125" style="1"/>
    <col min="2817" max="2817" width="1" style="1" customWidth="1"/>
    <col min="2818" max="2818" width="25.42578125" style="1" customWidth="1"/>
    <col min="2819" max="2819" width="14.5703125" style="1" customWidth="1"/>
    <col min="2820" max="2820" width="20.140625" style="1" customWidth="1"/>
    <col min="2821" max="2821" width="16.42578125" style="1" customWidth="1"/>
    <col min="2822" max="2822" width="25" style="1" customWidth="1"/>
    <col min="2823" max="2823" width="22" style="1" customWidth="1"/>
    <col min="2824" max="2824" width="20.5703125" style="1" customWidth="1"/>
    <col min="2825" max="2825" width="22.42578125" style="1" customWidth="1"/>
    <col min="2826" max="3072" width="11.42578125" style="1"/>
    <col min="3073" max="3073" width="1" style="1" customWidth="1"/>
    <col min="3074" max="3074" width="25.42578125" style="1" customWidth="1"/>
    <col min="3075" max="3075" width="14.5703125" style="1" customWidth="1"/>
    <col min="3076" max="3076" width="20.140625" style="1" customWidth="1"/>
    <col min="3077" max="3077" width="16.42578125" style="1" customWidth="1"/>
    <col min="3078" max="3078" width="25" style="1" customWidth="1"/>
    <col min="3079" max="3079" width="22" style="1" customWidth="1"/>
    <col min="3080" max="3080" width="20.5703125" style="1" customWidth="1"/>
    <col min="3081" max="3081" width="22.42578125" style="1" customWidth="1"/>
    <col min="3082" max="3328" width="11.42578125" style="1"/>
    <col min="3329" max="3329" width="1" style="1" customWidth="1"/>
    <col min="3330" max="3330" width="25.42578125" style="1" customWidth="1"/>
    <col min="3331" max="3331" width="14.5703125" style="1" customWidth="1"/>
    <col min="3332" max="3332" width="20.140625" style="1" customWidth="1"/>
    <col min="3333" max="3333" width="16.42578125" style="1" customWidth="1"/>
    <col min="3334" max="3334" width="25" style="1" customWidth="1"/>
    <col min="3335" max="3335" width="22" style="1" customWidth="1"/>
    <col min="3336" max="3336" width="20.5703125" style="1" customWidth="1"/>
    <col min="3337" max="3337" width="22.42578125" style="1" customWidth="1"/>
    <col min="3338" max="3584" width="11.42578125" style="1"/>
    <col min="3585" max="3585" width="1" style="1" customWidth="1"/>
    <col min="3586" max="3586" width="25.42578125" style="1" customWidth="1"/>
    <col min="3587" max="3587" width="14.5703125" style="1" customWidth="1"/>
    <col min="3588" max="3588" width="20.140625" style="1" customWidth="1"/>
    <col min="3589" max="3589" width="16.42578125" style="1" customWidth="1"/>
    <col min="3590" max="3590" width="25" style="1" customWidth="1"/>
    <col min="3591" max="3591" width="22" style="1" customWidth="1"/>
    <col min="3592" max="3592" width="20.5703125" style="1" customWidth="1"/>
    <col min="3593" max="3593" width="22.42578125" style="1" customWidth="1"/>
    <col min="3594" max="3840" width="11.42578125" style="1"/>
    <col min="3841" max="3841" width="1" style="1" customWidth="1"/>
    <col min="3842" max="3842" width="25.42578125" style="1" customWidth="1"/>
    <col min="3843" max="3843" width="14.5703125" style="1" customWidth="1"/>
    <col min="3844" max="3844" width="20.140625" style="1" customWidth="1"/>
    <col min="3845" max="3845" width="16.42578125" style="1" customWidth="1"/>
    <col min="3846" max="3846" width="25" style="1" customWidth="1"/>
    <col min="3847" max="3847" width="22" style="1" customWidth="1"/>
    <col min="3848" max="3848" width="20.5703125" style="1" customWidth="1"/>
    <col min="3849" max="3849" width="22.42578125" style="1" customWidth="1"/>
    <col min="3850" max="4096" width="11.42578125" style="1"/>
    <col min="4097" max="4097" width="1" style="1" customWidth="1"/>
    <col min="4098" max="4098" width="25.42578125" style="1" customWidth="1"/>
    <col min="4099" max="4099" width="14.5703125" style="1" customWidth="1"/>
    <col min="4100" max="4100" width="20.140625" style="1" customWidth="1"/>
    <col min="4101" max="4101" width="16.42578125" style="1" customWidth="1"/>
    <col min="4102" max="4102" width="25" style="1" customWidth="1"/>
    <col min="4103" max="4103" width="22" style="1" customWidth="1"/>
    <col min="4104" max="4104" width="20.5703125" style="1" customWidth="1"/>
    <col min="4105" max="4105" width="22.42578125" style="1" customWidth="1"/>
    <col min="4106" max="4352" width="11.42578125" style="1"/>
    <col min="4353" max="4353" width="1" style="1" customWidth="1"/>
    <col min="4354" max="4354" width="25.42578125" style="1" customWidth="1"/>
    <col min="4355" max="4355" width="14.5703125" style="1" customWidth="1"/>
    <col min="4356" max="4356" width="20.140625" style="1" customWidth="1"/>
    <col min="4357" max="4357" width="16.42578125" style="1" customWidth="1"/>
    <col min="4358" max="4358" width="25" style="1" customWidth="1"/>
    <col min="4359" max="4359" width="22" style="1" customWidth="1"/>
    <col min="4360" max="4360" width="20.5703125" style="1" customWidth="1"/>
    <col min="4361" max="4361" width="22.42578125" style="1" customWidth="1"/>
    <col min="4362" max="4608" width="11.42578125" style="1"/>
    <col min="4609" max="4609" width="1" style="1" customWidth="1"/>
    <col min="4610" max="4610" width="25.42578125" style="1" customWidth="1"/>
    <col min="4611" max="4611" width="14.5703125" style="1" customWidth="1"/>
    <col min="4612" max="4612" width="20.140625" style="1" customWidth="1"/>
    <col min="4613" max="4613" width="16.42578125" style="1" customWidth="1"/>
    <col min="4614" max="4614" width="25" style="1" customWidth="1"/>
    <col min="4615" max="4615" width="22" style="1" customWidth="1"/>
    <col min="4616" max="4616" width="20.5703125" style="1" customWidth="1"/>
    <col min="4617" max="4617" width="22.42578125" style="1" customWidth="1"/>
    <col min="4618" max="4864" width="11.42578125" style="1"/>
    <col min="4865" max="4865" width="1" style="1" customWidth="1"/>
    <col min="4866" max="4866" width="25.42578125" style="1" customWidth="1"/>
    <col min="4867" max="4867" width="14.5703125" style="1" customWidth="1"/>
    <col min="4868" max="4868" width="20.140625" style="1" customWidth="1"/>
    <col min="4869" max="4869" width="16.42578125" style="1" customWidth="1"/>
    <col min="4870" max="4870" width="25" style="1" customWidth="1"/>
    <col min="4871" max="4871" width="22" style="1" customWidth="1"/>
    <col min="4872" max="4872" width="20.5703125" style="1" customWidth="1"/>
    <col min="4873" max="4873" width="22.42578125" style="1" customWidth="1"/>
    <col min="4874" max="5120" width="11.42578125" style="1"/>
    <col min="5121" max="5121" width="1" style="1" customWidth="1"/>
    <col min="5122" max="5122" width="25.42578125" style="1" customWidth="1"/>
    <col min="5123" max="5123" width="14.5703125" style="1" customWidth="1"/>
    <col min="5124" max="5124" width="20.140625" style="1" customWidth="1"/>
    <col min="5125" max="5125" width="16.42578125" style="1" customWidth="1"/>
    <col min="5126" max="5126" width="25" style="1" customWidth="1"/>
    <col min="5127" max="5127" width="22" style="1" customWidth="1"/>
    <col min="5128" max="5128" width="20.5703125" style="1" customWidth="1"/>
    <col min="5129" max="5129" width="22.42578125" style="1" customWidth="1"/>
    <col min="5130" max="5376" width="11.42578125" style="1"/>
    <col min="5377" max="5377" width="1" style="1" customWidth="1"/>
    <col min="5378" max="5378" width="25.42578125" style="1" customWidth="1"/>
    <col min="5379" max="5379" width="14.5703125" style="1" customWidth="1"/>
    <col min="5380" max="5380" width="20.140625" style="1" customWidth="1"/>
    <col min="5381" max="5381" width="16.42578125" style="1" customWidth="1"/>
    <col min="5382" max="5382" width="25" style="1" customWidth="1"/>
    <col min="5383" max="5383" width="22" style="1" customWidth="1"/>
    <col min="5384" max="5384" width="20.5703125" style="1" customWidth="1"/>
    <col min="5385" max="5385" width="22.42578125" style="1" customWidth="1"/>
    <col min="5386" max="5632" width="11.42578125" style="1"/>
    <col min="5633" max="5633" width="1" style="1" customWidth="1"/>
    <col min="5634" max="5634" width="25.42578125" style="1" customWidth="1"/>
    <col min="5635" max="5635" width="14.5703125" style="1" customWidth="1"/>
    <col min="5636" max="5636" width="20.140625" style="1" customWidth="1"/>
    <col min="5637" max="5637" width="16.42578125" style="1" customWidth="1"/>
    <col min="5638" max="5638" width="25" style="1" customWidth="1"/>
    <col min="5639" max="5639" width="22" style="1" customWidth="1"/>
    <col min="5640" max="5640" width="20.5703125" style="1" customWidth="1"/>
    <col min="5641" max="5641" width="22.42578125" style="1" customWidth="1"/>
    <col min="5642" max="5888" width="11.42578125" style="1"/>
    <col min="5889" max="5889" width="1" style="1" customWidth="1"/>
    <col min="5890" max="5890" width="25.42578125" style="1" customWidth="1"/>
    <col min="5891" max="5891" width="14.5703125" style="1" customWidth="1"/>
    <col min="5892" max="5892" width="20.140625" style="1" customWidth="1"/>
    <col min="5893" max="5893" width="16.42578125" style="1" customWidth="1"/>
    <col min="5894" max="5894" width="25" style="1" customWidth="1"/>
    <col min="5895" max="5895" width="22" style="1" customWidth="1"/>
    <col min="5896" max="5896" width="20.5703125" style="1" customWidth="1"/>
    <col min="5897" max="5897" width="22.42578125" style="1" customWidth="1"/>
    <col min="5898" max="6144" width="11.42578125" style="1"/>
    <col min="6145" max="6145" width="1" style="1" customWidth="1"/>
    <col min="6146" max="6146" width="25.42578125" style="1" customWidth="1"/>
    <col min="6147" max="6147" width="14.5703125" style="1" customWidth="1"/>
    <col min="6148" max="6148" width="20.140625" style="1" customWidth="1"/>
    <col min="6149" max="6149" width="16.42578125" style="1" customWidth="1"/>
    <col min="6150" max="6150" width="25" style="1" customWidth="1"/>
    <col min="6151" max="6151" width="22" style="1" customWidth="1"/>
    <col min="6152" max="6152" width="20.5703125" style="1" customWidth="1"/>
    <col min="6153" max="6153" width="22.42578125" style="1" customWidth="1"/>
    <col min="6154" max="6400" width="11.42578125" style="1"/>
    <col min="6401" max="6401" width="1" style="1" customWidth="1"/>
    <col min="6402" max="6402" width="25.42578125" style="1" customWidth="1"/>
    <col min="6403" max="6403" width="14.5703125" style="1" customWidth="1"/>
    <col min="6404" max="6404" width="20.140625" style="1" customWidth="1"/>
    <col min="6405" max="6405" width="16.42578125" style="1" customWidth="1"/>
    <col min="6406" max="6406" width="25" style="1" customWidth="1"/>
    <col min="6407" max="6407" width="22" style="1" customWidth="1"/>
    <col min="6408" max="6408" width="20.5703125" style="1" customWidth="1"/>
    <col min="6409" max="6409" width="22.42578125" style="1" customWidth="1"/>
    <col min="6410" max="6656" width="11.42578125" style="1"/>
    <col min="6657" max="6657" width="1" style="1" customWidth="1"/>
    <col min="6658" max="6658" width="25.42578125" style="1" customWidth="1"/>
    <col min="6659" max="6659" width="14.5703125" style="1" customWidth="1"/>
    <col min="6660" max="6660" width="20.140625" style="1" customWidth="1"/>
    <col min="6661" max="6661" width="16.42578125" style="1" customWidth="1"/>
    <col min="6662" max="6662" width="25" style="1" customWidth="1"/>
    <col min="6663" max="6663" width="22" style="1" customWidth="1"/>
    <col min="6664" max="6664" width="20.5703125" style="1" customWidth="1"/>
    <col min="6665" max="6665" width="22.42578125" style="1" customWidth="1"/>
    <col min="6666" max="6912" width="11.42578125" style="1"/>
    <col min="6913" max="6913" width="1" style="1" customWidth="1"/>
    <col min="6914" max="6914" width="25.42578125" style="1" customWidth="1"/>
    <col min="6915" max="6915" width="14.5703125" style="1" customWidth="1"/>
    <col min="6916" max="6916" width="20.140625" style="1" customWidth="1"/>
    <col min="6917" max="6917" width="16.42578125" style="1" customWidth="1"/>
    <col min="6918" max="6918" width="25" style="1" customWidth="1"/>
    <col min="6919" max="6919" width="22" style="1" customWidth="1"/>
    <col min="6920" max="6920" width="20.5703125" style="1" customWidth="1"/>
    <col min="6921" max="6921" width="22.42578125" style="1" customWidth="1"/>
    <col min="6922" max="7168" width="11.42578125" style="1"/>
    <col min="7169" max="7169" width="1" style="1" customWidth="1"/>
    <col min="7170" max="7170" width="25.42578125" style="1" customWidth="1"/>
    <col min="7171" max="7171" width="14.5703125" style="1" customWidth="1"/>
    <col min="7172" max="7172" width="20.140625" style="1" customWidth="1"/>
    <col min="7173" max="7173" width="16.42578125" style="1" customWidth="1"/>
    <col min="7174" max="7174" width="25" style="1" customWidth="1"/>
    <col min="7175" max="7175" width="22" style="1" customWidth="1"/>
    <col min="7176" max="7176" width="20.5703125" style="1" customWidth="1"/>
    <col min="7177" max="7177" width="22.42578125" style="1" customWidth="1"/>
    <col min="7178" max="7424" width="11.42578125" style="1"/>
    <col min="7425" max="7425" width="1" style="1" customWidth="1"/>
    <col min="7426" max="7426" width="25.42578125" style="1" customWidth="1"/>
    <col min="7427" max="7427" width="14.5703125" style="1" customWidth="1"/>
    <col min="7428" max="7428" width="20.140625" style="1" customWidth="1"/>
    <col min="7429" max="7429" width="16.42578125" style="1" customWidth="1"/>
    <col min="7430" max="7430" width="25" style="1" customWidth="1"/>
    <col min="7431" max="7431" width="22" style="1" customWidth="1"/>
    <col min="7432" max="7432" width="20.5703125" style="1" customWidth="1"/>
    <col min="7433" max="7433" width="22.42578125" style="1" customWidth="1"/>
    <col min="7434" max="7680" width="11.42578125" style="1"/>
    <col min="7681" max="7681" width="1" style="1" customWidth="1"/>
    <col min="7682" max="7682" width="25.42578125" style="1" customWidth="1"/>
    <col min="7683" max="7683" width="14.5703125" style="1" customWidth="1"/>
    <col min="7684" max="7684" width="20.140625" style="1" customWidth="1"/>
    <col min="7685" max="7685" width="16.42578125" style="1" customWidth="1"/>
    <col min="7686" max="7686" width="25" style="1" customWidth="1"/>
    <col min="7687" max="7687" width="22" style="1" customWidth="1"/>
    <col min="7688" max="7688" width="20.5703125" style="1" customWidth="1"/>
    <col min="7689" max="7689" width="22.42578125" style="1" customWidth="1"/>
    <col min="7690" max="7936" width="11.42578125" style="1"/>
    <col min="7937" max="7937" width="1" style="1" customWidth="1"/>
    <col min="7938" max="7938" width="25.42578125" style="1" customWidth="1"/>
    <col min="7939" max="7939" width="14.5703125" style="1" customWidth="1"/>
    <col min="7940" max="7940" width="20.140625" style="1" customWidth="1"/>
    <col min="7941" max="7941" width="16.42578125" style="1" customWidth="1"/>
    <col min="7942" max="7942" width="25" style="1" customWidth="1"/>
    <col min="7943" max="7943" width="22" style="1" customWidth="1"/>
    <col min="7944" max="7944" width="20.5703125" style="1" customWidth="1"/>
    <col min="7945" max="7945" width="22.42578125" style="1" customWidth="1"/>
    <col min="7946" max="8192" width="11.42578125" style="1"/>
    <col min="8193" max="8193" width="1" style="1" customWidth="1"/>
    <col min="8194" max="8194" width="25.42578125" style="1" customWidth="1"/>
    <col min="8195" max="8195" width="14.5703125" style="1" customWidth="1"/>
    <col min="8196" max="8196" width="20.140625" style="1" customWidth="1"/>
    <col min="8197" max="8197" width="16.42578125" style="1" customWidth="1"/>
    <col min="8198" max="8198" width="25" style="1" customWidth="1"/>
    <col min="8199" max="8199" width="22" style="1" customWidth="1"/>
    <col min="8200" max="8200" width="20.5703125" style="1" customWidth="1"/>
    <col min="8201" max="8201" width="22.42578125" style="1" customWidth="1"/>
    <col min="8202" max="8448" width="11.42578125" style="1"/>
    <col min="8449" max="8449" width="1" style="1" customWidth="1"/>
    <col min="8450" max="8450" width="25.42578125" style="1" customWidth="1"/>
    <col min="8451" max="8451" width="14.5703125" style="1" customWidth="1"/>
    <col min="8452" max="8452" width="20.140625" style="1" customWidth="1"/>
    <col min="8453" max="8453" width="16.42578125" style="1" customWidth="1"/>
    <col min="8454" max="8454" width="25" style="1" customWidth="1"/>
    <col min="8455" max="8455" width="22" style="1" customWidth="1"/>
    <col min="8456" max="8456" width="20.5703125" style="1" customWidth="1"/>
    <col min="8457" max="8457" width="22.42578125" style="1" customWidth="1"/>
    <col min="8458" max="8704" width="11.42578125" style="1"/>
    <col min="8705" max="8705" width="1" style="1" customWidth="1"/>
    <col min="8706" max="8706" width="25.42578125" style="1" customWidth="1"/>
    <col min="8707" max="8707" width="14.5703125" style="1" customWidth="1"/>
    <col min="8708" max="8708" width="20.140625" style="1" customWidth="1"/>
    <col min="8709" max="8709" width="16.42578125" style="1" customWidth="1"/>
    <col min="8710" max="8710" width="25" style="1" customWidth="1"/>
    <col min="8711" max="8711" width="22" style="1" customWidth="1"/>
    <col min="8712" max="8712" width="20.5703125" style="1" customWidth="1"/>
    <col min="8713" max="8713" width="22.42578125" style="1" customWidth="1"/>
    <col min="8714" max="8960" width="11.42578125" style="1"/>
    <col min="8961" max="8961" width="1" style="1" customWidth="1"/>
    <col min="8962" max="8962" width="25.42578125" style="1" customWidth="1"/>
    <col min="8963" max="8963" width="14.5703125" style="1" customWidth="1"/>
    <col min="8964" max="8964" width="20.140625" style="1" customWidth="1"/>
    <col min="8965" max="8965" width="16.42578125" style="1" customWidth="1"/>
    <col min="8966" max="8966" width="25" style="1" customWidth="1"/>
    <col min="8967" max="8967" width="22" style="1" customWidth="1"/>
    <col min="8968" max="8968" width="20.5703125" style="1" customWidth="1"/>
    <col min="8969" max="8969" width="22.42578125" style="1" customWidth="1"/>
    <col min="8970" max="9216" width="11.42578125" style="1"/>
    <col min="9217" max="9217" width="1" style="1" customWidth="1"/>
    <col min="9218" max="9218" width="25.42578125" style="1" customWidth="1"/>
    <col min="9219" max="9219" width="14.5703125" style="1" customWidth="1"/>
    <col min="9220" max="9220" width="20.140625" style="1" customWidth="1"/>
    <col min="9221" max="9221" width="16.42578125" style="1" customWidth="1"/>
    <col min="9222" max="9222" width="25" style="1" customWidth="1"/>
    <col min="9223" max="9223" width="22" style="1" customWidth="1"/>
    <col min="9224" max="9224" width="20.5703125" style="1" customWidth="1"/>
    <col min="9225" max="9225" width="22.42578125" style="1" customWidth="1"/>
    <col min="9226" max="9472" width="11.42578125" style="1"/>
    <col min="9473" max="9473" width="1" style="1" customWidth="1"/>
    <col min="9474" max="9474" width="25.42578125" style="1" customWidth="1"/>
    <col min="9475" max="9475" width="14.5703125" style="1" customWidth="1"/>
    <col min="9476" max="9476" width="20.140625" style="1" customWidth="1"/>
    <col min="9477" max="9477" width="16.42578125" style="1" customWidth="1"/>
    <col min="9478" max="9478" width="25" style="1" customWidth="1"/>
    <col min="9479" max="9479" width="22" style="1" customWidth="1"/>
    <col min="9480" max="9480" width="20.5703125" style="1" customWidth="1"/>
    <col min="9481" max="9481" width="22.42578125" style="1" customWidth="1"/>
    <col min="9482" max="9728" width="11.42578125" style="1"/>
    <col min="9729" max="9729" width="1" style="1" customWidth="1"/>
    <col min="9730" max="9730" width="25.42578125" style="1" customWidth="1"/>
    <col min="9731" max="9731" width="14.5703125" style="1" customWidth="1"/>
    <col min="9732" max="9732" width="20.140625" style="1" customWidth="1"/>
    <col min="9733" max="9733" width="16.42578125" style="1" customWidth="1"/>
    <col min="9734" max="9734" width="25" style="1" customWidth="1"/>
    <col min="9735" max="9735" width="22" style="1" customWidth="1"/>
    <col min="9736" max="9736" width="20.5703125" style="1" customWidth="1"/>
    <col min="9737" max="9737" width="22.42578125" style="1" customWidth="1"/>
    <col min="9738" max="9984" width="11.42578125" style="1"/>
    <col min="9985" max="9985" width="1" style="1" customWidth="1"/>
    <col min="9986" max="9986" width="25.42578125" style="1" customWidth="1"/>
    <col min="9987" max="9987" width="14.5703125" style="1" customWidth="1"/>
    <col min="9988" max="9988" width="20.140625" style="1" customWidth="1"/>
    <col min="9989" max="9989" width="16.42578125" style="1" customWidth="1"/>
    <col min="9990" max="9990" width="25" style="1" customWidth="1"/>
    <col min="9991" max="9991" width="22" style="1" customWidth="1"/>
    <col min="9992" max="9992" width="20.5703125" style="1" customWidth="1"/>
    <col min="9993" max="9993" width="22.42578125" style="1" customWidth="1"/>
    <col min="9994" max="10240" width="11.42578125" style="1"/>
    <col min="10241" max="10241" width="1" style="1" customWidth="1"/>
    <col min="10242" max="10242" width="25.42578125" style="1" customWidth="1"/>
    <col min="10243" max="10243" width="14.5703125" style="1" customWidth="1"/>
    <col min="10244" max="10244" width="20.140625" style="1" customWidth="1"/>
    <col min="10245" max="10245" width="16.42578125" style="1" customWidth="1"/>
    <col min="10246" max="10246" width="25" style="1" customWidth="1"/>
    <col min="10247" max="10247" width="22" style="1" customWidth="1"/>
    <col min="10248" max="10248" width="20.5703125" style="1" customWidth="1"/>
    <col min="10249" max="10249" width="22.42578125" style="1" customWidth="1"/>
    <col min="10250" max="10496" width="11.42578125" style="1"/>
    <col min="10497" max="10497" width="1" style="1" customWidth="1"/>
    <col min="10498" max="10498" width="25.42578125" style="1" customWidth="1"/>
    <col min="10499" max="10499" width="14.5703125" style="1" customWidth="1"/>
    <col min="10500" max="10500" width="20.140625" style="1" customWidth="1"/>
    <col min="10501" max="10501" width="16.42578125" style="1" customWidth="1"/>
    <col min="10502" max="10502" width="25" style="1" customWidth="1"/>
    <col min="10503" max="10503" width="22" style="1" customWidth="1"/>
    <col min="10504" max="10504" width="20.5703125" style="1" customWidth="1"/>
    <col min="10505" max="10505" width="22.42578125" style="1" customWidth="1"/>
    <col min="10506" max="10752" width="11.42578125" style="1"/>
    <col min="10753" max="10753" width="1" style="1" customWidth="1"/>
    <col min="10754" max="10754" width="25.42578125" style="1" customWidth="1"/>
    <col min="10755" max="10755" width="14.5703125" style="1" customWidth="1"/>
    <col min="10756" max="10756" width="20.140625" style="1" customWidth="1"/>
    <col min="10757" max="10757" width="16.42578125" style="1" customWidth="1"/>
    <col min="10758" max="10758" width="25" style="1" customWidth="1"/>
    <col min="10759" max="10759" width="22" style="1" customWidth="1"/>
    <col min="10760" max="10760" width="20.5703125" style="1" customWidth="1"/>
    <col min="10761" max="10761" width="22.42578125" style="1" customWidth="1"/>
    <col min="10762" max="11008" width="11.42578125" style="1"/>
    <col min="11009" max="11009" width="1" style="1" customWidth="1"/>
    <col min="11010" max="11010" width="25.42578125" style="1" customWidth="1"/>
    <col min="11011" max="11011" width="14.5703125" style="1" customWidth="1"/>
    <col min="11012" max="11012" width="20.140625" style="1" customWidth="1"/>
    <col min="11013" max="11013" width="16.42578125" style="1" customWidth="1"/>
    <col min="11014" max="11014" width="25" style="1" customWidth="1"/>
    <col min="11015" max="11015" width="22" style="1" customWidth="1"/>
    <col min="11016" max="11016" width="20.5703125" style="1" customWidth="1"/>
    <col min="11017" max="11017" width="22.42578125" style="1" customWidth="1"/>
    <col min="11018" max="11264" width="11.42578125" style="1"/>
    <col min="11265" max="11265" width="1" style="1" customWidth="1"/>
    <col min="11266" max="11266" width="25.42578125" style="1" customWidth="1"/>
    <col min="11267" max="11267" width="14.5703125" style="1" customWidth="1"/>
    <col min="11268" max="11268" width="20.140625" style="1" customWidth="1"/>
    <col min="11269" max="11269" width="16.42578125" style="1" customWidth="1"/>
    <col min="11270" max="11270" width="25" style="1" customWidth="1"/>
    <col min="11271" max="11271" width="22" style="1" customWidth="1"/>
    <col min="11272" max="11272" width="20.5703125" style="1" customWidth="1"/>
    <col min="11273" max="11273" width="22.42578125" style="1" customWidth="1"/>
    <col min="11274" max="11520" width="11.42578125" style="1"/>
    <col min="11521" max="11521" width="1" style="1" customWidth="1"/>
    <col min="11522" max="11522" width="25.42578125" style="1" customWidth="1"/>
    <col min="11523" max="11523" width="14.5703125" style="1" customWidth="1"/>
    <col min="11524" max="11524" width="20.140625" style="1" customWidth="1"/>
    <col min="11525" max="11525" width="16.42578125" style="1" customWidth="1"/>
    <col min="11526" max="11526" width="25" style="1" customWidth="1"/>
    <col min="11527" max="11527" width="22" style="1" customWidth="1"/>
    <col min="11528" max="11528" width="20.5703125" style="1" customWidth="1"/>
    <col min="11529" max="11529" width="22.42578125" style="1" customWidth="1"/>
    <col min="11530" max="11776" width="11.42578125" style="1"/>
    <col min="11777" max="11777" width="1" style="1" customWidth="1"/>
    <col min="11778" max="11778" width="25.42578125" style="1" customWidth="1"/>
    <col min="11779" max="11779" width="14.5703125" style="1" customWidth="1"/>
    <col min="11780" max="11780" width="20.140625" style="1" customWidth="1"/>
    <col min="11781" max="11781" width="16.42578125" style="1" customWidth="1"/>
    <col min="11782" max="11782" width="25" style="1" customWidth="1"/>
    <col min="11783" max="11783" width="22" style="1" customWidth="1"/>
    <col min="11784" max="11784" width="20.5703125" style="1" customWidth="1"/>
    <col min="11785" max="11785" width="22.42578125" style="1" customWidth="1"/>
    <col min="11786" max="12032" width="11.42578125" style="1"/>
    <col min="12033" max="12033" width="1" style="1" customWidth="1"/>
    <col min="12034" max="12034" width="25.42578125" style="1" customWidth="1"/>
    <col min="12035" max="12035" width="14.5703125" style="1" customWidth="1"/>
    <col min="12036" max="12036" width="20.140625" style="1" customWidth="1"/>
    <col min="12037" max="12037" width="16.42578125" style="1" customWidth="1"/>
    <col min="12038" max="12038" width="25" style="1" customWidth="1"/>
    <col min="12039" max="12039" width="22" style="1" customWidth="1"/>
    <col min="12040" max="12040" width="20.5703125" style="1" customWidth="1"/>
    <col min="12041" max="12041" width="22.42578125" style="1" customWidth="1"/>
    <col min="12042" max="12288" width="11.42578125" style="1"/>
    <col min="12289" max="12289" width="1" style="1" customWidth="1"/>
    <col min="12290" max="12290" width="25.42578125" style="1" customWidth="1"/>
    <col min="12291" max="12291" width="14.5703125" style="1" customWidth="1"/>
    <col min="12292" max="12292" width="20.140625" style="1" customWidth="1"/>
    <col min="12293" max="12293" width="16.42578125" style="1" customWidth="1"/>
    <col min="12294" max="12294" width="25" style="1" customWidth="1"/>
    <col min="12295" max="12295" width="22" style="1" customWidth="1"/>
    <col min="12296" max="12296" width="20.5703125" style="1" customWidth="1"/>
    <col min="12297" max="12297" width="22.42578125" style="1" customWidth="1"/>
    <col min="12298" max="12544" width="11.42578125" style="1"/>
    <col min="12545" max="12545" width="1" style="1" customWidth="1"/>
    <col min="12546" max="12546" width="25.42578125" style="1" customWidth="1"/>
    <col min="12547" max="12547" width="14.5703125" style="1" customWidth="1"/>
    <col min="12548" max="12548" width="20.140625" style="1" customWidth="1"/>
    <col min="12549" max="12549" width="16.42578125" style="1" customWidth="1"/>
    <col min="12550" max="12550" width="25" style="1" customWidth="1"/>
    <col min="12551" max="12551" width="22" style="1" customWidth="1"/>
    <col min="12552" max="12552" width="20.5703125" style="1" customWidth="1"/>
    <col min="12553" max="12553" width="22.42578125" style="1" customWidth="1"/>
    <col min="12554" max="12800" width="11.42578125" style="1"/>
    <col min="12801" max="12801" width="1" style="1" customWidth="1"/>
    <col min="12802" max="12802" width="25.42578125" style="1" customWidth="1"/>
    <col min="12803" max="12803" width="14.5703125" style="1" customWidth="1"/>
    <col min="12804" max="12804" width="20.140625" style="1" customWidth="1"/>
    <col min="12805" max="12805" width="16.42578125" style="1" customWidth="1"/>
    <col min="12806" max="12806" width="25" style="1" customWidth="1"/>
    <col min="12807" max="12807" width="22" style="1" customWidth="1"/>
    <col min="12808" max="12808" width="20.5703125" style="1" customWidth="1"/>
    <col min="12809" max="12809" width="22.42578125" style="1" customWidth="1"/>
    <col min="12810" max="13056" width="11.42578125" style="1"/>
    <col min="13057" max="13057" width="1" style="1" customWidth="1"/>
    <col min="13058" max="13058" width="25.42578125" style="1" customWidth="1"/>
    <col min="13059" max="13059" width="14.5703125" style="1" customWidth="1"/>
    <col min="13060" max="13060" width="20.140625" style="1" customWidth="1"/>
    <col min="13061" max="13061" width="16.42578125" style="1" customWidth="1"/>
    <col min="13062" max="13062" width="25" style="1" customWidth="1"/>
    <col min="13063" max="13063" width="22" style="1" customWidth="1"/>
    <col min="13064" max="13064" width="20.5703125" style="1" customWidth="1"/>
    <col min="13065" max="13065" width="22.42578125" style="1" customWidth="1"/>
    <col min="13066" max="13312" width="11.42578125" style="1"/>
    <col min="13313" max="13313" width="1" style="1" customWidth="1"/>
    <col min="13314" max="13314" width="25.42578125" style="1" customWidth="1"/>
    <col min="13315" max="13315" width="14.5703125" style="1" customWidth="1"/>
    <col min="13316" max="13316" width="20.140625" style="1" customWidth="1"/>
    <col min="13317" max="13317" width="16.42578125" style="1" customWidth="1"/>
    <col min="13318" max="13318" width="25" style="1" customWidth="1"/>
    <col min="13319" max="13319" width="22" style="1" customWidth="1"/>
    <col min="13320" max="13320" width="20.5703125" style="1" customWidth="1"/>
    <col min="13321" max="13321" width="22.42578125" style="1" customWidth="1"/>
    <col min="13322" max="13568" width="11.42578125" style="1"/>
    <col min="13569" max="13569" width="1" style="1" customWidth="1"/>
    <col min="13570" max="13570" width="25.42578125" style="1" customWidth="1"/>
    <col min="13571" max="13571" width="14.5703125" style="1" customWidth="1"/>
    <col min="13572" max="13572" width="20.140625" style="1" customWidth="1"/>
    <col min="13573" max="13573" width="16.42578125" style="1" customWidth="1"/>
    <col min="13574" max="13574" width="25" style="1" customWidth="1"/>
    <col min="13575" max="13575" width="22" style="1" customWidth="1"/>
    <col min="13576" max="13576" width="20.5703125" style="1" customWidth="1"/>
    <col min="13577" max="13577" width="22.42578125" style="1" customWidth="1"/>
    <col min="13578" max="13824" width="11.42578125" style="1"/>
    <col min="13825" max="13825" width="1" style="1" customWidth="1"/>
    <col min="13826" max="13826" width="25.42578125" style="1" customWidth="1"/>
    <col min="13827" max="13827" width="14.5703125" style="1" customWidth="1"/>
    <col min="13828" max="13828" width="20.140625" style="1" customWidth="1"/>
    <col min="13829" max="13829" width="16.42578125" style="1" customWidth="1"/>
    <col min="13830" max="13830" width="25" style="1" customWidth="1"/>
    <col min="13831" max="13831" width="22" style="1" customWidth="1"/>
    <col min="13832" max="13832" width="20.5703125" style="1" customWidth="1"/>
    <col min="13833" max="13833" width="22.42578125" style="1" customWidth="1"/>
    <col min="13834" max="14080" width="11.42578125" style="1"/>
    <col min="14081" max="14081" width="1" style="1" customWidth="1"/>
    <col min="14082" max="14082" width="25.42578125" style="1" customWidth="1"/>
    <col min="14083" max="14083" width="14.5703125" style="1" customWidth="1"/>
    <col min="14084" max="14084" width="20.140625" style="1" customWidth="1"/>
    <col min="14085" max="14085" width="16.42578125" style="1" customWidth="1"/>
    <col min="14086" max="14086" width="25" style="1" customWidth="1"/>
    <col min="14087" max="14087" width="22" style="1" customWidth="1"/>
    <col min="14088" max="14088" width="20.5703125" style="1" customWidth="1"/>
    <col min="14089" max="14089" width="22.42578125" style="1" customWidth="1"/>
    <col min="14090" max="14336" width="11.42578125" style="1"/>
    <col min="14337" max="14337" width="1" style="1" customWidth="1"/>
    <col min="14338" max="14338" width="25.42578125" style="1" customWidth="1"/>
    <col min="14339" max="14339" width="14.5703125" style="1" customWidth="1"/>
    <col min="14340" max="14340" width="20.140625" style="1" customWidth="1"/>
    <col min="14341" max="14341" width="16.42578125" style="1" customWidth="1"/>
    <col min="14342" max="14342" width="25" style="1" customWidth="1"/>
    <col min="14343" max="14343" width="22" style="1" customWidth="1"/>
    <col min="14344" max="14344" width="20.5703125" style="1" customWidth="1"/>
    <col min="14345" max="14345" width="22.42578125" style="1" customWidth="1"/>
    <col min="14346" max="14592" width="11.42578125" style="1"/>
    <col min="14593" max="14593" width="1" style="1" customWidth="1"/>
    <col min="14594" max="14594" width="25.42578125" style="1" customWidth="1"/>
    <col min="14595" max="14595" width="14.5703125" style="1" customWidth="1"/>
    <col min="14596" max="14596" width="20.140625" style="1" customWidth="1"/>
    <col min="14597" max="14597" width="16.42578125" style="1" customWidth="1"/>
    <col min="14598" max="14598" width="25" style="1" customWidth="1"/>
    <col min="14599" max="14599" width="22" style="1" customWidth="1"/>
    <col min="14600" max="14600" width="20.5703125" style="1" customWidth="1"/>
    <col min="14601" max="14601" width="22.42578125" style="1" customWidth="1"/>
    <col min="14602" max="14848" width="11.42578125" style="1"/>
    <col min="14849" max="14849" width="1" style="1" customWidth="1"/>
    <col min="14850" max="14850" width="25.42578125" style="1" customWidth="1"/>
    <col min="14851" max="14851" width="14.5703125" style="1" customWidth="1"/>
    <col min="14852" max="14852" width="20.140625" style="1" customWidth="1"/>
    <col min="14853" max="14853" width="16.42578125" style="1" customWidth="1"/>
    <col min="14854" max="14854" width="25" style="1" customWidth="1"/>
    <col min="14855" max="14855" width="22" style="1" customWidth="1"/>
    <col min="14856" max="14856" width="20.5703125" style="1" customWidth="1"/>
    <col min="14857" max="14857" width="22.42578125" style="1" customWidth="1"/>
    <col min="14858" max="15104" width="11.42578125" style="1"/>
    <col min="15105" max="15105" width="1" style="1" customWidth="1"/>
    <col min="15106" max="15106" width="25.42578125" style="1" customWidth="1"/>
    <col min="15107" max="15107" width="14.5703125" style="1" customWidth="1"/>
    <col min="15108" max="15108" width="20.140625" style="1" customWidth="1"/>
    <col min="15109" max="15109" width="16.42578125" style="1" customWidth="1"/>
    <col min="15110" max="15110" width="25" style="1" customWidth="1"/>
    <col min="15111" max="15111" width="22" style="1" customWidth="1"/>
    <col min="15112" max="15112" width="20.5703125" style="1" customWidth="1"/>
    <col min="15113" max="15113" width="22.42578125" style="1" customWidth="1"/>
    <col min="15114" max="15360" width="11.42578125" style="1"/>
    <col min="15361" max="15361" width="1" style="1" customWidth="1"/>
    <col min="15362" max="15362" width="25.42578125" style="1" customWidth="1"/>
    <col min="15363" max="15363" width="14.5703125" style="1" customWidth="1"/>
    <col min="15364" max="15364" width="20.140625" style="1" customWidth="1"/>
    <col min="15365" max="15365" width="16.42578125" style="1" customWidth="1"/>
    <col min="15366" max="15366" width="25" style="1" customWidth="1"/>
    <col min="15367" max="15367" width="22" style="1" customWidth="1"/>
    <col min="15368" max="15368" width="20.5703125" style="1" customWidth="1"/>
    <col min="15369" max="15369" width="22.42578125" style="1" customWidth="1"/>
    <col min="15370" max="15616" width="11.42578125" style="1"/>
    <col min="15617" max="15617" width="1" style="1" customWidth="1"/>
    <col min="15618" max="15618" width="25.42578125" style="1" customWidth="1"/>
    <col min="15619" max="15619" width="14.5703125" style="1" customWidth="1"/>
    <col min="15620" max="15620" width="20.140625" style="1" customWidth="1"/>
    <col min="15621" max="15621" width="16.42578125" style="1" customWidth="1"/>
    <col min="15622" max="15622" width="25" style="1" customWidth="1"/>
    <col min="15623" max="15623" width="22" style="1" customWidth="1"/>
    <col min="15624" max="15624" width="20.5703125" style="1" customWidth="1"/>
    <col min="15625" max="15625" width="22.42578125" style="1" customWidth="1"/>
    <col min="15626" max="15872" width="11.42578125" style="1"/>
    <col min="15873" max="15873" width="1" style="1" customWidth="1"/>
    <col min="15874" max="15874" width="25.42578125" style="1" customWidth="1"/>
    <col min="15875" max="15875" width="14.5703125" style="1" customWidth="1"/>
    <col min="15876" max="15876" width="20.140625" style="1" customWidth="1"/>
    <col min="15877" max="15877" width="16.42578125" style="1" customWidth="1"/>
    <col min="15878" max="15878" width="25" style="1" customWidth="1"/>
    <col min="15879" max="15879" width="22" style="1" customWidth="1"/>
    <col min="15880" max="15880" width="20.5703125" style="1" customWidth="1"/>
    <col min="15881" max="15881" width="22.42578125" style="1" customWidth="1"/>
    <col min="15882" max="16128" width="11.42578125" style="1"/>
    <col min="16129" max="16129" width="1" style="1" customWidth="1"/>
    <col min="16130" max="16130" width="25.42578125" style="1" customWidth="1"/>
    <col min="16131" max="16131" width="14.5703125" style="1" customWidth="1"/>
    <col min="16132" max="16132" width="20.140625" style="1" customWidth="1"/>
    <col min="16133" max="16133" width="16.42578125" style="1" customWidth="1"/>
    <col min="16134" max="16134" width="25" style="1" customWidth="1"/>
    <col min="16135" max="16135" width="22" style="1" customWidth="1"/>
    <col min="16136" max="16136" width="20.5703125" style="1" customWidth="1"/>
    <col min="16137" max="16137" width="22.42578125" style="1" customWidth="1"/>
    <col min="16138" max="16384" width="11.42578125" style="1"/>
  </cols>
  <sheetData>
    <row r="1" spans="2:14" ht="6" customHeight="1" x14ac:dyDescent="0.2"/>
    <row r="2" spans="2:14" ht="25.5" customHeight="1" x14ac:dyDescent="0.2">
      <c r="B2" s="365"/>
      <c r="C2" s="366" t="s">
        <v>104</v>
      </c>
      <c r="D2" s="366"/>
      <c r="E2" s="366"/>
      <c r="F2" s="366"/>
      <c r="G2" s="366"/>
      <c r="H2" s="366"/>
      <c r="I2" s="366"/>
      <c r="M2" s="143" t="s">
        <v>35</v>
      </c>
    </row>
    <row r="3" spans="2:14" ht="25.5" customHeight="1" x14ac:dyDescent="0.2">
      <c r="B3" s="365"/>
      <c r="C3" s="367" t="s">
        <v>18</v>
      </c>
      <c r="D3" s="367"/>
      <c r="E3" s="367"/>
      <c r="F3" s="367"/>
      <c r="G3" s="367"/>
      <c r="H3" s="367"/>
      <c r="I3" s="367"/>
      <c r="M3" s="143" t="s">
        <v>30</v>
      </c>
    </row>
    <row r="4" spans="2:14" ht="25.5" customHeight="1" x14ac:dyDescent="0.2">
      <c r="B4" s="365"/>
      <c r="C4" s="367" t="s">
        <v>0</v>
      </c>
      <c r="D4" s="367"/>
      <c r="E4" s="367"/>
      <c r="F4" s="367"/>
      <c r="G4" s="367"/>
      <c r="H4" s="367"/>
      <c r="I4" s="367"/>
      <c r="M4" s="143" t="s">
        <v>36</v>
      </c>
    </row>
    <row r="5" spans="2:14" ht="25.5" customHeight="1" x14ac:dyDescent="0.2">
      <c r="B5" s="365"/>
      <c r="C5" s="367" t="s">
        <v>38</v>
      </c>
      <c r="D5" s="367"/>
      <c r="E5" s="367"/>
      <c r="F5" s="367"/>
      <c r="G5" s="367" t="s">
        <v>103</v>
      </c>
      <c r="H5" s="367"/>
      <c r="I5" s="367"/>
      <c r="M5" s="143" t="s">
        <v>31</v>
      </c>
    </row>
    <row r="6" spans="2:14" ht="23.25" customHeight="1" x14ac:dyDescent="0.2">
      <c r="B6" s="368" t="s">
        <v>1</v>
      </c>
      <c r="C6" s="368"/>
      <c r="D6" s="368"/>
      <c r="E6" s="368"/>
      <c r="F6" s="368"/>
      <c r="G6" s="368"/>
      <c r="H6" s="368"/>
      <c r="I6" s="368"/>
    </row>
    <row r="7" spans="2:14" ht="24" customHeight="1" x14ac:dyDescent="0.2">
      <c r="B7" s="369" t="s">
        <v>37</v>
      </c>
      <c r="C7" s="369"/>
      <c r="D7" s="369"/>
      <c r="E7" s="369"/>
      <c r="F7" s="369"/>
      <c r="G7" s="369"/>
      <c r="H7" s="369"/>
      <c r="I7" s="369"/>
    </row>
    <row r="8" spans="2:14" ht="24" customHeight="1" x14ac:dyDescent="0.2">
      <c r="B8" s="310" t="s">
        <v>19</v>
      </c>
      <c r="C8" s="310"/>
      <c r="D8" s="310"/>
      <c r="E8" s="310"/>
      <c r="F8" s="310"/>
      <c r="G8" s="310"/>
      <c r="H8" s="310"/>
      <c r="I8" s="310"/>
      <c r="N8" s="21" t="s">
        <v>57</v>
      </c>
    </row>
    <row r="9" spans="2:14" ht="30.75" customHeight="1" x14ac:dyDescent="0.2">
      <c r="B9" s="20" t="s">
        <v>101</v>
      </c>
      <c r="C9" s="179">
        <v>2</v>
      </c>
      <c r="D9" s="363" t="s">
        <v>102</v>
      </c>
      <c r="E9" s="363"/>
      <c r="F9" s="300" t="s">
        <v>356</v>
      </c>
      <c r="G9" s="300"/>
      <c r="H9" s="300"/>
      <c r="I9" s="300"/>
      <c r="M9" s="143" t="s">
        <v>22</v>
      </c>
      <c r="N9" s="21" t="s">
        <v>58</v>
      </c>
    </row>
    <row r="10" spans="2:14" ht="30.75" customHeight="1" x14ac:dyDescent="0.2">
      <c r="B10" s="20" t="s">
        <v>41</v>
      </c>
      <c r="C10" s="179" t="s">
        <v>89</v>
      </c>
      <c r="D10" s="363" t="s">
        <v>40</v>
      </c>
      <c r="E10" s="363"/>
      <c r="F10" s="307" t="s">
        <v>357</v>
      </c>
      <c r="G10" s="307"/>
      <c r="H10" s="12" t="s">
        <v>46</v>
      </c>
      <c r="I10" s="179" t="s">
        <v>89</v>
      </c>
      <c r="M10" s="143" t="s">
        <v>23</v>
      </c>
      <c r="N10" s="21" t="s">
        <v>59</v>
      </c>
    </row>
    <row r="11" spans="2:14" ht="30.75" customHeight="1" x14ac:dyDescent="0.2">
      <c r="B11" s="20" t="s">
        <v>47</v>
      </c>
      <c r="C11" s="300" t="s">
        <v>347</v>
      </c>
      <c r="D11" s="300"/>
      <c r="E11" s="300"/>
      <c r="F11" s="300"/>
      <c r="G11" s="12" t="s">
        <v>48</v>
      </c>
      <c r="H11" s="302" t="s">
        <v>347</v>
      </c>
      <c r="I11" s="302"/>
      <c r="M11" s="143" t="s">
        <v>24</v>
      </c>
      <c r="N11" s="21" t="s">
        <v>60</v>
      </c>
    </row>
    <row r="12" spans="2:14" ht="30.75" customHeight="1" x14ac:dyDescent="0.2">
      <c r="B12" s="20" t="s">
        <v>49</v>
      </c>
      <c r="C12" s="299" t="s">
        <v>22</v>
      </c>
      <c r="D12" s="299"/>
      <c r="E12" s="299"/>
      <c r="F12" s="299"/>
      <c r="G12" s="12" t="s">
        <v>50</v>
      </c>
      <c r="H12" s="301" t="s">
        <v>306</v>
      </c>
      <c r="I12" s="301"/>
      <c r="M12" s="144" t="s">
        <v>25</v>
      </c>
    </row>
    <row r="13" spans="2:14" ht="30.75" customHeight="1" x14ac:dyDescent="0.2">
      <c r="B13" s="20" t="s">
        <v>51</v>
      </c>
      <c r="C13" s="315" t="s">
        <v>93</v>
      </c>
      <c r="D13" s="364"/>
      <c r="E13" s="364"/>
      <c r="F13" s="364"/>
      <c r="G13" s="364"/>
      <c r="H13" s="364"/>
      <c r="I13" s="364"/>
      <c r="M13" s="144"/>
    </row>
    <row r="14" spans="2:14" ht="30.75" customHeight="1" x14ac:dyDescent="0.2">
      <c r="B14" s="20" t="s">
        <v>52</v>
      </c>
      <c r="C14" s="307" t="s">
        <v>347</v>
      </c>
      <c r="D14" s="307"/>
      <c r="E14" s="307"/>
      <c r="F14" s="307"/>
      <c r="G14" s="307"/>
      <c r="H14" s="307"/>
      <c r="I14" s="307"/>
      <c r="M14" s="144"/>
      <c r="N14" s="21" t="s">
        <v>88</v>
      </c>
    </row>
    <row r="15" spans="2:14" ht="30.75" customHeight="1" x14ac:dyDescent="0.2">
      <c r="B15" s="20" t="s">
        <v>53</v>
      </c>
      <c r="C15" s="300" t="s">
        <v>348</v>
      </c>
      <c r="D15" s="300"/>
      <c r="E15" s="300"/>
      <c r="F15" s="300"/>
      <c r="G15" s="12" t="s">
        <v>54</v>
      </c>
      <c r="H15" s="307" t="s">
        <v>32</v>
      </c>
      <c r="I15" s="307"/>
      <c r="M15" s="144" t="s">
        <v>26</v>
      </c>
      <c r="N15" s="21" t="s">
        <v>89</v>
      </c>
    </row>
    <row r="16" spans="2:14" ht="30.75" customHeight="1" x14ac:dyDescent="0.2">
      <c r="B16" s="20" t="s">
        <v>55</v>
      </c>
      <c r="C16" s="327" t="s">
        <v>308</v>
      </c>
      <c r="D16" s="327"/>
      <c r="E16" s="327"/>
      <c r="F16" s="327"/>
      <c r="G16" s="12" t="s">
        <v>56</v>
      </c>
      <c r="H16" s="307" t="s">
        <v>57</v>
      </c>
      <c r="I16" s="307"/>
      <c r="M16" s="144" t="s">
        <v>27</v>
      </c>
    </row>
    <row r="17" spans="2:14" ht="40.5" customHeight="1" x14ac:dyDescent="0.2">
      <c r="B17" s="20" t="s">
        <v>61</v>
      </c>
      <c r="C17" s="300" t="s">
        <v>375</v>
      </c>
      <c r="D17" s="300"/>
      <c r="E17" s="300"/>
      <c r="F17" s="300"/>
      <c r="G17" s="300"/>
      <c r="H17" s="300"/>
      <c r="I17" s="300"/>
      <c r="M17" s="144" t="s">
        <v>28</v>
      </c>
      <c r="N17" s="21" t="s">
        <v>90</v>
      </c>
    </row>
    <row r="18" spans="2:14" ht="30.75" customHeight="1" x14ac:dyDescent="0.2">
      <c r="B18" s="20" t="s">
        <v>62</v>
      </c>
      <c r="C18" s="300" t="s">
        <v>349</v>
      </c>
      <c r="D18" s="300"/>
      <c r="E18" s="300"/>
      <c r="F18" s="300"/>
      <c r="G18" s="300"/>
      <c r="H18" s="300"/>
      <c r="I18" s="300"/>
      <c r="M18" s="144" t="s">
        <v>29</v>
      </c>
      <c r="N18" s="21" t="s">
        <v>91</v>
      </c>
    </row>
    <row r="19" spans="2:14" ht="30.75" customHeight="1" x14ac:dyDescent="0.2">
      <c r="B19" s="20" t="s">
        <v>63</v>
      </c>
      <c r="C19" s="300" t="s">
        <v>350</v>
      </c>
      <c r="D19" s="300"/>
      <c r="E19" s="300"/>
      <c r="F19" s="300"/>
      <c r="G19" s="300"/>
      <c r="H19" s="300"/>
      <c r="I19" s="300"/>
      <c r="M19" s="144"/>
      <c r="N19" s="21" t="s">
        <v>92</v>
      </c>
    </row>
    <row r="20" spans="2:14" ht="30.75" customHeight="1" x14ac:dyDescent="0.2">
      <c r="B20" s="20" t="s">
        <v>64</v>
      </c>
      <c r="C20" s="313" t="s">
        <v>309</v>
      </c>
      <c r="D20" s="313"/>
      <c r="E20" s="313"/>
      <c r="F20" s="313"/>
      <c r="G20" s="313"/>
      <c r="H20" s="313"/>
      <c r="I20" s="313"/>
      <c r="M20" s="144" t="s">
        <v>32</v>
      </c>
      <c r="N20" s="21" t="s">
        <v>93</v>
      </c>
    </row>
    <row r="21" spans="2:14" ht="27.75" customHeight="1" x14ac:dyDescent="0.2">
      <c r="B21" s="363" t="s">
        <v>65</v>
      </c>
      <c r="C21" s="304" t="s">
        <v>42</v>
      </c>
      <c r="D21" s="304"/>
      <c r="E21" s="304"/>
      <c r="F21" s="305" t="s">
        <v>43</v>
      </c>
      <c r="G21" s="305"/>
      <c r="H21" s="305"/>
      <c r="I21" s="305"/>
      <c r="M21" s="144" t="s">
        <v>33</v>
      </c>
      <c r="N21" s="21" t="s">
        <v>94</v>
      </c>
    </row>
    <row r="22" spans="2:14" ht="27" customHeight="1" x14ac:dyDescent="0.2">
      <c r="B22" s="363"/>
      <c r="C22" s="300" t="s">
        <v>351</v>
      </c>
      <c r="D22" s="300"/>
      <c r="E22" s="300"/>
      <c r="F22" s="300" t="s">
        <v>352</v>
      </c>
      <c r="G22" s="300"/>
      <c r="H22" s="300"/>
      <c r="I22" s="300"/>
      <c r="M22" s="144" t="s">
        <v>34</v>
      </c>
      <c r="N22" s="21" t="s">
        <v>95</v>
      </c>
    </row>
    <row r="23" spans="2:14" ht="39.75" customHeight="1" x14ac:dyDescent="0.2">
      <c r="B23" s="20" t="s">
        <v>66</v>
      </c>
      <c r="C23" s="307" t="s">
        <v>353</v>
      </c>
      <c r="D23" s="307"/>
      <c r="E23" s="307"/>
      <c r="F23" s="307" t="s">
        <v>353</v>
      </c>
      <c r="G23" s="307"/>
      <c r="H23" s="307"/>
      <c r="I23" s="307"/>
      <c r="M23" s="144"/>
      <c r="N23" s="21" t="s">
        <v>96</v>
      </c>
    </row>
    <row r="24" spans="2:14" ht="36.75" customHeight="1" x14ac:dyDescent="0.2">
      <c r="B24" s="20" t="s">
        <v>67</v>
      </c>
      <c r="C24" s="300" t="s">
        <v>373</v>
      </c>
      <c r="D24" s="300"/>
      <c r="E24" s="300"/>
      <c r="F24" s="300" t="s">
        <v>374</v>
      </c>
      <c r="G24" s="300"/>
      <c r="H24" s="300"/>
      <c r="I24" s="300"/>
      <c r="M24" s="144"/>
      <c r="N24" s="21" t="s">
        <v>97</v>
      </c>
    </row>
    <row r="25" spans="2:14" ht="29.25" customHeight="1" x14ac:dyDescent="0.2">
      <c r="B25" s="20" t="s">
        <v>68</v>
      </c>
      <c r="C25" s="316">
        <v>43466</v>
      </c>
      <c r="D25" s="300"/>
      <c r="E25" s="300"/>
      <c r="F25" s="12" t="s">
        <v>99</v>
      </c>
      <c r="G25" s="361" t="s">
        <v>365</v>
      </c>
      <c r="H25" s="361"/>
      <c r="I25" s="361"/>
      <c r="M25" s="144"/>
    </row>
    <row r="26" spans="2:14" ht="27" customHeight="1" x14ac:dyDescent="0.2">
      <c r="B26" s="20" t="s">
        <v>98</v>
      </c>
      <c r="C26" s="316">
        <v>43830</v>
      </c>
      <c r="D26" s="300"/>
      <c r="E26" s="300"/>
      <c r="F26" s="12" t="s">
        <v>69</v>
      </c>
      <c r="G26" s="318">
        <v>1</v>
      </c>
      <c r="H26" s="318"/>
      <c r="I26" s="318"/>
      <c r="M26" s="144"/>
    </row>
    <row r="27" spans="2:14" ht="47.25" customHeight="1" x14ac:dyDescent="0.2">
      <c r="B27" s="20" t="s">
        <v>100</v>
      </c>
      <c r="C27" s="307" t="s">
        <v>28</v>
      </c>
      <c r="D27" s="307"/>
      <c r="E27" s="307"/>
      <c r="F27" s="140" t="s">
        <v>70</v>
      </c>
      <c r="G27" s="322" t="s">
        <v>365</v>
      </c>
      <c r="H27" s="322"/>
      <c r="I27" s="322"/>
      <c r="M27" s="144"/>
    </row>
    <row r="28" spans="2:14" ht="30" customHeight="1" x14ac:dyDescent="0.2">
      <c r="B28" s="362" t="s">
        <v>20</v>
      </c>
      <c r="C28" s="362"/>
      <c r="D28" s="362"/>
      <c r="E28" s="362"/>
      <c r="F28" s="362"/>
      <c r="G28" s="362"/>
      <c r="H28" s="362"/>
      <c r="I28" s="362"/>
      <c r="M28" s="144"/>
    </row>
    <row r="29" spans="2:14" ht="56.25" customHeight="1" x14ac:dyDescent="0.2">
      <c r="B29" s="13" t="s">
        <v>2</v>
      </c>
      <c r="C29" s="13" t="s">
        <v>71</v>
      </c>
      <c r="D29" s="13" t="s">
        <v>44</v>
      </c>
      <c r="E29" s="13" t="s">
        <v>72</v>
      </c>
      <c r="F29" s="13" t="s">
        <v>45</v>
      </c>
      <c r="G29" s="14" t="s">
        <v>13</v>
      </c>
      <c r="H29" s="14" t="s">
        <v>14</v>
      </c>
      <c r="I29" s="13" t="s">
        <v>15</v>
      </c>
      <c r="M29" s="144"/>
    </row>
    <row r="30" spans="2:14" ht="19.5" customHeight="1" x14ac:dyDescent="0.2">
      <c r="B30" s="136" t="s">
        <v>3</v>
      </c>
      <c r="C30" s="177">
        <v>0</v>
      </c>
      <c r="D30" s="178">
        <v>0</v>
      </c>
      <c r="E30" s="177">
        <v>0</v>
      </c>
      <c r="F30" s="178">
        <f>+E30</f>
        <v>0</v>
      </c>
      <c r="G30" s="145" t="e">
        <f>+C30/E30</f>
        <v>#DIV/0!</v>
      </c>
      <c r="H30" s="206" t="e">
        <f>+D30/F30</f>
        <v>#DIV/0!</v>
      </c>
      <c r="I30" s="147" t="e">
        <f>+H30/$G$26</f>
        <v>#DIV/0!</v>
      </c>
      <c r="M30" s="144"/>
    </row>
    <row r="31" spans="2:14" ht="19.5" customHeight="1" x14ac:dyDescent="0.2">
      <c r="B31" s="136" t="s">
        <v>4</v>
      </c>
      <c r="C31" s="177">
        <v>0</v>
      </c>
      <c r="D31" s="178">
        <f>+D30+C31</f>
        <v>0</v>
      </c>
      <c r="E31" s="177">
        <v>0</v>
      </c>
      <c r="F31" s="178">
        <f>+F30+E31</f>
        <v>0</v>
      </c>
      <c r="G31" s="145" t="e">
        <f t="shared" ref="G31:G41" si="0">+C31/E31</f>
        <v>#DIV/0!</v>
      </c>
      <c r="H31" s="146">
        <f t="shared" ref="H31:H41" si="1">+D31/$F$41</f>
        <v>0</v>
      </c>
      <c r="I31" s="147">
        <f t="shared" ref="I31:I41" si="2">+H31/$G$26</f>
        <v>0</v>
      </c>
      <c r="M31" s="144"/>
    </row>
    <row r="32" spans="2:14" ht="19.5" customHeight="1" x14ac:dyDescent="0.2">
      <c r="B32" s="136" t="s">
        <v>5</v>
      </c>
      <c r="C32" s="177">
        <v>0</v>
      </c>
      <c r="D32" s="178">
        <f t="shared" ref="D32:D41" si="3">+D31+C32</f>
        <v>0</v>
      </c>
      <c r="E32" s="177">
        <v>0</v>
      </c>
      <c r="F32" s="178">
        <f t="shared" ref="F32:F41" si="4">+F31+E32</f>
        <v>0</v>
      </c>
      <c r="G32" s="145" t="e">
        <f t="shared" si="0"/>
        <v>#DIV/0!</v>
      </c>
      <c r="H32" s="146">
        <f t="shared" si="1"/>
        <v>0</v>
      </c>
      <c r="I32" s="147">
        <f t="shared" si="2"/>
        <v>0</v>
      </c>
      <c r="M32" s="144"/>
    </row>
    <row r="33" spans="2:9" ht="19.5" customHeight="1" x14ac:dyDescent="0.2">
      <c r="B33" s="136" t="s">
        <v>6</v>
      </c>
      <c r="C33" s="177">
        <v>0</v>
      </c>
      <c r="D33" s="178">
        <f t="shared" si="3"/>
        <v>0</v>
      </c>
      <c r="E33" s="177">
        <v>0</v>
      </c>
      <c r="F33" s="178">
        <f t="shared" si="4"/>
        <v>0</v>
      </c>
      <c r="G33" s="145" t="e">
        <f t="shared" si="0"/>
        <v>#DIV/0!</v>
      </c>
      <c r="H33" s="146">
        <f t="shared" si="1"/>
        <v>0</v>
      </c>
      <c r="I33" s="147">
        <f t="shared" si="2"/>
        <v>0</v>
      </c>
    </row>
    <row r="34" spans="2:9" ht="19.5" customHeight="1" x14ac:dyDescent="0.2">
      <c r="B34" s="136" t="s">
        <v>7</v>
      </c>
      <c r="C34" s="177">
        <v>0</v>
      </c>
      <c r="D34" s="178">
        <f t="shared" si="3"/>
        <v>0</v>
      </c>
      <c r="E34" s="177">
        <v>0</v>
      </c>
      <c r="F34" s="178">
        <f t="shared" si="4"/>
        <v>0</v>
      </c>
      <c r="G34" s="145" t="e">
        <f t="shared" si="0"/>
        <v>#DIV/0!</v>
      </c>
      <c r="H34" s="146">
        <f t="shared" si="1"/>
        <v>0</v>
      </c>
      <c r="I34" s="147">
        <f t="shared" si="2"/>
        <v>0</v>
      </c>
    </row>
    <row r="35" spans="2:9" ht="19.5" customHeight="1" x14ac:dyDescent="0.2">
      <c r="B35" s="136" t="s">
        <v>8</v>
      </c>
      <c r="C35" s="177">
        <v>2</v>
      </c>
      <c r="D35" s="178">
        <f t="shared" si="3"/>
        <v>2</v>
      </c>
      <c r="E35" s="177">
        <v>2</v>
      </c>
      <c r="F35" s="178">
        <f t="shared" si="4"/>
        <v>2</v>
      </c>
      <c r="G35" s="145">
        <f t="shared" si="0"/>
        <v>1</v>
      </c>
      <c r="H35" s="146">
        <f t="shared" si="1"/>
        <v>0.33333333333333331</v>
      </c>
      <c r="I35" s="147">
        <f t="shared" si="2"/>
        <v>0.33333333333333331</v>
      </c>
    </row>
    <row r="36" spans="2:9" ht="19.5" customHeight="1" x14ac:dyDescent="0.2">
      <c r="B36" s="136" t="s">
        <v>9</v>
      </c>
      <c r="C36" s="177">
        <v>0</v>
      </c>
      <c r="D36" s="178">
        <f t="shared" si="3"/>
        <v>2</v>
      </c>
      <c r="E36" s="177">
        <v>0</v>
      </c>
      <c r="F36" s="178">
        <f t="shared" si="4"/>
        <v>2</v>
      </c>
      <c r="G36" s="145" t="e">
        <f t="shared" si="0"/>
        <v>#DIV/0!</v>
      </c>
      <c r="H36" s="146">
        <f t="shared" si="1"/>
        <v>0.33333333333333331</v>
      </c>
      <c r="I36" s="147">
        <f t="shared" si="2"/>
        <v>0.33333333333333331</v>
      </c>
    </row>
    <row r="37" spans="2:9" ht="19.5" customHeight="1" x14ac:dyDescent="0.2">
      <c r="B37" s="136" t="s">
        <v>10</v>
      </c>
      <c r="C37" s="177">
        <v>0</v>
      </c>
      <c r="D37" s="178">
        <f t="shared" si="3"/>
        <v>2</v>
      </c>
      <c r="E37" s="177">
        <v>0</v>
      </c>
      <c r="F37" s="178">
        <f t="shared" si="4"/>
        <v>2</v>
      </c>
      <c r="G37" s="145" t="e">
        <f t="shared" si="0"/>
        <v>#DIV/0!</v>
      </c>
      <c r="H37" s="146">
        <f t="shared" si="1"/>
        <v>0.33333333333333331</v>
      </c>
      <c r="I37" s="147">
        <f t="shared" si="2"/>
        <v>0.33333333333333331</v>
      </c>
    </row>
    <row r="38" spans="2:9" ht="19.5" customHeight="1" x14ac:dyDescent="0.2">
      <c r="B38" s="136" t="s">
        <v>11</v>
      </c>
      <c r="C38" s="177">
        <v>1</v>
      </c>
      <c r="D38" s="178">
        <f t="shared" si="3"/>
        <v>3</v>
      </c>
      <c r="E38" s="177">
        <v>1</v>
      </c>
      <c r="F38" s="178">
        <f t="shared" si="4"/>
        <v>3</v>
      </c>
      <c r="G38" s="145">
        <f t="shared" si="0"/>
        <v>1</v>
      </c>
      <c r="H38" s="146">
        <f t="shared" si="1"/>
        <v>0.5</v>
      </c>
      <c r="I38" s="147">
        <f t="shared" si="2"/>
        <v>0.5</v>
      </c>
    </row>
    <row r="39" spans="2:9" ht="19.5" customHeight="1" x14ac:dyDescent="0.2">
      <c r="B39" s="136" t="s">
        <v>12</v>
      </c>
      <c r="C39" s="177">
        <v>1</v>
      </c>
      <c r="D39" s="178">
        <f t="shared" si="3"/>
        <v>4</v>
      </c>
      <c r="E39" s="177">
        <v>1</v>
      </c>
      <c r="F39" s="178">
        <f t="shared" si="4"/>
        <v>4</v>
      </c>
      <c r="G39" s="145">
        <f t="shared" si="0"/>
        <v>1</v>
      </c>
      <c r="H39" s="146">
        <f t="shared" si="1"/>
        <v>0.66666666666666663</v>
      </c>
      <c r="I39" s="147">
        <f t="shared" si="2"/>
        <v>0.66666666666666663</v>
      </c>
    </row>
    <row r="40" spans="2:9" ht="19.5" customHeight="1" x14ac:dyDescent="0.2">
      <c r="B40" s="136" t="s">
        <v>16</v>
      </c>
      <c r="C40" s="177">
        <v>0</v>
      </c>
      <c r="D40" s="178">
        <f t="shared" si="3"/>
        <v>4</v>
      </c>
      <c r="E40" s="177">
        <v>0</v>
      </c>
      <c r="F40" s="178">
        <f t="shared" si="4"/>
        <v>4</v>
      </c>
      <c r="G40" s="145" t="e">
        <f t="shared" si="0"/>
        <v>#DIV/0!</v>
      </c>
      <c r="H40" s="146">
        <f t="shared" si="1"/>
        <v>0.66666666666666663</v>
      </c>
      <c r="I40" s="147">
        <f t="shared" si="2"/>
        <v>0.66666666666666663</v>
      </c>
    </row>
    <row r="41" spans="2:9" ht="19.5" customHeight="1" x14ac:dyDescent="0.2">
      <c r="B41" s="136" t="s">
        <v>17</v>
      </c>
      <c r="C41" s="177">
        <v>2</v>
      </c>
      <c r="D41" s="178">
        <f t="shared" si="3"/>
        <v>6</v>
      </c>
      <c r="E41" s="177">
        <v>2</v>
      </c>
      <c r="F41" s="178">
        <f t="shared" si="4"/>
        <v>6</v>
      </c>
      <c r="G41" s="145">
        <f t="shared" si="0"/>
        <v>1</v>
      </c>
      <c r="H41" s="146">
        <f t="shared" si="1"/>
        <v>1</v>
      </c>
      <c r="I41" s="147">
        <f t="shared" si="2"/>
        <v>1</v>
      </c>
    </row>
    <row r="42" spans="2:9" ht="54" customHeight="1" x14ac:dyDescent="0.2">
      <c r="B42" s="137" t="s">
        <v>73</v>
      </c>
      <c r="C42" s="356" t="s">
        <v>410</v>
      </c>
      <c r="D42" s="357"/>
      <c r="E42" s="357"/>
      <c r="F42" s="357"/>
      <c r="G42" s="357"/>
      <c r="H42" s="357"/>
      <c r="I42" s="357"/>
    </row>
    <row r="43" spans="2:9" ht="29.25" customHeight="1" x14ac:dyDescent="0.2">
      <c r="B43" s="310" t="s">
        <v>21</v>
      </c>
      <c r="C43" s="310"/>
      <c r="D43" s="310"/>
      <c r="E43" s="310"/>
      <c r="F43" s="310"/>
      <c r="G43" s="310"/>
      <c r="H43" s="310"/>
      <c r="I43" s="310"/>
    </row>
    <row r="44" spans="2:9" ht="45.75" customHeight="1" x14ac:dyDescent="0.2">
      <c r="B44" s="309"/>
      <c r="C44" s="309"/>
      <c r="D44" s="309"/>
      <c r="E44" s="309"/>
      <c r="F44" s="309"/>
      <c r="G44" s="309"/>
      <c r="H44" s="309"/>
      <c r="I44" s="309"/>
    </row>
    <row r="45" spans="2:9" ht="45.75" customHeight="1" x14ac:dyDescent="0.2">
      <c r="B45" s="309"/>
      <c r="C45" s="309"/>
      <c r="D45" s="309"/>
      <c r="E45" s="309"/>
      <c r="F45" s="309"/>
      <c r="G45" s="309"/>
      <c r="H45" s="309"/>
      <c r="I45" s="309"/>
    </row>
    <row r="46" spans="2:9" ht="45.75" customHeight="1" x14ac:dyDescent="0.2">
      <c r="B46" s="309"/>
      <c r="C46" s="309"/>
      <c r="D46" s="309"/>
      <c r="E46" s="309"/>
      <c r="F46" s="309"/>
      <c r="G46" s="309"/>
      <c r="H46" s="309"/>
      <c r="I46" s="309"/>
    </row>
    <row r="47" spans="2:9" ht="45.75" customHeight="1" x14ac:dyDescent="0.2">
      <c r="B47" s="309"/>
      <c r="C47" s="309"/>
      <c r="D47" s="309"/>
      <c r="E47" s="309"/>
      <c r="F47" s="309"/>
      <c r="G47" s="309"/>
      <c r="H47" s="309"/>
      <c r="I47" s="309"/>
    </row>
    <row r="48" spans="2:9" ht="45.75" customHeight="1" x14ac:dyDescent="0.2">
      <c r="B48" s="309"/>
      <c r="C48" s="309"/>
      <c r="D48" s="309"/>
      <c r="E48" s="309"/>
      <c r="F48" s="309"/>
      <c r="G48" s="309"/>
      <c r="H48" s="309"/>
      <c r="I48" s="309"/>
    </row>
    <row r="49" spans="2:9" ht="45" customHeight="1" x14ac:dyDescent="0.2">
      <c r="B49" s="20" t="s">
        <v>74</v>
      </c>
      <c r="C49" s="356" t="s">
        <v>411</v>
      </c>
      <c r="D49" s="357"/>
      <c r="E49" s="357"/>
      <c r="F49" s="357"/>
      <c r="G49" s="357"/>
      <c r="H49" s="357"/>
      <c r="I49" s="357"/>
    </row>
    <row r="50" spans="2:9" ht="30" customHeight="1" x14ac:dyDescent="0.2">
      <c r="B50" s="20" t="s">
        <v>75</v>
      </c>
      <c r="C50" s="358" t="s">
        <v>336</v>
      </c>
      <c r="D50" s="358"/>
      <c r="E50" s="358"/>
      <c r="F50" s="358"/>
      <c r="G50" s="358"/>
      <c r="H50" s="358"/>
      <c r="I50" s="358"/>
    </row>
    <row r="51" spans="2:9" ht="46.5" customHeight="1" x14ac:dyDescent="0.2">
      <c r="B51" s="139" t="s">
        <v>76</v>
      </c>
      <c r="C51" s="359" t="s">
        <v>354</v>
      </c>
      <c r="D51" s="359"/>
      <c r="E51" s="359"/>
      <c r="F51" s="359"/>
      <c r="G51" s="359"/>
      <c r="H51" s="359"/>
      <c r="I51" s="359"/>
    </row>
    <row r="52" spans="2:9" ht="29.25" customHeight="1" x14ac:dyDescent="0.2">
      <c r="B52" s="310" t="s">
        <v>39</v>
      </c>
      <c r="C52" s="310"/>
      <c r="D52" s="310"/>
      <c r="E52" s="310"/>
      <c r="F52" s="310"/>
      <c r="G52" s="310"/>
      <c r="H52" s="310"/>
      <c r="I52" s="310"/>
    </row>
    <row r="53" spans="2:9" ht="33" customHeight="1" x14ac:dyDescent="0.2">
      <c r="B53" s="360" t="s">
        <v>77</v>
      </c>
      <c r="C53" s="138" t="s">
        <v>78</v>
      </c>
      <c r="D53" s="312" t="s">
        <v>79</v>
      </c>
      <c r="E53" s="312"/>
      <c r="F53" s="312"/>
      <c r="G53" s="312" t="s">
        <v>80</v>
      </c>
      <c r="H53" s="312"/>
      <c r="I53" s="312"/>
    </row>
    <row r="54" spans="2:9" ht="53.25" customHeight="1" x14ac:dyDescent="0.2">
      <c r="B54" s="360"/>
      <c r="C54" s="188">
        <v>43656</v>
      </c>
      <c r="D54" s="311" t="s">
        <v>390</v>
      </c>
      <c r="E54" s="311"/>
      <c r="F54" s="311"/>
      <c r="G54" s="321" t="s">
        <v>391</v>
      </c>
      <c r="H54" s="321"/>
      <c r="I54" s="321"/>
    </row>
    <row r="55" spans="2:9" ht="31.5" customHeight="1" x14ac:dyDescent="0.2">
      <c r="B55" s="139" t="s">
        <v>81</v>
      </c>
      <c r="C55" s="353" t="s">
        <v>355</v>
      </c>
      <c r="D55" s="353"/>
      <c r="E55" s="355" t="s">
        <v>82</v>
      </c>
      <c r="F55" s="355"/>
      <c r="G55" s="353" t="s">
        <v>355</v>
      </c>
      <c r="H55" s="353"/>
      <c r="I55" s="353"/>
    </row>
    <row r="56" spans="2:9" ht="31.5" customHeight="1" x14ac:dyDescent="0.2">
      <c r="B56" s="139" t="s">
        <v>83</v>
      </c>
      <c r="C56" s="351" t="s">
        <v>311</v>
      </c>
      <c r="D56" s="351"/>
      <c r="E56" s="352" t="s">
        <v>87</v>
      </c>
      <c r="F56" s="352"/>
      <c r="G56" s="353" t="s">
        <v>312</v>
      </c>
      <c r="H56" s="353"/>
      <c r="I56" s="353"/>
    </row>
    <row r="57" spans="2:9" ht="31.5" customHeight="1" x14ac:dyDescent="0.2">
      <c r="B57" s="139" t="s">
        <v>85</v>
      </c>
      <c r="C57" s="311"/>
      <c r="D57" s="311"/>
      <c r="E57" s="354" t="s">
        <v>84</v>
      </c>
      <c r="F57" s="354"/>
      <c r="G57" s="351"/>
      <c r="H57" s="351"/>
      <c r="I57" s="351"/>
    </row>
    <row r="58" spans="2:9" ht="31.5" customHeight="1" x14ac:dyDescent="0.2">
      <c r="B58" s="139" t="s">
        <v>86</v>
      </c>
      <c r="C58" s="311"/>
      <c r="D58" s="311"/>
      <c r="E58" s="354"/>
      <c r="F58" s="354"/>
      <c r="G58" s="351"/>
      <c r="H58" s="351"/>
      <c r="I58" s="351"/>
    </row>
    <row r="59" spans="2:9" ht="15" hidden="1" x14ac:dyDescent="0.25">
      <c r="B59" s="9"/>
      <c r="C59" s="9"/>
      <c r="D59" s="10"/>
      <c r="E59" s="10"/>
      <c r="F59" s="10"/>
      <c r="G59" s="10"/>
      <c r="H59" s="10"/>
      <c r="I59" s="11"/>
    </row>
    <row r="60" spans="2:9" hidden="1" x14ac:dyDescent="0.2">
      <c r="B60" s="4"/>
      <c r="C60" s="5"/>
      <c r="D60" s="5"/>
      <c r="E60" s="6"/>
      <c r="F60" s="6"/>
      <c r="G60" s="7"/>
      <c r="H60" s="8"/>
      <c r="I60" s="5"/>
    </row>
    <row r="61" spans="2:9" hidden="1" x14ac:dyDescent="0.2">
      <c r="B61" s="4"/>
      <c r="C61" s="5"/>
      <c r="D61" s="5"/>
      <c r="E61" s="6"/>
      <c r="F61" s="6"/>
      <c r="G61" s="7"/>
      <c r="H61" s="8"/>
      <c r="I61" s="5"/>
    </row>
    <row r="62" spans="2:9" hidden="1" x14ac:dyDescent="0.2">
      <c r="B62" s="4"/>
      <c r="C62" s="5"/>
      <c r="D62" s="5"/>
      <c r="E62" s="6"/>
      <c r="F62" s="6"/>
      <c r="G62" s="7"/>
      <c r="H62" s="8"/>
      <c r="I62" s="5"/>
    </row>
    <row r="63" spans="2:9" hidden="1" x14ac:dyDescent="0.2">
      <c r="B63" s="4"/>
      <c r="C63" s="5"/>
      <c r="D63" s="5"/>
      <c r="E63" s="6"/>
      <c r="F63" s="6"/>
      <c r="G63" s="7"/>
      <c r="H63" s="8"/>
      <c r="I63" s="5"/>
    </row>
    <row r="64" spans="2:9" hidden="1" x14ac:dyDescent="0.2">
      <c r="B64" s="4"/>
      <c r="C64" s="5"/>
      <c r="D64" s="5"/>
      <c r="E64" s="6"/>
      <c r="F64" s="6"/>
      <c r="G64" s="7"/>
      <c r="H64" s="8"/>
      <c r="I64" s="5"/>
    </row>
    <row r="65" spans="2:9" hidden="1" x14ac:dyDescent="0.2">
      <c r="B65" s="4"/>
      <c r="C65" s="5"/>
      <c r="D65" s="5"/>
      <c r="E65" s="6"/>
      <c r="F65" s="6"/>
      <c r="G65" s="7"/>
      <c r="H65" s="8"/>
      <c r="I65" s="5"/>
    </row>
    <row r="66" spans="2:9" hidden="1" x14ac:dyDescent="0.2">
      <c r="B66" s="4"/>
      <c r="C66" s="5"/>
      <c r="D66" s="5"/>
      <c r="E66" s="6"/>
      <c r="F66" s="6"/>
      <c r="G66" s="7"/>
      <c r="H66" s="8"/>
      <c r="I66" s="5"/>
    </row>
    <row r="67" spans="2:9" hidden="1" x14ac:dyDescent="0.2">
      <c r="B67" s="4"/>
      <c r="C67" s="5"/>
      <c r="D67" s="5"/>
      <c r="E67" s="6"/>
      <c r="F67" s="6"/>
      <c r="G67" s="7"/>
      <c r="H67" s="8"/>
      <c r="I67" s="5"/>
    </row>
  </sheetData>
  <mergeCells count="65">
    <mergeCell ref="D10:E10"/>
    <mergeCell ref="F10:G10"/>
    <mergeCell ref="B2:B5"/>
    <mergeCell ref="C2:I2"/>
    <mergeCell ref="C3:I3"/>
    <mergeCell ref="C4:I4"/>
    <mergeCell ref="C5:F5"/>
    <mergeCell ref="G5:I5"/>
    <mergeCell ref="B6:I6"/>
    <mergeCell ref="B7:I7"/>
    <mergeCell ref="B8:I8"/>
    <mergeCell ref="D9:E9"/>
    <mergeCell ref="F9:I9"/>
    <mergeCell ref="C18:I18"/>
    <mergeCell ref="C11:F11"/>
    <mergeCell ref="H11:I11"/>
    <mergeCell ref="C12:F12"/>
    <mergeCell ref="H12:I12"/>
    <mergeCell ref="C13:I13"/>
    <mergeCell ref="C14:I14"/>
    <mergeCell ref="C15:F15"/>
    <mergeCell ref="H15:I15"/>
    <mergeCell ref="C16:F16"/>
    <mergeCell ref="H16:I16"/>
    <mergeCell ref="C17:I17"/>
    <mergeCell ref="C19:I19"/>
    <mergeCell ref="C20:I20"/>
    <mergeCell ref="B21:B22"/>
    <mergeCell ref="C21:E21"/>
    <mergeCell ref="F21:I21"/>
    <mergeCell ref="C22:E22"/>
    <mergeCell ref="F22:I22"/>
    <mergeCell ref="C42:I42"/>
    <mergeCell ref="C23:E23"/>
    <mergeCell ref="F23:I23"/>
    <mergeCell ref="C24:E24"/>
    <mergeCell ref="F24:I24"/>
    <mergeCell ref="C25:E25"/>
    <mergeCell ref="G25:I25"/>
    <mergeCell ref="C26:E26"/>
    <mergeCell ref="G26:I26"/>
    <mergeCell ref="C27:E27"/>
    <mergeCell ref="G27:I27"/>
    <mergeCell ref="B28:I28"/>
    <mergeCell ref="C55:D55"/>
    <mergeCell ref="E55:F55"/>
    <mergeCell ref="G55:I55"/>
    <mergeCell ref="B43:I43"/>
    <mergeCell ref="B44:I48"/>
    <mergeCell ref="C49:I49"/>
    <mergeCell ref="C50:I50"/>
    <mergeCell ref="C51:I51"/>
    <mergeCell ref="B52:I52"/>
    <mergeCell ref="B53:B54"/>
    <mergeCell ref="D53:F53"/>
    <mergeCell ref="G53:I53"/>
    <mergeCell ref="D54:F54"/>
    <mergeCell ref="G54:I54"/>
    <mergeCell ref="C56:D56"/>
    <mergeCell ref="E56:F56"/>
    <mergeCell ref="G56:I56"/>
    <mergeCell ref="C57:D57"/>
    <mergeCell ref="E57:F58"/>
    <mergeCell ref="G57:I58"/>
    <mergeCell ref="C58:D58"/>
  </mergeCells>
  <dataValidations count="4">
    <dataValidation type="list" allowBlank="1" showInputMessage="1" showErrorMessage="1" sqref="C27:E27 IY27:JA27 SU27:SW27 ACQ27:ACS27 AMM27:AMO27 AWI27:AWK27 BGE27:BGG27 BQA27:BQC27 BZW27:BZY27 CJS27:CJU27 CTO27:CTQ27 DDK27:DDM27 DNG27:DNI27 DXC27:DXE27 EGY27:EHA27 EQU27:EQW27 FAQ27:FAS27 FKM27:FKO27 FUI27:FUK27 GEE27:GEG27 GOA27:GOC27 GXW27:GXY27 HHS27:HHU27 HRO27:HRQ27 IBK27:IBM27 ILG27:ILI27 IVC27:IVE27 JEY27:JFA27 JOU27:JOW27 JYQ27:JYS27 KIM27:KIO27 KSI27:KSK27 LCE27:LCG27 LMA27:LMC27 LVW27:LVY27 MFS27:MFU27 MPO27:MPQ27 MZK27:MZM27 NJG27:NJI27 NTC27:NTE27 OCY27:ODA27 OMU27:OMW27 OWQ27:OWS27 PGM27:PGO27 PQI27:PQK27 QAE27:QAG27 QKA27:QKC27 QTW27:QTY27 RDS27:RDU27 RNO27:RNQ27 RXK27:RXM27 SHG27:SHI27 SRC27:SRE27 TAY27:TBA27 TKU27:TKW27 TUQ27:TUS27 UEM27:UEO27 UOI27:UOK27 UYE27:UYG27 VIA27:VIC27 VRW27:VRY27 WBS27:WBU27 WLO27:WLQ27 WVK27:WVM27 C65563:E65563 IY65563:JA65563 SU65563:SW65563 ACQ65563:ACS65563 AMM65563:AMO65563 AWI65563:AWK65563 BGE65563:BGG65563 BQA65563:BQC65563 BZW65563:BZY65563 CJS65563:CJU65563 CTO65563:CTQ65563 DDK65563:DDM65563 DNG65563:DNI65563 DXC65563:DXE65563 EGY65563:EHA65563 EQU65563:EQW65563 FAQ65563:FAS65563 FKM65563:FKO65563 FUI65563:FUK65563 GEE65563:GEG65563 GOA65563:GOC65563 GXW65563:GXY65563 HHS65563:HHU65563 HRO65563:HRQ65563 IBK65563:IBM65563 ILG65563:ILI65563 IVC65563:IVE65563 JEY65563:JFA65563 JOU65563:JOW65563 JYQ65563:JYS65563 KIM65563:KIO65563 KSI65563:KSK65563 LCE65563:LCG65563 LMA65563:LMC65563 LVW65563:LVY65563 MFS65563:MFU65563 MPO65563:MPQ65563 MZK65563:MZM65563 NJG65563:NJI65563 NTC65563:NTE65563 OCY65563:ODA65563 OMU65563:OMW65563 OWQ65563:OWS65563 PGM65563:PGO65563 PQI65563:PQK65563 QAE65563:QAG65563 QKA65563:QKC65563 QTW65563:QTY65563 RDS65563:RDU65563 RNO65563:RNQ65563 RXK65563:RXM65563 SHG65563:SHI65563 SRC65563:SRE65563 TAY65563:TBA65563 TKU65563:TKW65563 TUQ65563:TUS65563 UEM65563:UEO65563 UOI65563:UOK65563 UYE65563:UYG65563 VIA65563:VIC65563 VRW65563:VRY65563 WBS65563:WBU65563 WLO65563:WLQ65563 WVK65563:WVM65563 C131099:E131099 IY131099:JA131099 SU131099:SW131099 ACQ131099:ACS131099 AMM131099:AMO131099 AWI131099:AWK131099 BGE131099:BGG131099 BQA131099:BQC131099 BZW131099:BZY131099 CJS131099:CJU131099 CTO131099:CTQ131099 DDK131099:DDM131099 DNG131099:DNI131099 DXC131099:DXE131099 EGY131099:EHA131099 EQU131099:EQW131099 FAQ131099:FAS131099 FKM131099:FKO131099 FUI131099:FUK131099 GEE131099:GEG131099 GOA131099:GOC131099 GXW131099:GXY131099 HHS131099:HHU131099 HRO131099:HRQ131099 IBK131099:IBM131099 ILG131099:ILI131099 IVC131099:IVE131099 JEY131099:JFA131099 JOU131099:JOW131099 JYQ131099:JYS131099 KIM131099:KIO131099 KSI131099:KSK131099 LCE131099:LCG131099 LMA131099:LMC131099 LVW131099:LVY131099 MFS131099:MFU131099 MPO131099:MPQ131099 MZK131099:MZM131099 NJG131099:NJI131099 NTC131099:NTE131099 OCY131099:ODA131099 OMU131099:OMW131099 OWQ131099:OWS131099 PGM131099:PGO131099 PQI131099:PQK131099 QAE131099:QAG131099 QKA131099:QKC131099 QTW131099:QTY131099 RDS131099:RDU131099 RNO131099:RNQ131099 RXK131099:RXM131099 SHG131099:SHI131099 SRC131099:SRE131099 TAY131099:TBA131099 TKU131099:TKW131099 TUQ131099:TUS131099 UEM131099:UEO131099 UOI131099:UOK131099 UYE131099:UYG131099 VIA131099:VIC131099 VRW131099:VRY131099 WBS131099:WBU131099 WLO131099:WLQ131099 WVK131099:WVM131099 C196635:E196635 IY196635:JA196635 SU196635:SW196635 ACQ196635:ACS196635 AMM196635:AMO196635 AWI196635:AWK196635 BGE196635:BGG196635 BQA196635:BQC196635 BZW196635:BZY196635 CJS196635:CJU196635 CTO196635:CTQ196635 DDK196635:DDM196635 DNG196635:DNI196635 DXC196635:DXE196635 EGY196635:EHA196635 EQU196635:EQW196635 FAQ196635:FAS196635 FKM196635:FKO196635 FUI196635:FUK196635 GEE196635:GEG196635 GOA196635:GOC196635 GXW196635:GXY196635 HHS196635:HHU196635 HRO196635:HRQ196635 IBK196635:IBM196635 ILG196635:ILI196635 IVC196635:IVE196635 JEY196635:JFA196635 JOU196635:JOW196635 JYQ196635:JYS196635 KIM196635:KIO196635 KSI196635:KSK196635 LCE196635:LCG196635 LMA196635:LMC196635 LVW196635:LVY196635 MFS196635:MFU196635 MPO196635:MPQ196635 MZK196635:MZM196635 NJG196635:NJI196635 NTC196635:NTE196635 OCY196635:ODA196635 OMU196635:OMW196635 OWQ196635:OWS196635 PGM196635:PGO196635 PQI196635:PQK196635 QAE196635:QAG196635 QKA196635:QKC196635 QTW196635:QTY196635 RDS196635:RDU196635 RNO196635:RNQ196635 RXK196635:RXM196635 SHG196635:SHI196635 SRC196635:SRE196635 TAY196635:TBA196635 TKU196635:TKW196635 TUQ196635:TUS196635 UEM196635:UEO196635 UOI196635:UOK196635 UYE196635:UYG196635 VIA196635:VIC196635 VRW196635:VRY196635 WBS196635:WBU196635 WLO196635:WLQ196635 WVK196635:WVM196635 C262171:E262171 IY262171:JA262171 SU262171:SW262171 ACQ262171:ACS262171 AMM262171:AMO262171 AWI262171:AWK262171 BGE262171:BGG262171 BQA262171:BQC262171 BZW262171:BZY262171 CJS262171:CJU262171 CTO262171:CTQ262171 DDK262171:DDM262171 DNG262171:DNI262171 DXC262171:DXE262171 EGY262171:EHA262171 EQU262171:EQW262171 FAQ262171:FAS262171 FKM262171:FKO262171 FUI262171:FUK262171 GEE262171:GEG262171 GOA262171:GOC262171 GXW262171:GXY262171 HHS262171:HHU262171 HRO262171:HRQ262171 IBK262171:IBM262171 ILG262171:ILI262171 IVC262171:IVE262171 JEY262171:JFA262171 JOU262171:JOW262171 JYQ262171:JYS262171 KIM262171:KIO262171 KSI262171:KSK262171 LCE262171:LCG262171 LMA262171:LMC262171 LVW262171:LVY262171 MFS262171:MFU262171 MPO262171:MPQ262171 MZK262171:MZM262171 NJG262171:NJI262171 NTC262171:NTE262171 OCY262171:ODA262171 OMU262171:OMW262171 OWQ262171:OWS262171 PGM262171:PGO262171 PQI262171:PQK262171 QAE262171:QAG262171 QKA262171:QKC262171 QTW262171:QTY262171 RDS262171:RDU262171 RNO262171:RNQ262171 RXK262171:RXM262171 SHG262171:SHI262171 SRC262171:SRE262171 TAY262171:TBA262171 TKU262171:TKW262171 TUQ262171:TUS262171 UEM262171:UEO262171 UOI262171:UOK262171 UYE262171:UYG262171 VIA262171:VIC262171 VRW262171:VRY262171 WBS262171:WBU262171 WLO262171:WLQ262171 WVK262171:WVM262171 C327707:E327707 IY327707:JA327707 SU327707:SW327707 ACQ327707:ACS327707 AMM327707:AMO327707 AWI327707:AWK327707 BGE327707:BGG327707 BQA327707:BQC327707 BZW327707:BZY327707 CJS327707:CJU327707 CTO327707:CTQ327707 DDK327707:DDM327707 DNG327707:DNI327707 DXC327707:DXE327707 EGY327707:EHA327707 EQU327707:EQW327707 FAQ327707:FAS327707 FKM327707:FKO327707 FUI327707:FUK327707 GEE327707:GEG327707 GOA327707:GOC327707 GXW327707:GXY327707 HHS327707:HHU327707 HRO327707:HRQ327707 IBK327707:IBM327707 ILG327707:ILI327707 IVC327707:IVE327707 JEY327707:JFA327707 JOU327707:JOW327707 JYQ327707:JYS327707 KIM327707:KIO327707 KSI327707:KSK327707 LCE327707:LCG327707 LMA327707:LMC327707 LVW327707:LVY327707 MFS327707:MFU327707 MPO327707:MPQ327707 MZK327707:MZM327707 NJG327707:NJI327707 NTC327707:NTE327707 OCY327707:ODA327707 OMU327707:OMW327707 OWQ327707:OWS327707 PGM327707:PGO327707 PQI327707:PQK327707 QAE327707:QAG327707 QKA327707:QKC327707 QTW327707:QTY327707 RDS327707:RDU327707 RNO327707:RNQ327707 RXK327707:RXM327707 SHG327707:SHI327707 SRC327707:SRE327707 TAY327707:TBA327707 TKU327707:TKW327707 TUQ327707:TUS327707 UEM327707:UEO327707 UOI327707:UOK327707 UYE327707:UYG327707 VIA327707:VIC327707 VRW327707:VRY327707 WBS327707:WBU327707 WLO327707:WLQ327707 WVK327707:WVM327707 C393243:E393243 IY393243:JA393243 SU393243:SW393243 ACQ393243:ACS393243 AMM393243:AMO393243 AWI393243:AWK393243 BGE393243:BGG393243 BQA393243:BQC393243 BZW393243:BZY393243 CJS393243:CJU393243 CTO393243:CTQ393243 DDK393243:DDM393243 DNG393243:DNI393243 DXC393243:DXE393243 EGY393243:EHA393243 EQU393243:EQW393243 FAQ393243:FAS393243 FKM393243:FKO393243 FUI393243:FUK393243 GEE393243:GEG393243 GOA393243:GOC393243 GXW393243:GXY393243 HHS393243:HHU393243 HRO393243:HRQ393243 IBK393243:IBM393243 ILG393243:ILI393243 IVC393243:IVE393243 JEY393243:JFA393243 JOU393243:JOW393243 JYQ393243:JYS393243 KIM393243:KIO393243 KSI393243:KSK393243 LCE393243:LCG393243 LMA393243:LMC393243 LVW393243:LVY393243 MFS393243:MFU393243 MPO393243:MPQ393243 MZK393243:MZM393243 NJG393243:NJI393243 NTC393243:NTE393243 OCY393243:ODA393243 OMU393243:OMW393243 OWQ393243:OWS393243 PGM393243:PGO393243 PQI393243:PQK393243 QAE393243:QAG393243 QKA393243:QKC393243 QTW393243:QTY393243 RDS393243:RDU393243 RNO393243:RNQ393243 RXK393243:RXM393243 SHG393243:SHI393243 SRC393243:SRE393243 TAY393243:TBA393243 TKU393243:TKW393243 TUQ393243:TUS393243 UEM393243:UEO393243 UOI393243:UOK393243 UYE393243:UYG393243 VIA393243:VIC393243 VRW393243:VRY393243 WBS393243:WBU393243 WLO393243:WLQ393243 WVK393243:WVM393243 C458779:E458779 IY458779:JA458779 SU458779:SW458779 ACQ458779:ACS458779 AMM458779:AMO458779 AWI458779:AWK458779 BGE458779:BGG458779 BQA458779:BQC458779 BZW458779:BZY458779 CJS458779:CJU458779 CTO458779:CTQ458779 DDK458779:DDM458779 DNG458779:DNI458779 DXC458779:DXE458779 EGY458779:EHA458779 EQU458779:EQW458779 FAQ458779:FAS458779 FKM458779:FKO458779 FUI458779:FUK458779 GEE458779:GEG458779 GOA458779:GOC458779 GXW458779:GXY458779 HHS458779:HHU458779 HRO458779:HRQ458779 IBK458779:IBM458779 ILG458779:ILI458779 IVC458779:IVE458779 JEY458779:JFA458779 JOU458779:JOW458779 JYQ458779:JYS458779 KIM458779:KIO458779 KSI458779:KSK458779 LCE458779:LCG458779 LMA458779:LMC458779 LVW458779:LVY458779 MFS458779:MFU458779 MPO458779:MPQ458779 MZK458779:MZM458779 NJG458779:NJI458779 NTC458779:NTE458779 OCY458779:ODA458779 OMU458779:OMW458779 OWQ458779:OWS458779 PGM458779:PGO458779 PQI458779:PQK458779 QAE458779:QAG458779 QKA458779:QKC458779 QTW458779:QTY458779 RDS458779:RDU458779 RNO458779:RNQ458779 RXK458779:RXM458779 SHG458779:SHI458779 SRC458779:SRE458779 TAY458779:TBA458779 TKU458779:TKW458779 TUQ458779:TUS458779 UEM458779:UEO458779 UOI458779:UOK458779 UYE458779:UYG458779 VIA458779:VIC458779 VRW458779:VRY458779 WBS458779:WBU458779 WLO458779:WLQ458779 WVK458779:WVM458779 C524315:E524315 IY524315:JA524315 SU524315:SW524315 ACQ524315:ACS524315 AMM524315:AMO524315 AWI524315:AWK524315 BGE524315:BGG524315 BQA524315:BQC524315 BZW524315:BZY524315 CJS524315:CJU524315 CTO524315:CTQ524315 DDK524315:DDM524315 DNG524315:DNI524315 DXC524315:DXE524315 EGY524315:EHA524315 EQU524315:EQW524315 FAQ524315:FAS524315 FKM524315:FKO524315 FUI524315:FUK524315 GEE524315:GEG524315 GOA524315:GOC524315 GXW524315:GXY524315 HHS524315:HHU524315 HRO524315:HRQ524315 IBK524315:IBM524315 ILG524315:ILI524315 IVC524315:IVE524315 JEY524315:JFA524315 JOU524315:JOW524315 JYQ524315:JYS524315 KIM524315:KIO524315 KSI524315:KSK524315 LCE524315:LCG524315 LMA524315:LMC524315 LVW524315:LVY524315 MFS524315:MFU524315 MPO524315:MPQ524315 MZK524315:MZM524315 NJG524315:NJI524315 NTC524315:NTE524315 OCY524315:ODA524315 OMU524315:OMW524315 OWQ524315:OWS524315 PGM524315:PGO524315 PQI524315:PQK524315 QAE524315:QAG524315 QKA524315:QKC524315 QTW524315:QTY524315 RDS524315:RDU524315 RNO524315:RNQ524315 RXK524315:RXM524315 SHG524315:SHI524315 SRC524315:SRE524315 TAY524315:TBA524315 TKU524315:TKW524315 TUQ524315:TUS524315 UEM524315:UEO524315 UOI524315:UOK524315 UYE524315:UYG524315 VIA524315:VIC524315 VRW524315:VRY524315 WBS524315:WBU524315 WLO524315:WLQ524315 WVK524315:WVM524315 C589851:E589851 IY589851:JA589851 SU589851:SW589851 ACQ589851:ACS589851 AMM589851:AMO589851 AWI589851:AWK589851 BGE589851:BGG589851 BQA589851:BQC589851 BZW589851:BZY589851 CJS589851:CJU589851 CTO589851:CTQ589851 DDK589851:DDM589851 DNG589851:DNI589851 DXC589851:DXE589851 EGY589851:EHA589851 EQU589851:EQW589851 FAQ589851:FAS589851 FKM589851:FKO589851 FUI589851:FUK589851 GEE589851:GEG589851 GOA589851:GOC589851 GXW589851:GXY589851 HHS589851:HHU589851 HRO589851:HRQ589851 IBK589851:IBM589851 ILG589851:ILI589851 IVC589851:IVE589851 JEY589851:JFA589851 JOU589851:JOW589851 JYQ589851:JYS589851 KIM589851:KIO589851 KSI589851:KSK589851 LCE589851:LCG589851 LMA589851:LMC589851 LVW589851:LVY589851 MFS589851:MFU589851 MPO589851:MPQ589851 MZK589851:MZM589851 NJG589851:NJI589851 NTC589851:NTE589851 OCY589851:ODA589851 OMU589851:OMW589851 OWQ589851:OWS589851 PGM589851:PGO589851 PQI589851:PQK589851 QAE589851:QAG589851 QKA589851:QKC589851 QTW589851:QTY589851 RDS589851:RDU589851 RNO589851:RNQ589851 RXK589851:RXM589851 SHG589851:SHI589851 SRC589851:SRE589851 TAY589851:TBA589851 TKU589851:TKW589851 TUQ589851:TUS589851 UEM589851:UEO589851 UOI589851:UOK589851 UYE589851:UYG589851 VIA589851:VIC589851 VRW589851:VRY589851 WBS589851:WBU589851 WLO589851:WLQ589851 WVK589851:WVM589851 C655387:E655387 IY655387:JA655387 SU655387:SW655387 ACQ655387:ACS655387 AMM655387:AMO655387 AWI655387:AWK655387 BGE655387:BGG655387 BQA655387:BQC655387 BZW655387:BZY655387 CJS655387:CJU655387 CTO655387:CTQ655387 DDK655387:DDM655387 DNG655387:DNI655387 DXC655387:DXE655387 EGY655387:EHA655387 EQU655387:EQW655387 FAQ655387:FAS655387 FKM655387:FKO655387 FUI655387:FUK655387 GEE655387:GEG655387 GOA655387:GOC655387 GXW655387:GXY655387 HHS655387:HHU655387 HRO655387:HRQ655387 IBK655387:IBM655387 ILG655387:ILI655387 IVC655387:IVE655387 JEY655387:JFA655387 JOU655387:JOW655387 JYQ655387:JYS655387 KIM655387:KIO655387 KSI655387:KSK655387 LCE655387:LCG655387 LMA655387:LMC655387 LVW655387:LVY655387 MFS655387:MFU655387 MPO655387:MPQ655387 MZK655387:MZM655387 NJG655387:NJI655387 NTC655387:NTE655387 OCY655387:ODA655387 OMU655387:OMW655387 OWQ655387:OWS655387 PGM655387:PGO655387 PQI655387:PQK655387 QAE655387:QAG655387 QKA655387:QKC655387 QTW655387:QTY655387 RDS655387:RDU655387 RNO655387:RNQ655387 RXK655387:RXM655387 SHG655387:SHI655387 SRC655387:SRE655387 TAY655387:TBA655387 TKU655387:TKW655387 TUQ655387:TUS655387 UEM655387:UEO655387 UOI655387:UOK655387 UYE655387:UYG655387 VIA655387:VIC655387 VRW655387:VRY655387 WBS655387:WBU655387 WLO655387:WLQ655387 WVK655387:WVM655387 C720923:E720923 IY720923:JA720923 SU720923:SW720923 ACQ720923:ACS720923 AMM720923:AMO720923 AWI720923:AWK720923 BGE720923:BGG720923 BQA720923:BQC720923 BZW720923:BZY720923 CJS720923:CJU720923 CTO720923:CTQ720923 DDK720923:DDM720923 DNG720923:DNI720923 DXC720923:DXE720923 EGY720923:EHA720923 EQU720923:EQW720923 FAQ720923:FAS720923 FKM720923:FKO720923 FUI720923:FUK720923 GEE720923:GEG720923 GOA720923:GOC720923 GXW720923:GXY720923 HHS720923:HHU720923 HRO720923:HRQ720923 IBK720923:IBM720923 ILG720923:ILI720923 IVC720923:IVE720923 JEY720923:JFA720923 JOU720923:JOW720923 JYQ720923:JYS720923 KIM720923:KIO720923 KSI720923:KSK720923 LCE720923:LCG720923 LMA720923:LMC720923 LVW720923:LVY720923 MFS720923:MFU720923 MPO720923:MPQ720923 MZK720923:MZM720923 NJG720923:NJI720923 NTC720923:NTE720923 OCY720923:ODA720923 OMU720923:OMW720923 OWQ720923:OWS720923 PGM720923:PGO720923 PQI720923:PQK720923 QAE720923:QAG720923 QKA720923:QKC720923 QTW720923:QTY720923 RDS720923:RDU720923 RNO720923:RNQ720923 RXK720923:RXM720923 SHG720923:SHI720923 SRC720923:SRE720923 TAY720923:TBA720923 TKU720923:TKW720923 TUQ720923:TUS720923 UEM720923:UEO720923 UOI720923:UOK720923 UYE720923:UYG720923 VIA720923:VIC720923 VRW720923:VRY720923 WBS720923:WBU720923 WLO720923:WLQ720923 WVK720923:WVM720923 C786459:E786459 IY786459:JA786459 SU786459:SW786459 ACQ786459:ACS786459 AMM786459:AMO786459 AWI786459:AWK786459 BGE786459:BGG786459 BQA786459:BQC786459 BZW786459:BZY786459 CJS786459:CJU786459 CTO786459:CTQ786459 DDK786459:DDM786459 DNG786459:DNI786459 DXC786459:DXE786459 EGY786459:EHA786459 EQU786459:EQW786459 FAQ786459:FAS786459 FKM786459:FKO786459 FUI786459:FUK786459 GEE786459:GEG786459 GOA786459:GOC786459 GXW786459:GXY786459 HHS786459:HHU786459 HRO786459:HRQ786459 IBK786459:IBM786459 ILG786459:ILI786459 IVC786459:IVE786459 JEY786459:JFA786459 JOU786459:JOW786459 JYQ786459:JYS786459 KIM786459:KIO786459 KSI786459:KSK786459 LCE786459:LCG786459 LMA786459:LMC786459 LVW786459:LVY786459 MFS786459:MFU786459 MPO786459:MPQ786459 MZK786459:MZM786459 NJG786459:NJI786459 NTC786459:NTE786459 OCY786459:ODA786459 OMU786459:OMW786459 OWQ786459:OWS786459 PGM786459:PGO786459 PQI786459:PQK786459 QAE786459:QAG786459 QKA786459:QKC786459 QTW786459:QTY786459 RDS786459:RDU786459 RNO786459:RNQ786459 RXK786459:RXM786459 SHG786459:SHI786459 SRC786459:SRE786459 TAY786459:TBA786459 TKU786459:TKW786459 TUQ786459:TUS786459 UEM786459:UEO786459 UOI786459:UOK786459 UYE786459:UYG786459 VIA786459:VIC786459 VRW786459:VRY786459 WBS786459:WBU786459 WLO786459:WLQ786459 WVK786459:WVM786459 C851995:E851995 IY851995:JA851995 SU851995:SW851995 ACQ851995:ACS851995 AMM851995:AMO851995 AWI851995:AWK851995 BGE851995:BGG851995 BQA851995:BQC851995 BZW851995:BZY851995 CJS851995:CJU851995 CTO851995:CTQ851995 DDK851995:DDM851995 DNG851995:DNI851995 DXC851995:DXE851995 EGY851995:EHA851995 EQU851995:EQW851995 FAQ851995:FAS851995 FKM851995:FKO851995 FUI851995:FUK851995 GEE851995:GEG851995 GOA851995:GOC851995 GXW851995:GXY851995 HHS851995:HHU851995 HRO851995:HRQ851995 IBK851995:IBM851995 ILG851995:ILI851995 IVC851995:IVE851995 JEY851995:JFA851995 JOU851995:JOW851995 JYQ851995:JYS851995 KIM851995:KIO851995 KSI851995:KSK851995 LCE851995:LCG851995 LMA851995:LMC851995 LVW851995:LVY851995 MFS851995:MFU851995 MPO851995:MPQ851995 MZK851995:MZM851995 NJG851995:NJI851995 NTC851995:NTE851995 OCY851995:ODA851995 OMU851995:OMW851995 OWQ851995:OWS851995 PGM851995:PGO851995 PQI851995:PQK851995 QAE851995:QAG851995 QKA851995:QKC851995 QTW851995:QTY851995 RDS851995:RDU851995 RNO851995:RNQ851995 RXK851995:RXM851995 SHG851995:SHI851995 SRC851995:SRE851995 TAY851995:TBA851995 TKU851995:TKW851995 TUQ851995:TUS851995 UEM851995:UEO851995 UOI851995:UOK851995 UYE851995:UYG851995 VIA851995:VIC851995 VRW851995:VRY851995 WBS851995:WBU851995 WLO851995:WLQ851995 WVK851995:WVM851995 C917531:E917531 IY917531:JA917531 SU917531:SW917531 ACQ917531:ACS917531 AMM917531:AMO917531 AWI917531:AWK917531 BGE917531:BGG917531 BQA917531:BQC917531 BZW917531:BZY917531 CJS917531:CJU917531 CTO917531:CTQ917531 DDK917531:DDM917531 DNG917531:DNI917531 DXC917531:DXE917531 EGY917531:EHA917531 EQU917531:EQW917531 FAQ917531:FAS917531 FKM917531:FKO917531 FUI917531:FUK917531 GEE917531:GEG917531 GOA917531:GOC917531 GXW917531:GXY917531 HHS917531:HHU917531 HRO917531:HRQ917531 IBK917531:IBM917531 ILG917531:ILI917531 IVC917531:IVE917531 JEY917531:JFA917531 JOU917531:JOW917531 JYQ917531:JYS917531 KIM917531:KIO917531 KSI917531:KSK917531 LCE917531:LCG917531 LMA917531:LMC917531 LVW917531:LVY917531 MFS917531:MFU917531 MPO917531:MPQ917531 MZK917531:MZM917531 NJG917531:NJI917531 NTC917531:NTE917531 OCY917531:ODA917531 OMU917531:OMW917531 OWQ917531:OWS917531 PGM917531:PGO917531 PQI917531:PQK917531 QAE917531:QAG917531 QKA917531:QKC917531 QTW917531:QTY917531 RDS917531:RDU917531 RNO917531:RNQ917531 RXK917531:RXM917531 SHG917531:SHI917531 SRC917531:SRE917531 TAY917531:TBA917531 TKU917531:TKW917531 TUQ917531:TUS917531 UEM917531:UEO917531 UOI917531:UOK917531 UYE917531:UYG917531 VIA917531:VIC917531 VRW917531:VRY917531 WBS917531:WBU917531 WLO917531:WLQ917531 WVK917531:WVM917531 C983067:E983067 IY983067:JA983067 SU983067:SW983067 ACQ983067:ACS983067 AMM983067:AMO983067 AWI983067:AWK983067 BGE983067:BGG983067 BQA983067:BQC983067 BZW983067:BZY983067 CJS983067:CJU983067 CTO983067:CTQ983067 DDK983067:DDM983067 DNG983067:DNI983067 DXC983067:DXE983067 EGY983067:EHA983067 EQU983067:EQW983067 FAQ983067:FAS983067 FKM983067:FKO983067 FUI983067:FUK983067 GEE983067:GEG983067 GOA983067:GOC983067 GXW983067:GXY983067 HHS983067:HHU983067 HRO983067:HRQ983067 IBK983067:IBM983067 ILG983067:ILI983067 IVC983067:IVE983067 JEY983067:JFA983067 JOU983067:JOW983067 JYQ983067:JYS983067 KIM983067:KIO983067 KSI983067:KSK983067 LCE983067:LCG983067 LMA983067:LMC983067 LVW983067:LVY983067 MFS983067:MFU983067 MPO983067:MPQ983067 MZK983067:MZM983067 NJG983067:NJI983067 NTC983067:NTE983067 OCY983067:ODA983067 OMU983067:OMW983067 OWQ983067:OWS983067 PGM983067:PGO983067 PQI983067:PQK983067 QAE983067:QAG983067 QKA983067:QKC983067 QTW983067:QTY983067 RDS983067:RDU983067 RNO983067:RNQ983067 RXK983067:RXM983067 SHG983067:SHI983067 SRC983067:SRE983067 TAY983067:TBA983067 TKU983067:TKW983067 TUQ983067:TUS983067 UEM983067:UEO983067 UOI983067:UOK983067 UYE983067:UYG983067 VIA983067:VIC983067 VRW983067:VRY983067 WBS983067:WBU983067 WLO983067:WLQ983067 WVK983067:WVM983067 H16:I16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H65552:I65552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H131088:I131088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H196624:I196624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H262160:I262160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H327696:I327696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H393232:I393232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H458768:I458768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H524304:I524304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H589840:I589840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H655376:I655376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H720912:I720912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H786448:I786448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H851984:I851984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H917520:I917520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H983056:I983056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formula1>#REF!</formula1>
    </dataValidation>
    <dataValidation type="list" allowBlank="1" showInputMessage="1" showErrorMessage="1" sqref="C12:F12 IY12:JB12 SU12:SX12 ACQ12:ACT12 AMM12:AMP12 AWI12:AWL12 BGE12:BGH12 BQA12:BQD12 BZW12:BZZ12 CJS12:CJV12 CTO12:CTR12 DDK12:DDN12 DNG12:DNJ12 DXC12:DXF12 EGY12:EHB12 EQU12:EQX12 FAQ12:FAT12 FKM12:FKP12 FUI12:FUL12 GEE12:GEH12 GOA12:GOD12 GXW12:GXZ12 HHS12:HHV12 HRO12:HRR12 IBK12:IBN12 ILG12:ILJ12 IVC12:IVF12 JEY12:JFB12 JOU12:JOX12 JYQ12:JYT12 KIM12:KIP12 KSI12:KSL12 LCE12:LCH12 LMA12:LMD12 LVW12:LVZ12 MFS12:MFV12 MPO12:MPR12 MZK12:MZN12 NJG12:NJJ12 NTC12:NTF12 OCY12:ODB12 OMU12:OMX12 OWQ12:OWT12 PGM12:PGP12 PQI12:PQL12 QAE12:QAH12 QKA12:QKD12 QTW12:QTZ12 RDS12:RDV12 RNO12:RNR12 RXK12:RXN12 SHG12:SHJ12 SRC12:SRF12 TAY12:TBB12 TKU12:TKX12 TUQ12:TUT12 UEM12:UEP12 UOI12:UOL12 UYE12:UYH12 VIA12:VID12 VRW12:VRZ12 WBS12:WBV12 WLO12:WLR12 WVK12:WVN12 C65548:F65548 IY65548:JB65548 SU65548:SX65548 ACQ65548:ACT65548 AMM65548:AMP65548 AWI65548:AWL65548 BGE65548:BGH65548 BQA65548:BQD65548 BZW65548:BZZ65548 CJS65548:CJV65548 CTO65548:CTR65548 DDK65548:DDN65548 DNG65548:DNJ65548 DXC65548:DXF65548 EGY65548:EHB65548 EQU65548:EQX65548 FAQ65548:FAT65548 FKM65548:FKP65548 FUI65548:FUL65548 GEE65548:GEH65548 GOA65548:GOD65548 GXW65548:GXZ65548 HHS65548:HHV65548 HRO65548:HRR65548 IBK65548:IBN65548 ILG65548:ILJ65548 IVC65548:IVF65548 JEY65548:JFB65548 JOU65548:JOX65548 JYQ65548:JYT65548 KIM65548:KIP65548 KSI65548:KSL65548 LCE65548:LCH65548 LMA65548:LMD65548 LVW65548:LVZ65548 MFS65548:MFV65548 MPO65548:MPR65548 MZK65548:MZN65548 NJG65548:NJJ65548 NTC65548:NTF65548 OCY65548:ODB65548 OMU65548:OMX65548 OWQ65548:OWT65548 PGM65548:PGP65548 PQI65548:PQL65548 QAE65548:QAH65548 QKA65548:QKD65548 QTW65548:QTZ65548 RDS65548:RDV65548 RNO65548:RNR65548 RXK65548:RXN65548 SHG65548:SHJ65548 SRC65548:SRF65548 TAY65548:TBB65548 TKU65548:TKX65548 TUQ65548:TUT65548 UEM65548:UEP65548 UOI65548:UOL65548 UYE65548:UYH65548 VIA65548:VID65548 VRW65548:VRZ65548 WBS65548:WBV65548 WLO65548:WLR65548 WVK65548:WVN65548 C131084:F131084 IY131084:JB131084 SU131084:SX131084 ACQ131084:ACT131084 AMM131084:AMP131084 AWI131084:AWL131084 BGE131084:BGH131084 BQA131084:BQD131084 BZW131084:BZZ131084 CJS131084:CJV131084 CTO131084:CTR131084 DDK131084:DDN131084 DNG131084:DNJ131084 DXC131084:DXF131084 EGY131084:EHB131084 EQU131084:EQX131084 FAQ131084:FAT131084 FKM131084:FKP131084 FUI131084:FUL131084 GEE131084:GEH131084 GOA131084:GOD131084 GXW131084:GXZ131084 HHS131084:HHV131084 HRO131084:HRR131084 IBK131084:IBN131084 ILG131084:ILJ131084 IVC131084:IVF131084 JEY131084:JFB131084 JOU131084:JOX131084 JYQ131084:JYT131084 KIM131084:KIP131084 KSI131084:KSL131084 LCE131084:LCH131084 LMA131084:LMD131084 LVW131084:LVZ131084 MFS131084:MFV131084 MPO131084:MPR131084 MZK131084:MZN131084 NJG131084:NJJ131084 NTC131084:NTF131084 OCY131084:ODB131084 OMU131084:OMX131084 OWQ131084:OWT131084 PGM131084:PGP131084 PQI131084:PQL131084 QAE131084:QAH131084 QKA131084:QKD131084 QTW131084:QTZ131084 RDS131084:RDV131084 RNO131084:RNR131084 RXK131084:RXN131084 SHG131084:SHJ131084 SRC131084:SRF131084 TAY131084:TBB131084 TKU131084:TKX131084 TUQ131084:TUT131084 UEM131084:UEP131084 UOI131084:UOL131084 UYE131084:UYH131084 VIA131084:VID131084 VRW131084:VRZ131084 WBS131084:WBV131084 WLO131084:WLR131084 WVK131084:WVN131084 C196620:F196620 IY196620:JB196620 SU196620:SX196620 ACQ196620:ACT196620 AMM196620:AMP196620 AWI196620:AWL196620 BGE196620:BGH196620 BQA196620:BQD196620 BZW196620:BZZ196620 CJS196620:CJV196620 CTO196620:CTR196620 DDK196620:DDN196620 DNG196620:DNJ196620 DXC196620:DXF196620 EGY196620:EHB196620 EQU196620:EQX196620 FAQ196620:FAT196620 FKM196620:FKP196620 FUI196620:FUL196620 GEE196620:GEH196620 GOA196620:GOD196620 GXW196620:GXZ196620 HHS196620:HHV196620 HRO196620:HRR196620 IBK196620:IBN196620 ILG196620:ILJ196620 IVC196620:IVF196620 JEY196620:JFB196620 JOU196620:JOX196620 JYQ196620:JYT196620 KIM196620:KIP196620 KSI196620:KSL196620 LCE196620:LCH196620 LMA196620:LMD196620 LVW196620:LVZ196620 MFS196620:MFV196620 MPO196620:MPR196620 MZK196620:MZN196620 NJG196620:NJJ196620 NTC196620:NTF196620 OCY196620:ODB196620 OMU196620:OMX196620 OWQ196620:OWT196620 PGM196620:PGP196620 PQI196620:PQL196620 QAE196620:QAH196620 QKA196620:QKD196620 QTW196620:QTZ196620 RDS196620:RDV196620 RNO196620:RNR196620 RXK196620:RXN196620 SHG196620:SHJ196620 SRC196620:SRF196620 TAY196620:TBB196620 TKU196620:TKX196620 TUQ196620:TUT196620 UEM196620:UEP196620 UOI196620:UOL196620 UYE196620:UYH196620 VIA196620:VID196620 VRW196620:VRZ196620 WBS196620:WBV196620 WLO196620:WLR196620 WVK196620:WVN196620 C262156:F262156 IY262156:JB262156 SU262156:SX262156 ACQ262156:ACT262156 AMM262156:AMP262156 AWI262156:AWL262156 BGE262156:BGH262156 BQA262156:BQD262156 BZW262156:BZZ262156 CJS262156:CJV262156 CTO262156:CTR262156 DDK262156:DDN262156 DNG262156:DNJ262156 DXC262156:DXF262156 EGY262156:EHB262156 EQU262156:EQX262156 FAQ262156:FAT262156 FKM262156:FKP262156 FUI262156:FUL262156 GEE262156:GEH262156 GOA262156:GOD262156 GXW262156:GXZ262156 HHS262156:HHV262156 HRO262156:HRR262156 IBK262156:IBN262156 ILG262156:ILJ262156 IVC262156:IVF262156 JEY262156:JFB262156 JOU262156:JOX262156 JYQ262156:JYT262156 KIM262156:KIP262156 KSI262156:KSL262156 LCE262156:LCH262156 LMA262156:LMD262156 LVW262156:LVZ262156 MFS262156:MFV262156 MPO262156:MPR262156 MZK262156:MZN262156 NJG262156:NJJ262156 NTC262156:NTF262156 OCY262156:ODB262156 OMU262156:OMX262156 OWQ262156:OWT262156 PGM262156:PGP262156 PQI262156:PQL262156 QAE262156:QAH262156 QKA262156:QKD262156 QTW262156:QTZ262156 RDS262156:RDV262156 RNO262156:RNR262156 RXK262156:RXN262156 SHG262156:SHJ262156 SRC262156:SRF262156 TAY262156:TBB262156 TKU262156:TKX262156 TUQ262156:TUT262156 UEM262156:UEP262156 UOI262156:UOL262156 UYE262156:UYH262156 VIA262156:VID262156 VRW262156:VRZ262156 WBS262156:WBV262156 WLO262156:WLR262156 WVK262156:WVN262156 C327692:F327692 IY327692:JB327692 SU327692:SX327692 ACQ327692:ACT327692 AMM327692:AMP327692 AWI327692:AWL327692 BGE327692:BGH327692 BQA327692:BQD327692 BZW327692:BZZ327692 CJS327692:CJV327692 CTO327692:CTR327692 DDK327692:DDN327692 DNG327692:DNJ327692 DXC327692:DXF327692 EGY327692:EHB327692 EQU327692:EQX327692 FAQ327692:FAT327692 FKM327692:FKP327692 FUI327692:FUL327692 GEE327692:GEH327692 GOA327692:GOD327692 GXW327692:GXZ327692 HHS327692:HHV327692 HRO327692:HRR327692 IBK327692:IBN327692 ILG327692:ILJ327692 IVC327692:IVF327692 JEY327692:JFB327692 JOU327692:JOX327692 JYQ327692:JYT327692 KIM327692:KIP327692 KSI327692:KSL327692 LCE327692:LCH327692 LMA327692:LMD327692 LVW327692:LVZ327692 MFS327692:MFV327692 MPO327692:MPR327692 MZK327692:MZN327692 NJG327692:NJJ327692 NTC327692:NTF327692 OCY327692:ODB327692 OMU327692:OMX327692 OWQ327692:OWT327692 PGM327692:PGP327692 PQI327692:PQL327692 QAE327692:QAH327692 QKA327692:QKD327692 QTW327692:QTZ327692 RDS327692:RDV327692 RNO327692:RNR327692 RXK327692:RXN327692 SHG327692:SHJ327692 SRC327692:SRF327692 TAY327692:TBB327692 TKU327692:TKX327692 TUQ327692:TUT327692 UEM327692:UEP327692 UOI327692:UOL327692 UYE327692:UYH327692 VIA327692:VID327692 VRW327692:VRZ327692 WBS327692:WBV327692 WLO327692:WLR327692 WVK327692:WVN327692 C393228:F393228 IY393228:JB393228 SU393228:SX393228 ACQ393228:ACT393228 AMM393228:AMP393228 AWI393228:AWL393228 BGE393228:BGH393228 BQA393228:BQD393228 BZW393228:BZZ393228 CJS393228:CJV393228 CTO393228:CTR393228 DDK393228:DDN393228 DNG393228:DNJ393228 DXC393228:DXF393228 EGY393228:EHB393228 EQU393228:EQX393228 FAQ393228:FAT393228 FKM393228:FKP393228 FUI393228:FUL393228 GEE393228:GEH393228 GOA393228:GOD393228 GXW393228:GXZ393228 HHS393228:HHV393228 HRO393228:HRR393228 IBK393228:IBN393228 ILG393228:ILJ393228 IVC393228:IVF393228 JEY393228:JFB393228 JOU393228:JOX393228 JYQ393228:JYT393228 KIM393228:KIP393228 KSI393228:KSL393228 LCE393228:LCH393228 LMA393228:LMD393228 LVW393228:LVZ393228 MFS393228:MFV393228 MPO393228:MPR393228 MZK393228:MZN393228 NJG393228:NJJ393228 NTC393228:NTF393228 OCY393228:ODB393228 OMU393228:OMX393228 OWQ393228:OWT393228 PGM393228:PGP393228 PQI393228:PQL393228 QAE393228:QAH393228 QKA393228:QKD393228 QTW393228:QTZ393228 RDS393228:RDV393228 RNO393228:RNR393228 RXK393228:RXN393228 SHG393228:SHJ393228 SRC393228:SRF393228 TAY393228:TBB393228 TKU393228:TKX393228 TUQ393228:TUT393228 UEM393228:UEP393228 UOI393228:UOL393228 UYE393228:UYH393228 VIA393228:VID393228 VRW393228:VRZ393228 WBS393228:WBV393228 WLO393228:WLR393228 WVK393228:WVN393228 C458764:F458764 IY458764:JB458764 SU458764:SX458764 ACQ458764:ACT458764 AMM458764:AMP458764 AWI458764:AWL458764 BGE458764:BGH458764 BQA458764:BQD458764 BZW458764:BZZ458764 CJS458764:CJV458764 CTO458764:CTR458764 DDK458764:DDN458764 DNG458764:DNJ458764 DXC458764:DXF458764 EGY458764:EHB458764 EQU458764:EQX458764 FAQ458764:FAT458764 FKM458764:FKP458764 FUI458764:FUL458764 GEE458764:GEH458764 GOA458764:GOD458764 GXW458764:GXZ458764 HHS458764:HHV458764 HRO458764:HRR458764 IBK458764:IBN458764 ILG458764:ILJ458764 IVC458764:IVF458764 JEY458764:JFB458764 JOU458764:JOX458764 JYQ458764:JYT458764 KIM458764:KIP458764 KSI458764:KSL458764 LCE458764:LCH458764 LMA458764:LMD458764 LVW458764:LVZ458764 MFS458764:MFV458764 MPO458764:MPR458764 MZK458764:MZN458764 NJG458764:NJJ458764 NTC458764:NTF458764 OCY458764:ODB458764 OMU458764:OMX458764 OWQ458764:OWT458764 PGM458764:PGP458764 PQI458764:PQL458764 QAE458764:QAH458764 QKA458764:QKD458764 QTW458764:QTZ458764 RDS458764:RDV458764 RNO458764:RNR458764 RXK458764:RXN458764 SHG458764:SHJ458764 SRC458764:SRF458764 TAY458764:TBB458764 TKU458764:TKX458764 TUQ458764:TUT458764 UEM458764:UEP458764 UOI458764:UOL458764 UYE458764:UYH458764 VIA458764:VID458764 VRW458764:VRZ458764 WBS458764:WBV458764 WLO458764:WLR458764 WVK458764:WVN458764 C524300:F524300 IY524300:JB524300 SU524300:SX524300 ACQ524300:ACT524300 AMM524300:AMP524300 AWI524300:AWL524300 BGE524300:BGH524300 BQA524300:BQD524300 BZW524300:BZZ524300 CJS524300:CJV524300 CTO524300:CTR524300 DDK524300:DDN524300 DNG524300:DNJ524300 DXC524300:DXF524300 EGY524300:EHB524300 EQU524300:EQX524300 FAQ524300:FAT524300 FKM524300:FKP524300 FUI524300:FUL524300 GEE524300:GEH524300 GOA524300:GOD524300 GXW524300:GXZ524300 HHS524300:HHV524300 HRO524300:HRR524300 IBK524300:IBN524300 ILG524300:ILJ524300 IVC524300:IVF524300 JEY524300:JFB524300 JOU524300:JOX524300 JYQ524300:JYT524300 KIM524300:KIP524300 KSI524300:KSL524300 LCE524300:LCH524300 LMA524300:LMD524300 LVW524300:LVZ524300 MFS524300:MFV524300 MPO524300:MPR524300 MZK524300:MZN524300 NJG524300:NJJ524300 NTC524300:NTF524300 OCY524300:ODB524300 OMU524300:OMX524300 OWQ524300:OWT524300 PGM524300:PGP524300 PQI524300:PQL524300 QAE524300:QAH524300 QKA524300:QKD524300 QTW524300:QTZ524300 RDS524300:RDV524300 RNO524300:RNR524300 RXK524300:RXN524300 SHG524300:SHJ524300 SRC524300:SRF524300 TAY524300:TBB524300 TKU524300:TKX524300 TUQ524300:TUT524300 UEM524300:UEP524300 UOI524300:UOL524300 UYE524300:UYH524300 VIA524300:VID524300 VRW524300:VRZ524300 WBS524300:WBV524300 WLO524300:WLR524300 WVK524300:WVN524300 C589836:F589836 IY589836:JB589836 SU589836:SX589836 ACQ589836:ACT589836 AMM589836:AMP589836 AWI589836:AWL589836 BGE589836:BGH589836 BQA589836:BQD589836 BZW589836:BZZ589836 CJS589836:CJV589836 CTO589836:CTR589836 DDK589836:DDN589836 DNG589836:DNJ589836 DXC589836:DXF589836 EGY589836:EHB589836 EQU589836:EQX589836 FAQ589836:FAT589836 FKM589836:FKP589836 FUI589836:FUL589836 GEE589836:GEH589836 GOA589836:GOD589836 GXW589836:GXZ589836 HHS589836:HHV589836 HRO589836:HRR589836 IBK589836:IBN589836 ILG589836:ILJ589836 IVC589836:IVF589836 JEY589836:JFB589836 JOU589836:JOX589836 JYQ589836:JYT589836 KIM589836:KIP589836 KSI589836:KSL589836 LCE589836:LCH589836 LMA589836:LMD589836 LVW589836:LVZ589836 MFS589836:MFV589836 MPO589836:MPR589836 MZK589836:MZN589836 NJG589836:NJJ589836 NTC589836:NTF589836 OCY589836:ODB589836 OMU589836:OMX589836 OWQ589836:OWT589836 PGM589836:PGP589836 PQI589836:PQL589836 QAE589836:QAH589836 QKA589836:QKD589836 QTW589836:QTZ589836 RDS589836:RDV589836 RNO589836:RNR589836 RXK589836:RXN589836 SHG589836:SHJ589836 SRC589836:SRF589836 TAY589836:TBB589836 TKU589836:TKX589836 TUQ589836:TUT589836 UEM589836:UEP589836 UOI589836:UOL589836 UYE589836:UYH589836 VIA589836:VID589836 VRW589836:VRZ589836 WBS589836:WBV589836 WLO589836:WLR589836 WVK589836:WVN589836 C655372:F655372 IY655372:JB655372 SU655372:SX655372 ACQ655372:ACT655372 AMM655372:AMP655372 AWI655372:AWL655372 BGE655372:BGH655372 BQA655372:BQD655372 BZW655372:BZZ655372 CJS655372:CJV655372 CTO655372:CTR655372 DDK655372:DDN655372 DNG655372:DNJ655372 DXC655372:DXF655372 EGY655372:EHB655372 EQU655372:EQX655372 FAQ655372:FAT655372 FKM655372:FKP655372 FUI655372:FUL655372 GEE655372:GEH655372 GOA655372:GOD655372 GXW655372:GXZ655372 HHS655372:HHV655372 HRO655372:HRR655372 IBK655372:IBN655372 ILG655372:ILJ655372 IVC655372:IVF655372 JEY655372:JFB655372 JOU655372:JOX655372 JYQ655372:JYT655372 KIM655372:KIP655372 KSI655372:KSL655372 LCE655372:LCH655372 LMA655372:LMD655372 LVW655372:LVZ655372 MFS655372:MFV655372 MPO655372:MPR655372 MZK655372:MZN655372 NJG655372:NJJ655372 NTC655372:NTF655372 OCY655372:ODB655372 OMU655372:OMX655372 OWQ655372:OWT655372 PGM655372:PGP655372 PQI655372:PQL655372 QAE655372:QAH655372 QKA655372:QKD655372 QTW655372:QTZ655372 RDS655372:RDV655372 RNO655372:RNR655372 RXK655372:RXN655372 SHG655372:SHJ655372 SRC655372:SRF655372 TAY655372:TBB655372 TKU655372:TKX655372 TUQ655372:TUT655372 UEM655372:UEP655372 UOI655372:UOL655372 UYE655372:UYH655372 VIA655372:VID655372 VRW655372:VRZ655372 WBS655372:WBV655372 WLO655372:WLR655372 WVK655372:WVN655372 C720908:F720908 IY720908:JB720908 SU720908:SX720908 ACQ720908:ACT720908 AMM720908:AMP720908 AWI720908:AWL720908 BGE720908:BGH720908 BQA720908:BQD720908 BZW720908:BZZ720908 CJS720908:CJV720908 CTO720908:CTR720908 DDK720908:DDN720908 DNG720908:DNJ720908 DXC720908:DXF720908 EGY720908:EHB720908 EQU720908:EQX720908 FAQ720908:FAT720908 FKM720908:FKP720908 FUI720908:FUL720908 GEE720908:GEH720908 GOA720908:GOD720908 GXW720908:GXZ720908 HHS720908:HHV720908 HRO720908:HRR720908 IBK720908:IBN720908 ILG720908:ILJ720908 IVC720908:IVF720908 JEY720908:JFB720908 JOU720908:JOX720908 JYQ720908:JYT720908 KIM720908:KIP720908 KSI720908:KSL720908 LCE720908:LCH720908 LMA720908:LMD720908 LVW720908:LVZ720908 MFS720908:MFV720908 MPO720908:MPR720908 MZK720908:MZN720908 NJG720908:NJJ720908 NTC720908:NTF720908 OCY720908:ODB720908 OMU720908:OMX720908 OWQ720908:OWT720908 PGM720908:PGP720908 PQI720908:PQL720908 QAE720908:QAH720908 QKA720908:QKD720908 QTW720908:QTZ720908 RDS720908:RDV720908 RNO720908:RNR720908 RXK720908:RXN720908 SHG720908:SHJ720908 SRC720908:SRF720908 TAY720908:TBB720908 TKU720908:TKX720908 TUQ720908:TUT720908 UEM720908:UEP720908 UOI720908:UOL720908 UYE720908:UYH720908 VIA720908:VID720908 VRW720908:VRZ720908 WBS720908:WBV720908 WLO720908:WLR720908 WVK720908:WVN720908 C786444:F786444 IY786444:JB786444 SU786444:SX786444 ACQ786444:ACT786444 AMM786444:AMP786444 AWI786444:AWL786444 BGE786444:BGH786444 BQA786444:BQD786444 BZW786444:BZZ786444 CJS786444:CJV786444 CTO786444:CTR786444 DDK786444:DDN786444 DNG786444:DNJ786444 DXC786444:DXF786444 EGY786444:EHB786444 EQU786444:EQX786444 FAQ786444:FAT786444 FKM786444:FKP786444 FUI786444:FUL786444 GEE786444:GEH786444 GOA786444:GOD786444 GXW786444:GXZ786444 HHS786444:HHV786444 HRO786444:HRR786444 IBK786444:IBN786444 ILG786444:ILJ786444 IVC786444:IVF786444 JEY786444:JFB786444 JOU786444:JOX786444 JYQ786444:JYT786444 KIM786444:KIP786444 KSI786444:KSL786444 LCE786444:LCH786444 LMA786444:LMD786444 LVW786444:LVZ786444 MFS786444:MFV786444 MPO786444:MPR786444 MZK786444:MZN786444 NJG786444:NJJ786444 NTC786444:NTF786444 OCY786444:ODB786444 OMU786444:OMX786444 OWQ786444:OWT786444 PGM786444:PGP786444 PQI786444:PQL786444 QAE786444:QAH786444 QKA786444:QKD786444 QTW786444:QTZ786444 RDS786444:RDV786444 RNO786444:RNR786444 RXK786444:RXN786444 SHG786444:SHJ786444 SRC786444:SRF786444 TAY786444:TBB786444 TKU786444:TKX786444 TUQ786444:TUT786444 UEM786444:UEP786444 UOI786444:UOL786444 UYE786444:UYH786444 VIA786444:VID786444 VRW786444:VRZ786444 WBS786444:WBV786444 WLO786444:WLR786444 WVK786444:WVN786444 C851980:F851980 IY851980:JB851980 SU851980:SX851980 ACQ851980:ACT851980 AMM851980:AMP851980 AWI851980:AWL851980 BGE851980:BGH851980 BQA851980:BQD851980 BZW851980:BZZ851980 CJS851980:CJV851980 CTO851980:CTR851980 DDK851980:DDN851980 DNG851980:DNJ851980 DXC851980:DXF851980 EGY851980:EHB851980 EQU851980:EQX851980 FAQ851980:FAT851980 FKM851980:FKP851980 FUI851980:FUL851980 GEE851980:GEH851980 GOA851980:GOD851980 GXW851980:GXZ851980 HHS851980:HHV851980 HRO851980:HRR851980 IBK851980:IBN851980 ILG851980:ILJ851980 IVC851980:IVF851980 JEY851980:JFB851980 JOU851980:JOX851980 JYQ851980:JYT851980 KIM851980:KIP851980 KSI851980:KSL851980 LCE851980:LCH851980 LMA851980:LMD851980 LVW851980:LVZ851980 MFS851980:MFV851980 MPO851980:MPR851980 MZK851980:MZN851980 NJG851980:NJJ851980 NTC851980:NTF851980 OCY851980:ODB851980 OMU851980:OMX851980 OWQ851980:OWT851980 PGM851980:PGP851980 PQI851980:PQL851980 QAE851980:QAH851980 QKA851980:QKD851980 QTW851980:QTZ851980 RDS851980:RDV851980 RNO851980:RNR851980 RXK851980:RXN851980 SHG851980:SHJ851980 SRC851980:SRF851980 TAY851980:TBB851980 TKU851980:TKX851980 TUQ851980:TUT851980 UEM851980:UEP851980 UOI851980:UOL851980 UYE851980:UYH851980 VIA851980:VID851980 VRW851980:VRZ851980 WBS851980:WBV851980 WLO851980:WLR851980 WVK851980:WVN851980 C917516:F917516 IY917516:JB917516 SU917516:SX917516 ACQ917516:ACT917516 AMM917516:AMP917516 AWI917516:AWL917516 BGE917516:BGH917516 BQA917516:BQD917516 BZW917516:BZZ917516 CJS917516:CJV917516 CTO917516:CTR917516 DDK917516:DDN917516 DNG917516:DNJ917516 DXC917516:DXF917516 EGY917516:EHB917516 EQU917516:EQX917516 FAQ917516:FAT917516 FKM917516:FKP917516 FUI917516:FUL917516 GEE917516:GEH917516 GOA917516:GOD917516 GXW917516:GXZ917516 HHS917516:HHV917516 HRO917516:HRR917516 IBK917516:IBN917516 ILG917516:ILJ917516 IVC917516:IVF917516 JEY917516:JFB917516 JOU917516:JOX917516 JYQ917516:JYT917516 KIM917516:KIP917516 KSI917516:KSL917516 LCE917516:LCH917516 LMA917516:LMD917516 LVW917516:LVZ917516 MFS917516:MFV917516 MPO917516:MPR917516 MZK917516:MZN917516 NJG917516:NJJ917516 NTC917516:NTF917516 OCY917516:ODB917516 OMU917516:OMX917516 OWQ917516:OWT917516 PGM917516:PGP917516 PQI917516:PQL917516 QAE917516:QAH917516 QKA917516:QKD917516 QTW917516:QTZ917516 RDS917516:RDV917516 RNO917516:RNR917516 RXK917516:RXN917516 SHG917516:SHJ917516 SRC917516:SRF917516 TAY917516:TBB917516 TKU917516:TKX917516 TUQ917516:TUT917516 UEM917516:UEP917516 UOI917516:UOL917516 UYE917516:UYH917516 VIA917516:VID917516 VRW917516:VRZ917516 WBS917516:WBV917516 WLO917516:WLR917516 WVK917516:WVN917516 C983052:F983052 IY983052:JB983052 SU983052:SX983052 ACQ983052:ACT983052 AMM983052:AMP983052 AWI983052:AWL983052 BGE983052:BGH983052 BQA983052:BQD983052 BZW983052:BZZ983052 CJS983052:CJV983052 CTO983052:CTR983052 DDK983052:DDN983052 DNG983052:DNJ983052 DXC983052:DXF983052 EGY983052:EHB983052 EQU983052:EQX983052 FAQ983052:FAT983052 FKM983052:FKP983052 FUI983052:FUL983052 GEE983052:GEH983052 GOA983052:GOD983052 GXW983052:GXZ983052 HHS983052:HHV983052 HRO983052:HRR983052 IBK983052:IBN983052 ILG983052:ILJ983052 IVC983052:IVF983052 JEY983052:JFB983052 JOU983052:JOX983052 JYQ983052:JYT983052 KIM983052:KIP983052 KSI983052:KSL983052 LCE983052:LCH983052 LMA983052:LMD983052 LVW983052:LVZ983052 MFS983052:MFV983052 MPO983052:MPR983052 MZK983052:MZN983052 NJG983052:NJJ983052 NTC983052:NTF983052 OCY983052:ODB983052 OMU983052:OMX983052 OWQ983052:OWT983052 PGM983052:PGP983052 PQI983052:PQL983052 QAE983052:QAH983052 QKA983052:QKD983052 QTW983052:QTZ983052 RDS983052:RDV983052 RNO983052:RNR983052 RXK983052:RXN983052 SHG983052:SHJ983052 SRC983052:SRF983052 TAY983052:TBB983052 TKU983052:TKX983052 TUQ983052:TUT983052 UEM983052:UEP983052 UOI983052:UOL983052 UYE983052:UYH983052 VIA983052:VID983052 VRW983052:VRZ983052 WBS983052:WBV983052 WLO983052:WLR983052 WVK983052:WVN983052">
      <formula1>$M$9:$M$12</formula1>
    </dataValidation>
    <dataValidation type="list" allowBlank="1" showInputMessage="1" showErrorMessage="1" sqref="H15:I15 JD15:JE15 SZ15:TA15 ACV15:ACW15 AMR15:AMS15 AWN15:AWO15 BGJ15:BGK15 BQF15:BQG15 CAB15:CAC15 CJX15:CJY15 CTT15:CTU15 DDP15:DDQ15 DNL15:DNM15 DXH15:DXI15 EHD15:EHE15 EQZ15:ERA15 FAV15:FAW15 FKR15:FKS15 FUN15:FUO15 GEJ15:GEK15 GOF15:GOG15 GYB15:GYC15 HHX15:HHY15 HRT15:HRU15 IBP15:IBQ15 ILL15:ILM15 IVH15:IVI15 JFD15:JFE15 JOZ15:JPA15 JYV15:JYW15 KIR15:KIS15 KSN15:KSO15 LCJ15:LCK15 LMF15:LMG15 LWB15:LWC15 MFX15:MFY15 MPT15:MPU15 MZP15:MZQ15 NJL15:NJM15 NTH15:NTI15 ODD15:ODE15 OMZ15:ONA15 OWV15:OWW15 PGR15:PGS15 PQN15:PQO15 QAJ15:QAK15 QKF15:QKG15 QUB15:QUC15 RDX15:RDY15 RNT15:RNU15 RXP15:RXQ15 SHL15:SHM15 SRH15:SRI15 TBD15:TBE15 TKZ15:TLA15 TUV15:TUW15 UER15:UES15 UON15:UOO15 UYJ15:UYK15 VIF15:VIG15 VSB15:VSC15 WBX15:WBY15 WLT15:WLU15 WVP15:WVQ15 H65551:I65551 JD65551:JE65551 SZ65551:TA65551 ACV65551:ACW65551 AMR65551:AMS65551 AWN65551:AWO65551 BGJ65551:BGK65551 BQF65551:BQG65551 CAB65551:CAC65551 CJX65551:CJY65551 CTT65551:CTU65551 DDP65551:DDQ65551 DNL65551:DNM65551 DXH65551:DXI65551 EHD65551:EHE65551 EQZ65551:ERA65551 FAV65551:FAW65551 FKR65551:FKS65551 FUN65551:FUO65551 GEJ65551:GEK65551 GOF65551:GOG65551 GYB65551:GYC65551 HHX65551:HHY65551 HRT65551:HRU65551 IBP65551:IBQ65551 ILL65551:ILM65551 IVH65551:IVI65551 JFD65551:JFE65551 JOZ65551:JPA65551 JYV65551:JYW65551 KIR65551:KIS65551 KSN65551:KSO65551 LCJ65551:LCK65551 LMF65551:LMG65551 LWB65551:LWC65551 MFX65551:MFY65551 MPT65551:MPU65551 MZP65551:MZQ65551 NJL65551:NJM65551 NTH65551:NTI65551 ODD65551:ODE65551 OMZ65551:ONA65551 OWV65551:OWW65551 PGR65551:PGS65551 PQN65551:PQO65551 QAJ65551:QAK65551 QKF65551:QKG65551 QUB65551:QUC65551 RDX65551:RDY65551 RNT65551:RNU65551 RXP65551:RXQ65551 SHL65551:SHM65551 SRH65551:SRI65551 TBD65551:TBE65551 TKZ65551:TLA65551 TUV65551:TUW65551 UER65551:UES65551 UON65551:UOO65551 UYJ65551:UYK65551 VIF65551:VIG65551 VSB65551:VSC65551 WBX65551:WBY65551 WLT65551:WLU65551 WVP65551:WVQ65551 H131087:I131087 JD131087:JE131087 SZ131087:TA131087 ACV131087:ACW131087 AMR131087:AMS131087 AWN131087:AWO131087 BGJ131087:BGK131087 BQF131087:BQG131087 CAB131087:CAC131087 CJX131087:CJY131087 CTT131087:CTU131087 DDP131087:DDQ131087 DNL131087:DNM131087 DXH131087:DXI131087 EHD131087:EHE131087 EQZ131087:ERA131087 FAV131087:FAW131087 FKR131087:FKS131087 FUN131087:FUO131087 GEJ131087:GEK131087 GOF131087:GOG131087 GYB131087:GYC131087 HHX131087:HHY131087 HRT131087:HRU131087 IBP131087:IBQ131087 ILL131087:ILM131087 IVH131087:IVI131087 JFD131087:JFE131087 JOZ131087:JPA131087 JYV131087:JYW131087 KIR131087:KIS131087 KSN131087:KSO131087 LCJ131087:LCK131087 LMF131087:LMG131087 LWB131087:LWC131087 MFX131087:MFY131087 MPT131087:MPU131087 MZP131087:MZQ131087 NJL131087:NJM131087 NTH131087:NTI131087 ODD131087:ODE131087 OMZ131087:ONA131087 OWV131087:OWW131087 PGR131087:PGS131087 PQN131087:PQO131087 QAJ131087:QAK131087 QKF131087:QKG131087 QUB131087:QUC131087 RDX131087:RDY131087 RNT131087:RNU131087 RXP131087:RXQ131087 SHL131087:SHM131087 SRH131087:SRI131087 TBD131087:TBE131087 TKZ131087:TLA131087 TUV131087:TUW131087 UER131087:UES131087 UON131087:UOO131087 UYJ131087:UYK131087 VIF131087:VIG131087 VSB131087:VSC131087 WBX131087:WBY131087 WLT131087:WLU131087 WVP131087:WVQ131087 H196623:I196623 JD196623:JE196623 SZ196623:TA196623 ACV196623:ACW196623 AMR196623:AMS196623 AWN196623:AWO196623 BGJ196623:BGK196623 BQF196623:BQG196623 CAB196623:CAC196623 CJX196623:CJY196623 CTT196623:CTU196623 DDP196623:DDQ196623 DNL196623:DNM196623 DXH196623:DXI196623 EHD196623:EHE196623 EQZ196623:ERA196623 FAV196623:FAW196623 FKR196623:FKS196623 FUN196623:FUO196623 GEJ196623:GEK196623 GOF196623:GOG196623 GYB196623:GYC196623 HHX196623:HHY196623 HRT196623:HRU196623 IBP196623:IBQ196623 ILL196623:ILM196623 IVH196623:IVI196623 JFD196623:JFE196623 JOZ196623:JPA196623 JYV196623:JYW196623 KIR196623:KIS196623 KSN196623:KSO196623 LCJ196623:LCK196623 LMF196623:LMG196623 LWB196623:LWC196623 MFX196623:MFY196623 MPT196623:MPU196623 MZP196623:MZQ196623 NJL196623:NJM196623 NTH196623:NTI196623 ODD196623:ODE196623 OMZ196623:ONA196623 OWV196623:OWW196623 PGR196623:PGS196623 PQN196623:PQO196623 QAJ196623:QAK196623 QKF196623:QKG196623 QUB196623:QUC196623 RDX196623:RDY196623 RNT196623:RNU196623 RXP196623:RXQ196623 SHL196623:SHM196623 SRH196623:SRI196623 TBD196623:TBE196623 TKZ196623:TLA196623 TUV196623:TUW196623 UER196623:UES196623 UON196623:UOO196623 UYJ196623:UYK196623 VIF196623:VIG196623 VSB196623:VSC196623 WBX196623:WBY196623 WLT196623:WLU196623 WVP196623:WVQ196623 H262159:I262159 JD262159:JE262159 SZ262159:TA262159 ACV262159:ACW262159 AMR262159:AMS262159 AWN262159:AWO262159 BGJ262159:BGK262159 BQF262159:BQG262159 CAB262159:CAC262159 CJX262159:CJY262159 CTT262159:CTU262159 DDP262159:DDQ262159 DNL262159:DNM262159 DXH262159:DXI262159 EHD262159:EHE262159 EQZ262159:ERA262159 FAV262159:FAW262159 FKR262159:FKS262159 FUN262159:FUO262159 GEJ262159:GEK262159 GOF262159:GOG262159 GYB262159:GYC262159 HHX262159:HHY262159 HRT262159:HRU262159 IBP262159:IBQ262159 ILL262159:ILM262159 IVH262159:IVI262159 JFD262159:JFE262159 JOZ262159:JPA262159 JYV262159:JYW262159 KIR262159:KIS262159 KSN262159:KSO262159 LCJ262159:LCK262159 LMF262159:LMG262159 LWB262159:LWC262159 MFX262159:MFY262159 MPT262159:MPU262159 MZP262159:MZQ262159 NJL262159:NJM262159 NTH262159:NTI262159 ODD262159:ODE262159 OMZ262159:ONA262159 OWV262159:OWW262159 PGR262159:PGS262159 PQN262159:PQO262159 QAJ262159:QAK262159 QKF262159:QKG262159 QUB262159:QUC262159 RDX262159:RDY262159 RNT262159:RNU262159 RXP262159:RXQ262159 SHL262159:SHM262159 SRH262159:SRI262159 TBD262159:TBE262159 TKZ262159:TLA262159 TUV262159:TUW262159 UER262159:UES262159 UON262159:UOO262159 UYJ262159:UYK262159 VIF262159:VIG262159 VSB262159:VSC262159 WBX262159:WBY262159 WLT262159:WLU262159 WVP262159:WVQ262159 H327695:I327695 JD327695:JE327695 SZ327695:TA327695 ACV327695:ACW327695 AMR327695:AMS327695 AWN327695:AWO327695 BGJ327695:BGK327695 BQF327695:BQG327695 CAB327695:CAC327695 CJX327695:CJY327695 CTT327695:CTU327695 DDP327695:DDQ327695 DNL327695:DNM327695 DXH327695:DXI327695 EHD327695:EHE327695 EQZ327695:ERA327695 FAV327695:FAW327695 FKR327695:FKS327695 FUN327695:FUO327695 GEJ327695:GEK327695 GOF327695:GOG327695 GYB327695:GYC327695 HHX327695:HHY327695 HRT327695:HRU327695 IBP327695:IBQ327695 ILL327695:ILM327695 IVH327695:IVI327695 JFD327695:JFE327695 JOZ327695:JPA327695 JYV327695:JYW327695 KIR327695:KIS327695 KSN327695:KSO327695 LCJ327695:LCK327695 LMF327695:LMG327695 LWB327695:LWC327695 MFX327695:MFY327695 MPT327695:MPU327695 MZP327695:MZQ327695 NJL327695:NJM327695 NTH327695:NTI327695 ODD327695:ODE327695 OMZ327695:ONA327695 OWV327695:OWW327695 PGR327695:PGS327695 PQN327695:PQO327695 QAJ327695:QAK327695 QKF327695:QKG327695 QUB327695:QUC327695 RDX327695:RDY327695 RNT327695:RNU327695 RXP327695:RXQ327695 SHL327695:SHM327695 SRH327695:SRI327695 TBD327695:TBE327695 TKZ327695:TLA327695 TUV327695:TUW327695 UER327695:UES327695 UON327695:UOO327695 UYJ327695:UYK327695 VIF327695:VIG327695 VSB327695:VSC327695 WBX327695:WBY327695 WLT327695:WLU327695 WVP327695:WVQ327695 H393231:I393231 JD393231:JE393231 SZ393231:TA393231 ACV393231:ACW393231 AMR393231:AMS393231 AWN393231:AWO393231 BGJ393231:BGK393231 BQF393231:BQG393231 CAB393231:CAC393231 CJX393231:CJY393231 CTT393231:CTU393231 DDP393231:DDQ393231 DNL393231:DNM393231 DXH393231:DXI393231 EHD393231:EHE393231 EQZ393231:ERA393231 FAV393231:FAW393231 FKR393231:FKS393231 FUN393231:FUO393231 GEJ393231:GEK393231 GOF393231:GOG393231 GYB393231:GYC393231 HHX393231:HHY393231 HRT393231:HRU393231 IBP393231:IBQ393231 ILL393231:ILM393231 IVH393231:IVI393231 JFD393231:JFE393231 JOZ393231:JPA393231 JYV393231:JYW393231 KIR393231:KIS393231 KSN393231:KSO393231 LCJ393231:LCK393231 LMF393231:LMG393231 LWB393231:LWC393231 MFX393231:MFY393231 MPT393231:MPU393231 MZP393231:MZQ393231 NJL393231:NJM393231 NTH393231:NTI393231 ODD393231:ODE393231 OMZ393231:ONA393231 OWV393231:OWW393231 PGR393231:PGS393231 PQN393231:PQO393231 QAJ393231:QAK393231 QKF393231:QKG393231 QUB393231:QUC393231 RDX393231:RDY393231 RNT393231:RNU393231 RXP393231:RXQ393231 SHL393231:SHM393231 SRH393231:SRI393231 TBD393231:TBE393231 TKZ393231:TLA393231 TUV393231:TUW393231 UER393231:UES393231 UON393231:UOO393231 UYJ393231:UYK393231 VIF393231:VIG393231 VSB393231:VSC393231 WBX393231:WBY393231 WLT393231:WLU393231 WVP393231:WVQ393231 H458767:I458767 JD458767:JE458767 SZ458767:TA458767 ACV458767:ACW458767 AMR458767:AMS458767 AWN458767:AWO458767 BGJ458767:BGK458767 BQF458767:BQG458767 CAB458767:CAC458767 CJX458767:CJY458767 CTT458767:CTU458767 DDP458767:DDQ458767 DNL458767:DNM458767 DXH458767:DXI458767 EHD458767:EHE458767 EQZ458767:ERA458767 FAV458767:FAW458767 FKR458767:FKS458767 FUN458767:FUO458767 GEJ458767:GEK458767 GOF458767:GOG458767 GYB458767:GYC458767 HHX458767:HHY458767 HRT458767:HRU458767 IBP458767:IBQ458767 ILL458767:ILM458767 IVH458767:IVI458767 JFD458767:JFE458767 JOZ458767:JPA458767 JYV458767:JYW458767 KIR458767:KIS458767 KSN458767:KSO458767 LCJ458767:LCK458767 LMF458767:LMG458767 LWB458767:LWC458767 MFX458767:MFY458767 MPT458767:MPU458767 MZP458767:MZQ458767 NJL458767:NJM458767 NTH458767:NTI458767 ODD458767:ODE458767 OMZ458767:ONA458767 OWV458767:OWW458767 PGR458767:PGS458767 PQN458767:PQO458767 QAJ458767:QAK458767 QKF458767:QKG458767 QUB458767:QUC458767 RDX458767:RDY458767 RNT458767:RNU458767 RXP458767:RXQ458767 SHL458767:SHM458767 SRH458767:SRI458767 TBD458767:TBE458767 TKZ458767:TLA458767 TUV458767:TUW458767 UER458767:UES458767 UON458767:UOO458767 UYJ458767:UYK458767 VIF458767:VIG458767 VSB458767:VSC458767 WBX458767:WBY458767 WLT458767:WLU458767 WVP458767:WVQ458767 H524303:I524303 JD524303:JE524303 SZ524303:TA524303 ACV524303:ACW524303 AMR524303:AMS524303 AWN524303:AWO524303 BGJ524303:BGK524303 BQF524303:BQG524303 CAB524303:CAC524303 CJX524303:CJY524303 CTT524303:CTU524303 DDP524303:DDQ524303 DNL524303:DNM524303 DXH524303:DXI524303 EHD524303:EHE524303 EQZ524303:ERA524303 FAV524303:FAW524303 FKR524303:FKS524303 FUN524303:FUO524303 GEJ524303:GEK524303 GOF524303:GOG524303 GYB524303:GYC524303 HHX524303:HHY524303 HRT524303:HRU524303 IBP524303:IBQ524303 ILL524303:ILM524303 IVH524303:IVI524303 JFD524303:JFE524303 JOZ524303:JPA524303 JYV524303:JYW524303 KIR524303:KIS524303 KSN524303:KSO524303 LCJ524303:LCK524303 LMF524303:LMG524303 LWB524303:LWC524303 MFX524303:MFY524303 MPT524303:MPU524303 MZP524303:MZQ524303 NJL524303:NJM524303 NTH524303:NTI524303 ODD524303:ODE524303 OMZ524303:ONA524303 OWV524303:OWW524303 PGR524303:PGS524303 PQN524303:PQO524303 QAJ524303:QAK524303 QKF524303:QKG524303 QUB524303:QUC524303 RDX524303:RDY524303 RNT524303:RNU524303 RXP524303:RXQ524303 SHL524303:SHM524303 SRH524303:SRI524303 TBD524303:TBE524303 TKZ524303:TLA524303 TUV524303:TUW524303 UER524303:UES524303 UON524303:UOO524303 UYJ524303:UYK524303 VIF524303:VIG524303 VSB524303:VSC524303 WBX524303:WBY524303 WLT524303:WLU524303 WVP524303:WVQ524303 H589839:I589839 JD589839:JE589839 SZ589839:TA589839 ACV589839:ACW589839 AMR589839:AMS589839 AWN589839:AWO589839 BGJ589839:BGK589839 BQF589839:BQG589839 CAB589839:CAC589839 CJX589839:CJY589839 CTT589839:CTU589839 DDP589839:DDQ589839 DNL589839:DNM589839 DXH589839:DXI589839 EHD589839:EHE589839 EQZ589839:ERA589839 FAV589839:FAW589839 FKR589839:FKS589839 FUN589839:FUO589839 GEJ589839:GEK589839 GOF589839:GOG589839 GYB589839:GYC589839 HHX589839:HHY589839 HRT589839:HRU589839 IBP589839:IBQ589839 ILL589839:ILM589839 IVH589839:IVI589839 JFD589839:JFE589839 JOZ589839:JPA589839 JYV589839:JYW589839 KIR589839:KIS589839 KSN589839:KSO589839 LCJ589839:LCK589839 LMF589839:LMG589839 LWB589839:LWC589839 MFX589839:MFY589839 MPT589839:MPU589839 MZP589839:MZQ589839 NJL589839:NJM589839 NTH589839:NTI589839 ODD589839:ODE589839 OMZ589839:ONA589839 OWV589839:OWW589839 PGR589839:PGS589839 PQN589839:PQO589839 QAJ589839:QAK589839 QKF589839:QKG589839 QUB589839:QUC589839 RDX589839:RDY589839 RNT589839:RNU589839 RXP589839:RXQ589839 SHL589839:SHM589839 SRH589839:SRI589839 TBD589839:TBE589839 TKZ589839:TLA589839 TUV589839:TUW589839 UER589839:UES589839 UON589839:UOO589839 UYJ589839:UYK589839 VIF589839:VIG589839 VSB589839:VSC589839 WBX589839:WBY589839 WLT589839:WLU589839 WVP589839:WVQ589839 H655375:I655375 JD655375:JE655375 SZ655375:TA655375 ACV655375:ACW655375 AMR655375:AMS655375 AWN655375:AWO655375 BGJ655375:BGK655375 BQF655375:BQG655375 CAB655375:CAC655375 CJX655375:CJY655375 CTT655375:CTU655375 DDP655375:DDQ655375 DNL655375:DNM655375 DXH655375:DXI655375 EHD655375:EHE655375 EQZ655375:ERA655375 FAV655375:FAW655375 FKR655375:FKS655375 FUN655375:FUO655375 GEJ655375:GEK655375 GOF655375:GOG655375 GYB655375:GYC655375 HHX655375:HHY655375 HRT655375:HRU655375 IBP655375:IBQ655375 ILL655375:ILM655375 IVH655375:IVI655375 JFD655375:JFE655375 JOZ655375:JPA655375 JYV655375:JYW655375 KIR655375:KIS655375 KSN655375:KSO655375 LCJ655375:LCK655375 LMF655375:LMG655375 LWB655375:LWC655375 MFX655375:MFY655375 MPT655375:MPU655375 MZP655375:MZQ655375 NJL655375:NJM655375 NTH655375:NTI655375 ODD655375:ODE655375 OMZ655375:ONA655375 OWV655375:OWW655375 PGR655375:PGS655375 PQN655375:PQO655375 QAJ655375:QAK655375 QKF655375:QKG655375 QUB655375:QUC655375 RDX655375:RDY655375 RNT655375:RNU655375 RXP655375:RXQ655375 SHL655375:SHM655375 SRH655375:SRI655375 TBD655375:TBE655375 TKZ655375:TLA655375 TUV655375:TUW655375 UER655375:UES655375 UON655375:UOO655375 UYJ655375:UYK655375 VIF655375:VIG655375 VSB655375:VSC655375 WBX655375:WBY655375 WLT655375:WLU655375 WVP655375:WVQ655375 H720911:I720911 JD720911:JE720911 SZ720911:TA720911 ACV720911:ACW720911 AMR720911:AMS720911 AWN720911:AWO720911 BGJ720911:BGK720911 BQF720911:BQG720911 CAB720911:CAC720911 CJX720911:CJY720911 CTT720911:CTU720911 DDP720911:DDQ720911 DNL720911:DNM720911 DXH720911:DXI720911 EHD720911:EHE720911 EQZ720911:ERA720911 FAV720911:FAW720911 FKR720911:FKS720911 FUN720911:FUO720911 GEJ720911:GEK720911 GOF720911:GOG720911 GYB720911:GYC720911 HHX720911:HHY720911 HRT720911:HRU720911 IBP720911:IBQ720911 ILL720911:ILM720911 IVH720911:IVI720911 JFD720911:JFE720911 JOZ720911:JPA720911 JYV720911:JYW720911 KIR720911:KIS720911 KSN720911:KSO720911 LCJ720911:LCK720911 LMF720911:LMG720911 LWB720911:LWC720911 MFX720911:MFY720911 MPT720911:MPU720911 MZP720911:MZQ720911 NJL720911:NJM720911 NTH720911:NTI720911 ODD720911:ODE720911 OMZ720911:ONA720911 OWV720911:OWW720911 PGR720911:PGS720911 PQN720911:PQO720911 QAJ720911:QAK720911 QKF720911:QKG720911 QUB720911:QUC720911 RDX720911:RDY720911 RNT720911:RNU720911 RXP720911:RXQ720911 SHL720911:SHM720911 SRH720911:SRI720911 TBD720911:TBE720911 TKZ720911:TLA720911 TUV720911:TUW720911 UER720911:UES720911 UON720911:UOO720911 UYJ720911:UYK720911 VIF720911:VIG720911 VSB720911:VSC720911 WBX720911:WBY720911 WLT720911:WLU720911 WVP720911:WVQ720911 H786447:I786447 JD786447:JE786447 SZ786447:TA786447 ACV786447:ACW786447 AMR786447:AMS786447 AWN786447:AWO786447 BGJ786447:BGK786447 BQF786447:BQG786447 CAB786447:CAC786447 CJX786447:CJY786447 CTT786447:CTU786447 DDP786447:DDQ786447 DNL786447:DNM786447 DXH786447:DXI786447 EHD786447:EHE786447 EQZ786447:ERA786447 FAV786447:FAW786447 FKR786447:FKS786447 FUN786447:FUO786447 GEJ786447:GEK786447 GOF786447:GOG786447 GYB786447:GYC786447 HHX786447:HHY786447 HRT786447:HRU786447 IBP786447:IBQ786447 ILL786447:ILM786447 IVH786447:IVI786447 JFD786447:JFE786447 JOZ786447:JPA786447 JYV786447:JYW786447 KIR786447:KIS786447 KSN786447:KSO786447 LCJ786447:LCK786447 LMF786447:LMG786447 LWB786447:LWC786447 MFX786447:MFY786447 MPT786447:MPU786447 MZP786447:MZQ786447 NJL786447:NJM786447 NTH786447:NTI786447 ODD786447:ODE786447 OMZ786447:ONA786447 OWV786447:OWW786447 PGR786447:PGS786447 PQN786447:PQO786447 QAJ786447:QAK786447 QKF786447:QKG786447 QUB786447:QUC786447 RDX786447:RDY786447 RNT786447:RNU786447 RXP786447:RXQ786447 SHL786447:SHM786447 SRH786447:SRI786447 TBD786447:TBE786447 TKZ786447:TLA786447 TUV786447:TUW786447 UER786447:UES786447 UON786447:UOO786447 UYJ786447:UYK786447 VIF786447:VIG786447 VSB786447:VSC786447 WBX786447:WBY786447 WLT786447:WLU786447 WVP786447:WVQ786447 H851983:I851983 JD851983:JE851983 SZ851983:TA851983 ACV851983:ACW851983 AMR851983:AMS851983 AWN851983:AWO851983 BGJ851983:BGK851983 BQF851983:BQG851983 CAB851983:CAC851983 CJX851983:CJY851983 CTT851983:CTU851983 DDP851983:DDQ851983 DNL851983:DNM851983 DXH851983:DXI851983 EHD851983:EHE851983 EQZ851983:ERA851983 FAV851983:FAW851983 FKR851983:FKS851983 FUN851983:FUO851983 GEJ851983:GEK851983 GOF851983:GOG851983 GYB851983:GYC851983 HHX851983:HHY851983 HRT851983:HRU851983 IBP851983:IBQ851983 ILL851983:ILM851983 IVH851983:IVI851983 JFD851983:JFE851983 JOZ851983:JPA851983 JYV851983:JYW851983 KIR851983:KIS851983 KSN851983:KSO851983 LCJ851983:LCK851983 LMF851983:LMG851983 LWB851983:LWC851983 MFX851983:MFY851983 MPT851983:MPU851983 MZP851983:MZQ851983 NJL851983:NJM851983 NTH851983:NTI851983 ODD851983:ODE851983 OMZ851983:ONA851983 OWV851983:OWW851983 PGR851983:PGS851983 PQN851983:PQO851983 QAJ851983:QAK851983 QKF851983:QKG851983 QUB851983:QUC851983 RDX851983:RDY851983 RNT851983:RNU851983 RXP851983:RXQ851983 SHL851983:SHM851983 SRH851983:SRI851983 TBD851983:TBE851983 TKZ851983:TLA851983 TUV851983:TUW851983 UER851983:UES851983 UON851983:UOO851983 UYJ851983:UYK851983 VIF851983:VIG851983 VSB851983:VSC851983 WBX851983:WBY851983 WLT851983:WLU851983 WVP851983:WVQ851983 H917519:I917519 JD917519:JE917519 SZ917519:TA917519 ACV917519:ACW917519 AMR917519:AMS917519 AWN917519:AWO917519 BGJ917519:BGK917519 BQF917519:BQG917519 CAB917519:CAC917519 CJX917519:CJY917519 CTT917519:CTU917519 DDP917519:DDQ917519 DNL917519:DNM917519 DXH917519:DXI917519 EHD917519:EHE917519 EQZ917519:ERA917519 FAV917519:FAW917519 FKR917519:FKS917519 FUN917519:FUO917519 GEJ917519:GEK917519 GOF917519:GOG917519 GYB917519:GYC917519 HHX917519:HHY917519 HRT917519:HRU917519 IBP917519:IBQ917519 ILL917519:ILM917519 IVH917519:IVI917519 JFD917519:JFE917519 JOZ917519:JPA917519 JYV917519:JYW917519 KIR917519:KIS917519 KSN917519:KSO917519 LCJ917519:LCK917519 LMF917519:LMG917519 LWB917519:LWC917519 MFX917519:MFY917519 MPT917519:MPU917519 MZP917519:MZQ917519 NJL917519:NJM917519 NTH917519:NTI917519 ODD917519:ODE917519 OMZ917519:ONA917519 OWV917519:OWW917519 PGR917519:PGS917519 PQN917519:PQO917519 QAJ917519:QAK917519 QKF917519:QKG917519 QUB917519:QUC917519 RDX917519:RDY917519 RNT917519:RNU917519 RXP917519:RXQ917519 SHL917519:SHM917519 SRH917519:SRI917519 TBD917519:TBE917519 TKZ917519:TLA917519 TUV917519:TUW917519 UER917519:UES917519 UON917519:UOO917519 UYJ917519:UYK917519 VIF917519:VIG917519 VSB917519:VSC917519 WBX917519:WBY917519 WLT917519:WLU917519 WVP917519:WVQ917519 H983055:I983055 JD983055:JE983055 SZ983055:TA983055 ACV983055:ACW983055 AMR983055:AMS983055 AWN983055:AWO983055 BGJ983055:BGK983055 BQF983055:BQG983055 CAB983055:CAC983055 CJX983055:CJY983055 CTT983055:CTU983055 DDP983055:DDQ983055 DNL983055:DNM983055 DXH983055:DXI983055 EHD983055:EHE983055 EQZ983055:ERA983055 FAV983055:FAW983055 FKR983055:FKS983055 FUN983055:FUO983055 GEJ983055:GEK983055 GOF983055:GOG983055 GYB983055:GYC983055 HHX983055:HHY983055 HRT983055:HRU983055 IBP983055:IBQ983055 ILL983055:ILM983055 IVH983055:IVI983055 JFD983055:JFE983055 JOZ983055:JPA983055 JYV983055:JYW983055 KIR983055:KIS983055 KSN983055:KSO983055 LCJ983055:LCK983055 LMF983055:LMG983055 LWB983055:LWC983055 MFX983055:MFY983055 MPT983055:MPU983055 MZP983055:MZQ983055 NJL983055:NJM983055 NTH983055:NTI983055 ODD983055:ODE983055 OMZ983055:ONA983055 OWV983055:OWW983055 PGR983055:PGS983055 PQN983055:PQO983055 QAJ983055:QAK983055 QKF983055:QKG983055 QUB983055:QUC983055 RDX983055:RDY983055 RNT983055:RNU983055 RXP983055:RXQ983055 SHL983055:SHM983055 SRH983055:SRI983055 TBD983055:TBE983055 TKZ983055:TLA983055 TUV983055:TUW983055 UER983055:UES983055 UON983055:UOO983055 UYJ983055:UYK983055 VIF983055:VIG983055 VSB983055:VSC983055 WBX983055:WBY983055 WLT983055:WLU983055 WVP983055:WVQ983055">
      <formula1>$M$4:$M$6</formula1>
    </dataValidation>
    <dataValidation type="list" allowBlank="1" showInputMessage="1" showErrorMessage="1" sqref="C13:I13">
      <formula1>$N$17:$N$24</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topLeftCell="A16" zoomScale="80" zoomScaleNormal="80" workbookViewId="0">
      <selection activeCell="J20" sqref="J20"/>
    </sheetView>
  </sheetViews>
  <sheetFormatPr baseColWidth="10" defaultRowHeight="15" x14ac:dyDescent="0.25"/>
  <cols>
    <col min="1" max="1" width="1.28515625" customWidth="1"/>
    <col min="2" max="2" width="28.140625" style="134" customWidth="1"/>
    <col min="3" max="3" width="20" customWidth="1"/>
    <col min="4" max="4" width="16.28515625" customWidth="1"/>
    <col min="5" max="5" width="9.5703125" customWidth="1"/>
    <col min="6" max="6" width="47" customWidth="1"/>
    <col min="7" max="8" width="16.140625" customWidth="1"/>
    <col min="9" max="9" width="16.28515625" customWidth="1"/>
    <col min="10" max="10" width="15.7109375" customWidth="1"/>
    <col min="11" max="11" width="34.85546875" customWidth="1"/>
    <col min="12" max="12" width="20.7109375" customWidth="1"/>
    <col min="108" max="108" width="11.42578125" customWidth="1"/>
    <col min="198" max="198" width="1.42578125" customWidth="1"/>
    <col min="257" max="257" width="1.28515625" customWidth="1"/>
    <col min="258" max="258" width="28.140625" customWidth="1"/>
    <col min="259" max="259" width="34.5703125" customWidth="1"/>
    <col min="260" max="260" width="16.28515625" customWidth="1"/>
    <col min="261" max="261" width="5.85546875" customWidth="1"/>
    <col min="262" max="262" width="47" customWidth="1"/>
    <col min="263" max="264" width="16.140625" customWidth="1"/>
    <col min="265" max="265" width="16.28515625" customWidth="1"/>
    <col min="266" max="266" width="15.7109375" customWidth="1"/>
    <col min="267" max="267" width="32" customWidth="1"/>
    <col min="364" max="364" width="11.42578125" customWidth="1"/>
    <col min="454" max="454" width="1.42578125" customWidth="1"/>
    <col min="513" max="513" width="1.28515625" customWidth="1"/>
    <col min="514" max="514" width="28.140625" customWidth="1"/>
    <col min="515" max="515" width="34.5703125" customWidth="1"/>
    <col min="516" max="516" width="16.28515625" customWidth="1"/>
    <col min="517" max="517" width="5.85546875" customWidth="1"/>
    <col min="518" max="518" width="47" customWidth="1"/>
    <col min="519" max="520" width="16.140625" customWidth="1"/>
    <col min="521" max="521" width="16.28515625" customWidth="1"/>
    <col min="522" max="522" width="15.7109375" customWidth="1"/>
    <col min="523" max="523" width="32" customWidth="1"/>
    <col min="620" max="620" width="11.42578125" customWidth="1"/>
    <col min="710" max="710" width="1.42578125" customWidth="1"/>
    <col min="769" max="769" width="1.28515625" customWidth="1"/>
    <col min="770" max="770" width="28.140625" customWidth="1"/>
    <col min="771" max="771" width="34.5703125" customWidth="1"/>
    <col min="772" max="772" width="16.28515625" customWidth="1"/>
    <col min="773" max="773" width="5.85546875" customWidth="1"/>
    <col min="774" max="774" width="47" customWidth="1"/>
    <col min="775" max="776" width="16.140625" customWidth="1"/>
    <col min="777" max="777" width="16.28515625" customWidth="1"/>
    <col min="778" max="778" width="15.7109375" customWidth="1"/>
    <col min="779" max="779" width="32" customWidth="1"/>
    <col min="876" max="876" width="11.42578125" customWidth="1"/>
    <col min="966" max="966" width="1.42578125" customWidth="1"/>
    <col min="1025" max="1025" width="1.28515625" customWidth="1"/>
    <col min="1026" max="1026" width="28.140625" customWidth="1"/>
    <col min="1027" max="1027" width="34.5703125" customWidth="1"/>
    <col min="1028" max="1028" width="16.28515625" customWidth="1"/>
    <col min="1029" max="1029" width="5.85546875" customWidth="1"/>
    <col min="1030" max="1030" width="47" customWidth="1"/>
    <col min="1031" max="1032" width="16.140625" customWidth="1"/>
    <col min="1033" max="1033" width="16.28515625" customWidth="1"/>
    <col min="1034" max="1034" width="15.7109375" customWidth="1"/>
    <col min="1035" max="1035" width="32" customWidth="1"/>
    <col min="1132" max="1132" width="11.42578125" customWidth="1"/>
    <col min="1222" max="1222" width="1.42578125" customWidth="1"/>
    <col min="1281" max="1281" width="1.28515625" customWidth="1"/>
    <col min="1282" max="1282" width="28.140625" customWidth="1"/>
    <col min="1283" max="1283" width="34.5703125" customWidth="1"/>
    <col min="1284" max="1284" width="16.28515625" customWidth="1"/>
    <col min="1285" max="1285" width="5.85546875" customWidth="1"/>
    <col min="1286" max="1286" width="47" customWidth="1"/>
    <col min="1287" max="1288" width="16.140625" customWidth="1"/>
    <col min="1289" max="1289" width="16.28515625" customWidth="1"/>
    <col min="1290" max="1290" width="15.7109375" customWidth="1"/>
    <col min="1291" max="1291" width="32" customWidth="1"/>
    <col min="1388" max="1388" width="11.42578125" customWidth="1"/>
    <col min="1478" max="1478" width="1.42578125" customWidth="1"/>
    <col min="1537" max="1537" width="1.28515625" customWidth="1"/>
    <col min="1538" max="1538" width="28.140625" customWidth="1"/>
    <col min="1539" max="1539" width="34.5703125" customWidth="1"/>
    <col min="1540" max="1540" width="16.28515625" customWidth="1"/>
    <col min="1541" max="1541" width="5.85546875" customWidth="1"/>
    <col min="1542" max="1542" width="47" customWidth="1"/>
    <col min="1543" max="1544" width="16.140625" customWidth="1"/>
    <col min="1545" max="1545" width="16.28515625" customWidth="1"/>
    <col min="1546" max="1546" width="15.7109375" customWidth="1"/>
    <col min="1547" max="1547" width="32" customWidth="1"/>
    <col min="1644" max="1644" width="11.42578125" customWidth="1"/>
    <col min="1734" max="1734" width="1.42578125" customWidth="1"/>
    <col min="1793" max="1793" width="1.28515625" customWidth="1"/>
    <col min="1794" max="1794" width="28.140625" customWidth="1"/>
    <col min="1795" max="1795" width="34.5703125" customWidth="1"/>
    <col min="1796" max="1796" width="16.28515625" customWidth="1"/>
    <col min="1797" max="1797" width="5.85546875" customWidth="1"/>
    <col min="1798" max="1798" width="47" customWidth="1"/>
    <col min="1799" max="1800" width="16.140625" customWidth="1"/>
    <col min="1801" max="1801" width="16.28515625" customWidth="1"/>
    <col min="1802" max="1802" width="15.7109375" customWidth="1"/>
    <col min="1803" max="1803" width="32" customWidth="1"/>
    <col min="1900" max="1900" width="11.42578125" customWidth="1"/>
    <col min="1990" max="1990" width="1.42578125" customWidth="1"/>
    <col min="2049" max="2049" width="1.28515625" customWidth="1"/>
    <col min="2050" max="2050" width="28.140625" customWidth="1"/>
    <col min="2051" max="2051" width="34.5703125" customWidth="1"/>
    <col min="2052" max="2052" width="16.28515625" customWidth="1"/>
    <col min="2053" max="2053" width="5.85546875" customWidth="1"/>
    <col min="2054" max="2054" width="47" customWidth="1"/>
    <col min="2055" max="2056" width="16.140625" customWidth="1"/>
    <col min="2057" max="2057" width="16.28515625" customWidth="1"/>
    <col min="2058" max="2058" width="15.7109375" customWidth="1"/>
    <col min="2059" max="2059" width="32" customWidth="1"/>
    <col min="2156" max="2156" width="11.42578125" customWidth="1"/>
    <col min="2246" max="2246" width="1.42578125" customWidth="1"/>
    <col min="2305" max="2305" width="1.28515625" customWidth="1"/>
    <col min="2306" max="2306" width="28.140625" customWidth="1"/>
    <col min="2307" max="2307" width="34.5703125" customWidth="1"/>
    <col min="2308" max="2308" width="16.28515625" customWidth="1"/>
    <col min="2309" max="2309" width="5.85546875" customWidth="1"/>
    <col min="2310" max="2310" width="47" customWidth="1"/>
    <col min="2311" max="2312" width="16.140625" customWidth="1"/>
    <col min="2313" max="2313" width="16.28515625" customWidth="1"/>
    <col min="2314" max="2314" width="15.7109375" customWidth="1"/>
    <col min="2315" max="2315" width="32" customWidth="1"/>
    <col min="2412" max="2412" width="11.42578125" customWidth="1"/>
    <col min="2502" max="2502" width="1.42578125" customWidth="1"/>
    <col min="2561" max="2561" width="1.28515625" customWidth="1"/>
    <col min="2562" max="2562" width="28.140625" customWidth="1"/>
    <col min="2563" max="2563" width="34.5703125" customWidth="1"/>
    <col min="2564" max="2564" width="16.28515625" customWidth="1"/>
    <col min="2565" max="2565" width="5.85546875" customWidth="1"/>
    <col min="2566" max="2566" width="47" customWidth="1"/>
    <col min="2567" max="2568" width="16.140625" customWidth="1"/>
    <col min="2569" max="2569" width="16.28515625" customWidth="1"/>
    <col min="2570" max="2570" width="15.7109375" customWidth="1"/>
    <col min="2571" max="2571" width="32" customWidth="1"/>
    <col min="2668" max="2668" width="11.42578125" customWidth="1"/>
    <col min="2758" max="2758" width="1.42578125" customWidth="1"/>
    <col min="2817" max="2817" width="1.28515625" customWidth="1"/>
    <col min="2818" max="2818" width="28.140625" customWidth="1"/>
    <col min="2819" max="2819" width="34.5703125" customWidth="1"/>
    <col min="2820" max="2820" width="16.28515625" customWidth="1"/>
    <col min="2821" max="2821" width="5.85546875" customWidth="1"/>
    <col min="2822" max="2822" width="47" customWidth="1"/>
    <col min="2823" max="2824" width="16.140625" customWidth="1"/>
    <col min="2825" max="2825" width="16.28515625" customWidth="1"/>
    <col min="2826" max="2826" width="15.7109375" customWidth="1"/>
    <col min="2827" max="2827" width="32" customWidth="1"/>
    <col min="2924" max="2924" width="11.42578125" customWidth="1"/>
    <col min="3014" max="3014" width="1.42578125" customWidth="1"/>
    <col min="3073" max="3073" width="1.28515625" customWidth="1"/>
    <col min="3074" max="3074" width="28.140625" customWidth="1"/>
    <col min="3075" max="3075" width="34.5703125" customWidth="1"/>
    <col min="3076" max="3076" width="16.28515625" customWidth="1"/>
    <col min="3077" max="3077" width="5.85546875" customWidth="1"/>
    <col min="3078" max="3078" width="47" customWidth="1"/>
    <col min="3079" max="3080" width="16.140625" customWidth="1"/>
    <col min="3081" max="3081" width="16.28515625" customWidth="1"/>
    <col min="3082" max="3082" width="15.7109375" customWidth="1"/>
    <col min="3083" max="3083" width="32" customWidth="1"/>
    <col min="3180" max="3180" width="11.42578125" customWidth="1"/>
    <col min="3270" max="3270" width="1.42578125" customWidth="1"/>
    <col min="3329" max="3329" width="1.28515625" customWidth="1"/>
    <col min="3330" max="3330" width="28.140625" customWidth="1"/>
    <col min="3331" max="3331" width="34.5703125" customWidth="1"/>
    <col min="3332" max="3332" width="16.28515625" customWidth="1"/>
    <col min="3333" max="3333" width="5.85546875" customWidth="1"/>
    <col min="3334" max="3334" width="47" customWidth="1"/>
    <col min="3335" max="3336" width="16.140625" customWidth="1"/>
    <col min="3337" max="3337" width="16.28515625" customWidth="1"/>
    <col min="3338" max="3338" width="15.7109375" customWidth="1"/>
    <col min="3339" max="3339" width="32" customWidth="1"/>
    <col min="3436" max="3436" width="11.42578125" customWidth="1"/>
    <col min="3526" max="3526" width="1.42578125" customWidth="1"/>
    <col min="3585" max="3585" width="1.28515625" customWidth="1"/>
    <col min="3586" max="3586" width="28.140625" customWidth="1"/>
    <col min="3587" max="3587" width="34.5703125" customWidth="1"/>
    <col min="3588" max="3588" width="16.28515625" customWidth="1"/>
    <col min="3589" max="3589" width="5.85546875" customWidth="1"/>
    <col min="3590" max="3590" width="47" customWidth="1"/>
    <col min="3591" max="3592" width="16.140625" customWidth="1"/>
    <col min="3593" max="3593" width="16.28515625" customWidth="1"/>
    <col min="3594" max="3594" width="15.7109375" customWidth="1"/>
    <col min="3595" max="3595" width="32" customWidth="1"/>
    <col min="3692" max="3692" width="11.42578125" customWidth="1"/>
    <col min="3782" max="3782" width="1.42578125" customWidth="1"/>
    <col min="3841" max="3841" width="1.28515625" customWidth="1"/>
    <col min="3842" max="3842" width="28.140625" customWidth="1"/>
    <col min="3843" max="3843" width="34.5703125" customWidth="1"/>
    <col min="3844" max="3844" width="16.28515625" customWidth="1"/>
    <col min="3845" max="3845" width="5.85546875" customWidth="1"/>
    <col min="3846" max="3846" width="47" customWidth="1"/>
    <col min="3847" max="3848" width="16.140625" customWidth="1"/>
    <col min="3849" max="3849" width="16.28515625" customWidth="1"/>
    <col min="3850" max="3850" width="15.7109375" customWidth="1"/>
    <col min="3851" max="3851" width="32" customWidth="1"/>
    <col min="3948" max="3948" width="11.42578125" customWidth="1"/>
    <col min="4038" max="4038" width="1.42578125" customWidth="1"/>
    <col min="4097" max="4097" width="1.28515625" customWidth="1"/>
    <col min="4098" max="4098" width="28.140625" customWidth="1"/>
    <col min="4099" max="4099" width="34.5703125" customWidth="1"/>
    <col min="4100" max="4100" width="16.28515625" customWidth="1"/>
    <col min="4101" max="4101" width="5.85546875" customWidth="1"/>
    <col min="4102" max="4102" width="47" customWidth="1"/>
    <col min="4103" max="4104" width="16.140625" customWidth="1"/>
    <col min="4105" max="4105" width="16.28515625" customWidth="1"/>
    <col min="4106" max="4106" width="15.7109375" customWidth="1"/>
    <col min="4107" max="4107" width="32" customWidth="1"/>
    <col min="4204" max="4204" width="11.42578125" customWidth="1"/>
    <col min="4294" max="4294" width="1.42578125" customWidth="1"/>
    <col min="4353" max="4353" width="1.28515625" customWidth="1"/>
    <col min="4354" max="4354" width="28.140625" customWidth="1"/>
    <col min="4355" max="4355" width="34.5703125" customWidth="1"/>
    <col min="4356" max="4356" width="16.28515625" customWidth="1"/>
    <col min="4357" max="4357" width="5.85546875" customWidth="1"/>
    <col min="4358" max="4358" width="47" customWidth="1"/>
    <col min="4359" max="4360" width="16.140625" customWidth="1"/>
    <col min="4361" max="4361" width="16.28515625" customWidth="1"/>
    <col min="4362" max="4362" width="15.7109375" customWidth="1"/>
    <col min="4363" max="4363" width="32" customWidth="1"/>
    <col min="4460" max="4460" width="11.42578125" customWidth="1"/>
    <col min="4550" max="4550" width="1.42578125" customWidth="1"/>
    <col min="4609" max="4609" width="1.28515625" customWidth="1"/>
    <col min="4610" max="4610" width="28.140625" customWidth="1"/>
    <col min="4611" max="4611" width="34.5703125" customWidth="1"/>
    <col min="4612" max="4612" width="16.28515625" customWidth="1"/>
    <col min="4613" max="4613" width="5.85546875" customWidth="1"/>
    <col min="4614" max="4614" width="47" customWidth="1"/>
    <col min="4615" max="4616" width="16.140625" customWidth="1"/>
    <col min="4617" max="4617" width="16.28515625" customWidth="1"/>
    <col min="4618" max="4618" width="15.7109375" customWidth="1"/>
    <col min="4619" max="4619" width="32" customWidth="1"/>
    <col min="4716" max="4716" width="11.42578125" customWidth="1"/>
    <col min="4806" max="4806" width="1.42578125" customWidth="1"/>
    <col min="4865" max="4865" width="1.28515625" customWidth="1"/>
    <col min="4866" max="4866" width="28.140625" customWidth="1"/>
    <col min="4867" max="4867" width="34.5703125" customWidth="1"/>
    <col min="4868" max="4868" width="16.28515625" customWidth="1"/>
    <col min="4869" max="4869" width="5.85546875" customWidth="1"/>
    <col min="4870" max="4870" width="47" customWidth="1"/>
    <col min="4871" max="4872" width="16.140625" customWidth="1"/>
    <col min="4873" max="4873" width="16.28515625" customWidth="1"/>
    <col min="4874" max="4874" width="15.7109375" customWidth="1"/>
    <col min="4875" max="4875" width="32" customWidth="1"/>
    <col min="4972" max="4972" width="11.42578125" customWidth="1"/>
    <col min="5062" max="5062" width="1.42578125" customWidth="1"/>
    <col min="5121" max="5121" width="1.28515625" customWidth="1"/>
    <col min="5122" max="5122" width="28.140625" customWidth="1"/>
    <col min="5123" max="5123" width="34.5703125" customWidth="1"/>
    <col min="5124" max="5124" width="16.28515625" customWidth="1"/>
    <col min="5125" max="5125" width="5.85546875" customWidth="1"/>
    <col min="5126" max="5126" width="47" customWidth="1"/>
    <col min="5127" max="5128" width="16.140625" customWidth="1"/>
    <col min="5129" max="5129" width="16.28515625" customWidth="1"/>
    <col min="5130" max="5130" width="15.7109375" customWidth="1"/>
    <col min="5131" max="5131" width="32" customWidth="1"/>
    <col min="5228" max="5228" width="11.42578125" customWidth="1"/>
    <col min="5318" max="5318" width="1.42578125" customWidth="1"/>
    <col min="5377" max="5377" width="1.28515625" customWidth="1"/>
    <col min="5378" max="5378" width="28.140625" customWidth="1"/>
    <col min="5379" max="5379" width="34.5703125" customWidth="1"/>
    <col min="5380" max="5380" width="16.28515625" customWidth="1"/>
    <col min="5381" max="5381" width="5.85546875" customWidth="1"/>
    <col min="5382" max="5382" width="47" customWidth="1"/>
    <col min="5383" max="5384" width="16.140625" customWidth="1"/>
    <col min="5385" max="5385" width="16.28515625" customWidth="1"/>
    <col min="5386" max="5386" width="15.7109375" customWidth="1"/>
    <col min="5387" max="5387" width="32" customWidth="1"/>
    <col min="5484" max="5484" width="11.42578125" customWidth="1"/>
    <col min="5574" max="5574" width="1.42578125" customWidth="1"/>
    <col min="5633" max="5633" width="1.28515625" customWidth="1"/>
    <col min="5634" max="5634" width="28.140625" customWidth="1"/>
    <col min="5635" max="5635" width="34.5703125" customWidth="1"/>
    <col min="5636" max="5636" width="16.28515625" customWidth="1"/>
    <col min="5637" max="5637" width="5.85546875" customWidth="1"/>
    <col min="5638" max="5638" width="47" customWidth="1"/>
    <col min="5639" max="5640" width="16.140625" customWidth="1"/>
    <col min="5641" max="5641" width="16.28515625" customWidth="1"/>
    <col min="5642" max="5642" width="15.7109375" customWidth="1"/>
    <col min="5643" max="5643" width="32" customWidth="1"/>
    <col min="5740" max="5740" width="11.42578125" customWidth="1"/>
    <col min="5830" max="5830" width="1.42578125" customWidth="1"/>
    <col min="5889" max="5889" width="1.28515625" customWidth="1"/>
    <col min="5890" max="5890" width="28.140625" customWidth="1"/>
    <col min="5891" max="5891" width="34.5703125" customWidth="1"/>
    <col min="5892" max="5892" width="16.28515625" customWidth="1"/>
    <col min="5893" max="5893" width="5.85546875" customWidth="1"/>
    <col min="5894" max="5894" width="47" customWidth="1"/>
    <col min="5895" max="5896" width="16.140625" customWidth="1"/>
    <col min="5897" max="5897" width="16.28515625" customWidth="1"/>
    <col min="5898" max="5898" width="15.7109375" customWidth="1"/>
    <col min="5899" max="5899" width="32" customWidth="1"/>
    <col min="5996" max="5996" width="11.42578125" customWidth="1"/>
    <col min="6086" max="6086" width="1.42578125" customWidth="1"/>
    <col min="6145" max="6145" width="1.28515625" customWidth="1"/>
    <col min="6146" max="6146" width="28.140625" customWidth="1"/>
    <col min="6147" max="6147" width="34.5703125" customWidth="1"/>
    <col min="6148" max="6148" width="16.28515625" customWidth="1"/>
    <col min="6149" max="6149" width="5.85546875" customWidth="1"/>
    <col min="6150" max="6150" width="47" customWidth="1"/>
    <col min="6151" max="6152" width="16.140625" customWidth="1"/>
    <col min="6153" max="6153" width="16.28515625" customWidth="1"/>
    <col min="6154" max="6154" width="15.7109375" customWidth="1"/>
    <col min="6155" max="6155" width="32" customWidth="1"/>
    <col min="6252" max="6252" width="11.42578125" customWidth="1"/>
    <col min="6342" max="6342" width="1.42578125" customWidth="1"/>
    <col min="6401" max="6401" width="1.28515625" customWidth="1"/>
    <col min="6402" max="6402" width="28.140625" customWidth="1"/>
    <col min="6403" max="6403" width="34.5703125" customWidth="1"/>
    <col min="6404" max="6404" width="16.28515625" customWidth="1"/>
    <col min="6405" max="6405" width="5.85546875" customWidth="1"/>
    <col min="6406" max="6406" width="47" customWidth="1"/>
    <col min="6407" max="6408" width="16.140625" customWidth="1"/>
    <col min="6409" max="6409" width="16.28515625" customWidth="1"/>
    <col min="6410" max="6410" width="15.7109375" customWidth="1"/>
    <col min="6411" max="6411" width="32" customWidth="1"/>
    <col min="6508" max="6508" width="11.42578125" customWidth="1"/>
    <col min="6598" max="6598" width="1.42578125" customWidth="1"/>
    <col min="6657" max="6657" width="1.28515625" customWidth="1"/>
    <col min="6658" max="6658" width="28.140625" customWidth="1"/>
    <col min="6659" max="6659" width="34.5703125" customWidth="1"/>
    <col min="6660" max="6660" width="16.28515625" customWidth="1"/>
    <col min="6661" max="6661" width="5.85546875" customWidth="1"/>
    <col min="6662" max="6662" width="47" customWidth="1"/>
    <col min="6663" max="6664" width="16.140625" customWidth="1"/>
    <col min="6665" max="6665" width="16.28515625" customWidth="1"/>
    <col min="6666" max="6666" width="15.7109375" customWidth="1"/>
    <col min="6667" max="6667" width="32" customWidth="1"/>
    <col min="6764" max="6764" width="11.42578125" customWidth="1"/>
    <col min="6854" max="6854" width="1.42578125" customWidth="1"/>
    <col min="6913" max="6913" width="1.28515625" customWidth="1"/>
    <col min="6914" max="6914" width="28.140625" customWidth="1"/>
    <col min="6915" max="6915" width="34.5703125" customWidth="1"/>
    <col min="6916" max="6916" width="16.28515625" customWidth="1"/>
    <col min="6917" max="6917" width="5.85546875" customWidth="1"/>
    <col min="6918" max="6918" width="47" customWidth="1"/>
    <col min="6919" max="6920" width="16.140625" customWidth="1"/>
    <col min="6921" max="6921" width="16.28515625" customWidth="1"/>
    <col min="6922" max="6922" width="15.7109375" customWidth="1"/>
    <col min="6923" max="6923" width="32" customWidth="1"/>
    <col min="7020" max="7020" width="11.42578125" customWidth="1"/>
    <col min="7110" max="7110" width="1.42578125" customWidth="1"/>
    <col min="7169" max="7169" width="1.28515625" customWidth="1"/>
    <col min="7170" max="7170" width="28.140625" customWidth="1"/>
    <col min="7171" max="7171" width="34.5703125" customWidth="1"/>
    <col min="7172" max="7172" width="16.28515625" customWidth="1"/>
    <col min="7173" max="7173" width="5.85546875" customWidth="1"/>
    <col min="7174" max="7174" width="47" customWidth="1"/>
    <col min="7175" max="7176" width="16.140625" customWidth="1"/>
    <col min="7177" max="7177" width="16.28515625" customWidth="1"/>
    <col min="7178" max="7178" width="15.7109375" customWidth="1"/>
    <col min="7179" max="7179" width="32" customWidth="1"/>
    <col min="7276" max="7276" width="11.42578125" customWidth="1"/>
    <col min="7366" max="7366" width="1.42578125" customWidth="1"/>
    <col min="7425" max="7425" width="1.28515625" customWidth="1"/>
    <col min="7426" max="7426" width="28.140625" customWidth="1"/>
    <col min="7427" max="7427" width="34.5703125" customWidth="1"/>
    <col min="7428" max="7428" width="16.28515625" customWidth="1"/>
    <col min="7429" max="7429" width="5.85546875" customWidth="1"/>
    <col min="7430" max="7430" width="47" customWidth="1"/>
    <col min="7431" max="7432" width="16.140625" customWidth="1"/>
    <col min="7433" max="7433" width="16.28515625" customWidth="1"/>
    <col min="7434" max="7434" width="15.7109375" customWidth="1"/>
    <col min="7435" max="7435" width="32" customWidth="1"/>
    <col min="7532" max="7532" width="11.42578125" customWidth="1"/>
    <col min="7622" max="7622" width="1.42578125" customWidth="1"/>
    <col min="7681" max="7681" width="1.28515625" customWidth="1"/>
    <col min="7682" max="7682" width="28.140625" customWidth="1"/>
    <col min="7683" max="7683" width="34.5703125" customWidth="1"/>
    <col min="7684" max="7684" width="16.28515625" customWidth="1"/>
    <col min="7685" max="7685" width="5.85546875" customWidth="1"/>
    <col min="7686" max="7686" width="47" customWidth="1"/>
    <col min="7687" max="7688" width="16.140625" customWidth="1"/>
    <col min="7689" max="7689" width="16.28515625" customWidth="1"/>
    <col min="7690" max="7690" width="15.7109375" customWidth="1"/>
    <col min="7691" max="7691" width="32" customWidth="1"/>
    <col min="7788" max="7788" width="11.42578125" customWidth="1"/>
    <col min="7878" max="7878" width="1.42578125" customWidth="1"/>
    <col min="7937" max="7937" width="1.28515625" customWidth="1"/>
    <col min="7938" max="7938" width="28.140625" customWidth="1"/>
    <col min="7939" max="7939" width="34.5703125" customWidth="1"/>
    <col min="7940" max="7940" width="16.28515625" customWidth="1"/>
    <col min="7941" max="7941" width="5.85546875" customWidth="1"/>
    <col min="7942" max="7942" width="47" customWidth="1"/>
    <col min="7943" max="7944" width="16.140625" customWidth="1"/>
    <col min="7945" max="7945" width="16.28515625" customWidth="1"/>
    <col min="7946" max="7946" width="15.7109375" customWidth="1"/>
    <col min="7947" max="7947" width="32" customWidth="1"/>
    <col min="8044" max="8044" width="11.42578125" customWidth="1"/>
    <col min="8134" max="8134" width="1.42578125" customWidth="1"/>
    <col min="8193" max="8193" width="1.28515625" customWidth="1"/>
    <col min="8194" max="8194" width="28.140625" customWidth="1"/>
    <col min="8195" max="8195" width="34.5703125" customWidth="1"/>
    <col min="8196" max="8196" width="16.28515625" customWidth="1"/>
    <col min="8197" max="8197" width="5.85546875" customWidth="1"/>
    <col min="8198" max="8198" width="47" customWidth="1"/>
    <col min="8199" max="8200" width="16.140625" customWidth="1"/>
    <col min="8201" max="8201" width="16.28515625" customWidth="1"/>
    <col min="8202" max="8202" width="15.7109375" customWidth="1"/>
    <col min="8203" max="8203" width="32" customWidth="1"/>
    <col min="8300" max="8300" width="11.42578125" customWidth="1"/>
    <col min="8390" max="8390" width="1.42578125" customWidth="1"/>
    <col min="8449" max="8449" width="1.28515625" customWidth="1"/>
    <col min="8450" max="8450" width="28.140625" customWidth="1"/>
    <col min="8451" max="8451" width="34.5703125" customWidth="1"/>
    <col min="8452" max="8452" width="16.28515625" customWidth="1"/>
    <col min="8453" max="8453" width="5.85546875" customWidth="1"/>
    <col min="8454" max="8454" width="47" customWidth="1"/>
    <col min="8455" max="8456" width="16.140625" customWidth="1"/>
    <col min="8457" max="8457" width="16.28515625" customWidth="1"/>
    <col min="8458" max="8458" width="15.7109375" customWidth="1"/>
    <col min="8459" max="8459" width="32" customWidth="1"/>
    <col min="8556" max="8556" width="11.42578125" customWidth="1"/>
    <col min="8646" max="8646" width="1.42578125" customWidth="1"/>
    <col min="8705" max="8705" width="1.28515625" customWidth="1"/>
    <col min="8706" max="8706" width="28.140625" customWidth="1"/>
    <col min="8707" max="8707" width="34.5703125" customWidth="1"/>
    <col min="8708" max="8708" width="16.28515625" customWidth="1"/>
    <col min="8709" max="8709" width="5.85546875" customWidth="1"/>
    <col min="8710" max="8710" width="47" customWidth="1"/>
    <col min="8711" max="8712" width="16.140625" customWidth="1"/>
    <col min="8713" max="8713" width="16.28515625" customWidth="1"/>
    <col min="8714" max="8714" width="15.7109375" customWidth="1"/>
    <col min="8715" max="8715" width="32" customWidth="1"/>
    <col min="8812" max="8812" width="11.42578125" customWidth="1"/>
    <col min="8902" max="8902" width="1.42578125" customWidth="1"/>
    <col min="8961" max="8961" width="1.28515625" customWidth="1"/>
    <col min="8962" max="8962" width="28.140625" customWidth="1"/>
    <col min="8963" max="8963" width="34.5703125" customWidth="1"/>
    <col min="8964" max="8964" width="16.28515625" customWidth="1"/>
    <col min="8965" max="8965" width="5.85546875" customWidth="1"/>
    <col min="8966" max="8966" width="47" customWidth="1"/>
    <col min="8967" max="8968" width="16.140625" customWidth="1"/>
    <col min="8969" max="8969" width="16.28515625" customWidth="1"/>
    <col min="8970" max="8970" width="15.7109375" customWidth="1"/>
    <col min="8971" max="8971" width="32" customWidth="1"/>
    <col min="9068" max="9068" width="11.42578125" customWidth="1"/>
    <col min="9158" max="9158" width="1.42578125" customWidth="1"/>
    <col min="9217" max="9217" width="1.28515625" customWidth="1"/>
    <col min="9218" max="9218" width="28.140625" customWidth="1"/>
    <col min="9219" max="9219" width="34.5703125" customWidth="1"/>
    <col min="9220" max="9220" width="16.28515625" customWidth="1"/>
    <col min="9221" max="9221" width="5.85546875" customWidth="1"/>
    <col min="9222" max="9222" width="47" customWidth="1"/>
    <col min="9223" max="9224" width="16.140625" customWidth="1"/>
    <col min="9225" max="9225" width="16.28515625" customWidth="1"/>
    <col min="9226" max="9226" width="15.7109375" customWidth="1"/>
    <col min="9227" max="9227" width="32" customWidth="1"/>
    <col min="9324" max="9324" width="11.42578125" customWidth="1"/>
    <col min="9414" max="9414" width="1.42578125" customWidth="1"/>
    <col min="9473" max="9473" width="1.28515625" customWidth="1"/>
    <col min="9474" max="9474" width="28.140625" customWidth="1"/>
    <col min="9475" max="9475" width="34.5703125" customWidth="1"/>
    <col min="9476" max="9476" width="16.28515625" customWidth="1"/>
    <col min="9477" max="9477" width="5.85546875" customWidth="1"/>
    <col min="9478" max="9478" width="47" customWidth="1"/>
    <col min="9479" max="9480" width="16.140625" customWidth="1"/>
    <col min="9481" max="9481" width="16.28515625" customWidth="1"/>
    <col min="9482" max="9482" width="15.7109375" customWidth="1"/>
    <col min="9483" max="9483" width="32" customWidth="1"/>
    <col min="9580" max="9580" width="11.42578125" customWidth="1"/>
    <col min="9670" max="9670" width="1.42578125" customWidth="1"/>
    <col min="9729" max="9729" width="1.28515625" customWidth="1"/>
    <col min="9730" max="9730" width="28.140625" customWidth="1"/>
    <col min="9731" max="9731" width="34.5703125" customWidth="1"/>
    <col min="9732" max="9732" width="16.28515625" customWidth="1"/>
    <col min="9733" max="9733" width="5.85546875" customWidth="1"/>
    <col min="9734" max="9734" width="47" customWidth="1"/>
    <col min="9735" max="9736" width="16.140625" customWidth="1"/>
    <col min="9737" max="9737" width="16.28515625" customWidth="1"/>
    <col min="9738" max="9738" width="15.7109375" customWidth="1"/>
    <col min="9739" max="9739" width="32" customWidth="1"/>
    <col min="9836" max="9836" width="11.42578125" customWidth="1"/>
    <col min="9926" max="9926" width="1.42578125" customWidth="1"/>
    <col min="9985" max="9985" width="1.28515625" customWidth="1"/>
    <col min="9986" max="9986" width="28.140625" customWidth="1"/>
    <col min="9987" max="9987" width="34.5703125" customWidth="1"/>
    <col min="9988" max="9988" width="16.28515625" customWidth="1"/>
    <col min="9989" max="9989" width="5.85546875" customWidth="1"/>
    <col min="9990" max="9990" width="47" customWidth="1"/>
    <col min="9991" max="9992" width="16.140625" customWidth="1"/>
    <col min="9993" max="9993" width="16.28515625" customWidth="1"/>
    <col min="9994" max="9994" width="15.7109375" customWidth="1"/>
    <col min="9995" max="9995" width="32" customWidth="1"/>
    <col min="10092" max="10092" width="11.42578125" customWidth="1"/>
    <col min="10182" max="10182" width="1.42578125" customWidth="1"/>
    <col min="10241" max="10241" width="1.28515625" customWidth="1"/>
    <col min="10242" max="10242" width="28.140625" customWidth="1"/>
    <col min="10243" max="10243" width="34.5703125" customWidth="1"/>
    <col min="10244" max="10244" width="16.28515625" customWidth="1"/>
    <col min="10245" max="10245" width="5.85546875" customWidth="1"/>
    <col min="10246" max="10246" width="47" customWidth="1"/>
    <col min="10247" max="10248" width="16.140625" customWidth="1"/>
    <col min="10249" max="10249" width="16.28515625" customWidth="1"/>
    <col min="10250" max="10250" width="15.7109375" customWidth="1"/>
    <col min="10251" max="10251" width="32" customWidth="1"/>
    <col min="10348" max="10348" width="11.42578125" customWidth="1"/>
    <col min="10438" max="10438" width="1.42578125" customWidth="1"/>
    <col min="10497" max="10497" width="1.28515625" customWidth="1"/>
    <col min="10498" max="10498" width="28.140625" customWidth="1"/>
    <col min="10499" max="10499" width="34.5703125" customWidth="1"/>
    <col min="10500" max="10500" width="16.28515625" customWidth="1"/>
    <col min="10501" max="10501" width="5.85546875" customWidth="1"/>
    <col min="10502" max="10502" width="47" customWidth="1"/>
    <col min="10503" max="10504" width="16.140625" customWidth="1"/>
    <col min="10505" max="10505" width="16.28515625" customWidth="1"/>
    <col min="10506" max="10506" width="15.7109375" customWidth="1"/>
    <col min="10507" max="10507" width="32" customWidth="1"/>
    <col min="10604" max="10604" width="11.42578125" customWidth="1"/>
    <col min="10694" max="10694" width="1.42578125" customWidth="1"/>
    <col min="10753" max="10753" width="1.28515625" customWidth="1"/>
    <col min="10754" max="10754" width="28.140625" customWidth="1"/>
    <col min="10755" max="10755" width="34.5703125" customWidth="1"/>
    <col min="10756" max="10756" width="16.28515625" customWidth="1"/>
    <col min="10757" max="10757" width="5.85546875" customWidth="1"/>
    <col min="10758" max="10758" width="47" customWidth="1"/>
    <col min="10759" max="10760" width="16.140625" customWidth="1"/>
    <col min="10761" max="10761" width="16.28515625" customWidth="1"/>
    <col min="10762" max="10762" width="15.7109375" customWidth="1"/>
    <col min="10763" max="10763" width="32" customWidth="1"/>
    <col min="10860" max="10860" width="11.42578125" customWidth="1"/>
    <col min="10950" max="10950" width="1.42578125" customWidth="1"/>
    <col min="11009" max="11009" width="1.28515625" customWidth="1"/>
    <col min="11010" max="11010" width="28.140625" customWidth="1"/>
    <col min="11011" max="11011" width="34.5703125" customWidth="1"/>
    <col min="11012" max="11012" width="16.28515625" customWidth="1"/>
    <col min="11013" max="11013" width="5.85546875" customWidth="1"/>
    <col min="11014" max="11014" width="47" customWidth="1"/>
    <col min="11015" max="11016" width="16.140625" customWidth="1"/>
    <col min="11017" max="11017" width="16.28515625" customWidth="1"/>
    <col min="11018" max="11018" width="15.7109375" customWidth="1"/>
    <col min="11019" max="11019" width="32" customWidth="1"/>
    <col min="11116" max="11116" width="11.42578125" customWidth="1"/>
    <col min="11206" max="11206" width="1.42578125" customWidth="1"/>
    <col min="11265" max="11265" width="1.28515625" customWidth="1"/>
    <col min="11266" max="11266" width="28.140625" customWidth="1"/>
    <col min="11267" max="11267" width="34.5703125" customWidth="1"/>
    <col min="11268" max="11268" width="16.28515625" customWidth="1"/>
    <col min="11269" max="11269" width="5.85546875" customWidth="1"/>
    <col min="11270" max="11270" width="47" customWidth="1"/>
    <col min="11271" max="11272" width="16.140625" customWidth="1"/>
    <col min="11273" max="11273" width="16.28515625" customWidth="1"/>
    <col min="11274" max="11274" width="15.7109375" customWidth="1"/>
    <col min="11275" max="11275" width="32" customWidth="1"/>
    <col min="11372" max="11372" width="11.42578125" customWidth="1"/>
    <col min="11462" max="11462" width="1.42578125" customWidth="1"/>
    <col min="11521" max="11521" width="1.28515625" customWidth="1"/>
    <col min="11522" max="11522" width="28.140625" customWidth="1"/>
    <col min="11523" max="11523" width="34.5703125" customWidth="1"/>
    <col min="11524" max="11524" width="16.28515625" customWidth="1"/>
    <col min="11525" max="11525" width="5.85546875" customWidth="1"/>
    <col min="11526" max="11526" width="47" customWidth="1"/>
    <col min="11527" max="11528" width="16.140625" customWidth="1"/>
    <col min="11529" max="11529" width="16.28515625" customWidth="1"/>
    <col min="11530" max="11530" width="15.7109375" customWidth="1"/>
    <col min="11531" max="11531" width="32" customWidth="1"/>
    <col min="11628" max="11628" width="11.42578125" customWidth="1"/>
    <col min="11718" max="11718" width="1.42578125" customWidth="1"/>
    <col min="11777" max="11777" width="1.28515625" customWidth="1"/>
    <col min="11778" max="11778" width="28.140625" customWidth="1"/>
    <col min="11779" max="11779" width="34.5703125" customWidth="1"/>
    <col min="11780" max="11780" width="16.28515625" customWidth="1"/>
    <col min="11781" max="11781" width="5.85546875" customWidth="1"/>
    <col min="11782" max="11782" width="47" customWidth="1"/>
    <col min="11783" max="11784" width="16.140625" customWidth="1"/>
    <col min="11785" max="11785" width="16.28515625" customWidth="1"/>
    <col min="11786" max="11786" width="15.7109375" customWidth="1"/>
    <col min="11787" max="11787" width="32" customWidth="1"/>
    <col min="11884" max="11884" width="11.42578125" customWidth="1"/>
    <col min="11974" max="11974" width="1.42578125" customWidth="1"/>
    <col min="12033" max="12033" width="1.28515625" customWidth="1"/>
    <col min="12034" max="12034" width="28.140625" customWidth="1"/>
    <col min="12035" max="12035" width="34.5703125" customWidth="1"/>
    <col min="12036" max="12036" width="16.28515625" customWidth="1"/>
    <col min="12037" max="12037" width="5.85546875" customWidth="1"/>
    <col min="12038" max="12038" width="47" customWidth="1"/>
    <col min="12039" max="12040" width="16.140625" customWidth="1"/>
    <col min="12041" max="12041" width="16.28515625" customWidth="1"/>
    <col min="12042" max="12042" width="15.7109375" customWidth="1"/>
    <col min="12043" max="12043" width="32" customWidth="1"/>
    <col min="12140" max="12140" width="11.42578125" customWidth="1"/>
    <col min="12230" max="12230" width="1.42578125" customWidth="1"/>
    <col min="12289" max="12289" width="1.28515625" customWidth="1"/>
    <col min="12290" max="12290" width="28.140625" customWidth="1"/>
    <col min="12291" max="12291" width="34.5703125" customWidth="1"/>
    <col min="12292" max="12292" width="16.28515625" customWidth="1"/>
    <col min="12293" max="12293" width="5.85546875" customWidth="1"/>
    <col min="12294" max="12294" width="47" customWidth="1"/>
    <col min="12295" max="12296" width="16.140625" customWidth="1"/>
    <col min="12297" max="12297" width="16.28515625" customWidth="1"/>
    <col min="12298" max="12298" width="15.7109375" customWidth="1"/>
    <col min="12299" max="12299" width="32" customWidth="1"/>
    <col min="12396" max="12396" width="11.42578125" customWidth="1"/>
    <col min="12486" max="12486" width="1.42578125" customWidth="1"/>
    <col min="12545" max="12545" width="1.28515625" customWidth="1"/>
    <col min="12546" max="12546" width="28.140625" customWidth="1"/>
    <col min="12547" max="12547" width="34.5703125" customWidth="1"/>
    <col min="12548" max="12548" width="16.28515625" customWidth="1"/>
    <col min="12549" max="12549" width="5.85546875" customWidth="1"/>
    <col min="12550" max="12550" width="47" customWidth="1"/>
    <col min="12551" max="12552" width="16.140625" customWidth="1"/>
    <col min="12553" max="12553" width="16.28515625" customWidth="1"/>
    <col min="12554" max="12554" width="15.7109375" customWidth="1"/>
    <col min="12555" max="12555" width="32" customWidth="1"/>
    <col min="12652" max="12652" width="11.42578125" customWidth="1"/>
    <col min="12742" max="12742" width="1.42578125" customWidth="1"/>
    <col min="12801" max="12801" width="1.28515625" customWidth="1"/>
    <col min="12802" max="12802" width="28.140625" customWidth="1"/>
    <col min="12803" max="12803" width="34.5703125" customWidth="1"/>
    <col min="12804" max="12804" width="16.28515625" customWidth="1"/>
    <col min="12805" max="12805" width="5.85546875" customWidth="1"/>
    <col min="12806" max="12806" width="47" customWidth="1"/>
    <col min="12807" max="12808" width="16.140625" customWidth="1"/>
    <col min="12809" max="12809" width="16.28515625" customWidth="1"/>
    <col min="12810" max="12810" width="15.7109375" customWidth="1"/>
    <col min="12811" max="12811" width="32" customWidth="1"/>
    <col min="12908" max="12908" width="11.42578125" customWidth="1"/>
    <col min="12998" max="12998" width="1.42578125" customWidth="1"/>
    <col min="13057" max="13057" width="1.28515625" customWidth="1"/>
    <col min="13058" max="13058" width="28.140625" customWidth="1"/>
    <col min="13059" max="13059" width="34.5703125" customWidth="1"/>
    <col min="13060" max="13060" width="16.28515625" customWidth="1"/>
    <col min="13061" max="13061" width="5.85546875" customWidth="1"/>
    <col min="13062" max="13062" width="47" customWidth="1"/>
    <col min="13063" max="13064" width="16.140625" customWidth="1"/>
    <col min="13065" max="13065" width="16.28515625" customWidth="1"/>
    <col min="13066" max="13066" width="15.7109375" customWidth="1"/>
    <col min="13067" max="13067" width="32" customWidth="1"/>
    <col min="13164" max="13164" width="11.42578125" customWidth="1"/>
    <col min="13254" max="13254" width="1.42578125" customWidth="1"/>
    <col min="13313" max="13313" width="1.28515625" customWidth="1"/>
    <col min="13314" max="13314" width="28.140625" customWidth="1"/>
    <col min="13315" max="13315" width="34.5703125" customWidth="1"/>
    <col min="13316" max="13316" width="16.28515625" customWidth="1"/>
    <col min="13317" max="13317" width="5.85546875" customWidth="1"/>
    <col min="13318" max="13318" width="47" customWidth="1"/>
    <col min="13319" max="13320" width="16.140625" customWidth="1"/>
    <col min="13321" max="13321" width="16.28515625" customWidth="1"/>
    <col min="13322" max="13322" width="15.7109375" customWidth="1"/>
    <col min="13323" max="13323" width="32" customWidth="1"/>
    <col min="13420" max="13420" width="11.42578125" customWidth="1"/>
    <col min="13510" max="13510" width="1.42578125" customWidth="1"/>
    <col min="13569" max="13569" width="1.28515625" customWidth="1"/>
    <col min="13570" max="13570" width="28.140625" customWidth="1"/>
    <col min="13571" max="13571" width="34.5703125" customWidth="1"/>
    <col min="13572" max="13572" width="16.28515625" customWidth="1"/>
    <col min="13573" max="13573" width="5.85546875" customWidth="1"/>
    <col min="13574" max="13574" width="47" customWidth="1"/>
    <col min="13575" max="13576" width="16.140625" customWidth="1"/>
    <col min="13577" max="13577" width="16.28515625" customWidth="1"/>
    <col min="13578" max="13578" width="15.7109375" customWidth="1"/>
    <col min="13579" max="13579" width="32" customWidth="1"/>
    <col min="13676" max="13676" width="11.42578125" customWidth="1"/>
    <col min="13766" max="13766" width="1.42578125" customWidth="1"/>
    <col min="13825" max="13825" width="1.28515625" customWidth="1"/>
    <col min="13826" max="13826" width="28.140625" customWidth="1"/>
    <col min="13827" max="13827" width="34.5703125" customWidth="1"/>
    <col min="13828" max="13828" width="16.28515625" customWidth="1"/>
    <col min="13829" max="13829" width="5.85546875" customWidth="1"/>
    <col min="13830" max="13830" width="47" customWidth="1"/>
    <col min="13831" max="13832" width="16.140625" customWidth="1"/>
    <col min="13833" max="13833" width="16.28515625" customWidth="1"/>
    <col min="13834" max="13834" width="15.7109375" customWidth="1"/>
    <col min="13835" max="13835" width="32" customWidth="1"/>
    <col min="13932" max="13932" width="11.42578125" customWidth="1"/>
    <col min="14022" max="14022" width="1.42578125" customWidth="1"/>
    <col min="14081" max="14081" width="1.28515625" customWidth="1"/>
    <col min="14082" max="14082" width="28.140625" customWidth="1"/>
    <col min="14083" max="14083" width="34.5703125" customWidth="1"/>
    <col min="14084" max="14084" width="16.28515625" customWidth="1"/>
    <col min="14085" max="14085" width="5.85546875" customWidth="1"/>
    <col min="14086" max="14086" width="47" customWidth="1"/>
    <col min="14087" max="14088" width="16.140625" customWidth="1"/>
    <col min="14089" max="14089" width="16.28515625" customWidth="1"/>
    <col min="14090" max="14090" width="15.7109375" customWidth="1"/>
    <col min="14091" max="14091" width="32" customWidth="1"/>
    <col min="14188" max="14188" width="11.42578125" customWidth="1"/>
    <col min="14278" max="14278" width="1.42578125" customWidth="1"/>
    <col min="14337" max="14337" width="1.28515625" customWidth="1"/>
    <col min="14338" max="14338" width="28.140625" customWidth="1"/>
    <col min="14339" max="14339" width="34.5703125" customWidth="1"/>
    <col min="14340" max="14340" width="16.28515625" customWidth="1"/>
    <col min="14341" max="14341" width="5.85546875" customWidth="1"/>
    <col min="14342" max="14342" width="47" customWidth="1"/>
    <col min="14343" max="14344" width="16.140625" customWidth="1"/>
    <col min="14345" max="14345" width="16.28515625" customWidth="1"/>
    <col min="14346" max="14346" width="15.7109375" customWidth="1"/>
    <col min="14347" max="14347" width="32" customWidth="1"/>
    <col min="14444" max="14444" width="11.42578125" customWidth="1"/>
    <col min="14534" max="14534" width="1.42578125" customWidth="1"/>
    <col min="14593" max="14593" width="1.28515625" customWidth="1"/>
    <col min="14594" max="14594" width="28.140625" customWidth="1"/>
    <col min="14595" max="14595" width="34.5703125" customWidth="1"/>
    <col min="14596" max="14596" width="16.28515625" customWidth="1"/>
    <col min="14597" max="14597" width="5.85546875" customWidth="1"/>
    <col min="14598" max="14598" width="47" customWidth="1"/>
    <col min="14599" max="14600" width="16.140625" customWidth="1"/>
    <col min="14601" max="14601" width="16.28515625" customWidth="1"/>
    <col min="14602" max="14602" width="15.7109375" customWidth="1"/>
    <col min="14603" max="14603" width="32" customWidth="1"/>
    <col min="14700" max="14700" width="11.42578125" customWidth="1"/>
    <col min="14790" max="14790" width="1.42578125" customWidth="1"/>
    <col min="14849" max="14849" width="1.28515625" customWidth="1"/>
    <col min="14850" max="14850" width="28.140625" customWidth="1"/>
    <col min="14851" max="14851" width="34.5703125" customWidth="1"/>
    <col min="14852" max="14852" width="16.28515625" customWidth="1"/>
    <col min="14853" max="14853" width="5.85546875" customWidth="1"/>
    <col min="14854" max="14854" width="47" customWidth="1"/>
    <col min="14855" max="14856" width="16.140625" customWidth="1"/>
    <col min="14857" max="14857" width="16.28515625" customWidth="1"/>
    <col min="14858" max="14858" width="15.7109375" customWidth="1"/>
    <col min="14859" max="14859" width="32" customWidth="1"/>
    <col min="14956" max="14956" width="11.42578125" customWidth="1"/>
    <col min="15046" max="15046" width="1.42578125" customWidth="1"/>
    <col min="15105" max="15105" width="1.28515625" customWidth="1"/>
    <col min="15106" max="15106" width="28.140625" customWidth="1"/>
    <col min="15107" max="15107" width="34.5703125" customWidth="1"/>
    <col min="15108" max="15108" width="16.28515625" customWidth="1"/>
    <col min="15109" max="15109" width="5.85546875" customWidth="1"/>
    <col min="15110" max="15110" width="47" customWidth="1"/>
    <col min="15111" max="15112" width="16.140625" customWidth="1"/>
    <col min="15113" max="15113" width="16.28515625" customWidth="1"/>
    <col min="15114" max="15114" width="15.7109375" customWidth="1"/>
    <col min="15115" max="15115" width="32" customWidth="1"/>
    <col min="15212" max="15212" width="11.42578125" customWidth="1"/>
    <col min="15302" max="15302" width="1.42578125" customWidth="1"/>
    <col min="15361" max="15361" width="1.28515625" customWidth="1"/>
    <col min="15362" max="15362" width="28.140625" customWidth="1"/>
    <col min="15363" max="15363" width="34.5703125" customWidth="1"/>
    <col min="15364" max="15364" width="16.28515625" customWidth="1"/>
    <col min="15365" max="15365" width="5.85546875" customWidth="1"/>
    <col min="15366" max="15366" width="47" customWidth="1"/>
    <col min="15367" max="15368" width="16.140625" customWidth="1"/>
    <col min="15369" max="15369" width="16.28515625" customWidth="1"/>
    <col min="15370" max="15370" width="15.7109375" customWidth="1"/>
    <col min="15371" max="15371" width="32" customWidth="1"/>
    <col min="15468" max="15468" width="11.42578125" customWidth="1"/>
    <col min="15558" max="15558" width="1.42578125" customWidth="1"/>
    <col min="15617" max="15617" width="1.28515625" customWidth="1"/>
    <col min="15618" max="15618" width="28.140625" customWidth="1"/>
    <col min="15619" max="15619" width="34.5703125" customWidth="1"/>
    <col min="15620" max="15620" width="16.28515625" customWidth="1"/>
    <col min="15621" max="15621" width="5.85546875" customWidth="1"/>
    <col min="15622" max="15622" width="47" customWidth="1"/>
    <col min="15623" max="15624" width="16.140625" customWidth="1"/>
    <col min="15625" max="15625" width="16.28515625" customWidth="1"/>
    <col min="15626" max="15626" width="15.7109375" customWidth="1"/>
    <col min="15627" max="15627" width="32" customWidth="1"/>
    <col min="15724" max="15724" width="11.42578125" customWidth="1"/>
    <col min="15814" max="15814" width="1.42578125" customWidth="1"/>
    <col min="15873" max="15873" width="1.28515625" customWidth="1"/>
    <col min="15874" max="15874" width="28.140625" customWidth="1"/>
    <col min="15875" max="15875" width="34.5703125" customWidth="1"/>
    <col min="15876" max="15876" width="16.28515625" customWidth="1"/>
    <col min="15877" max="15877" width="5.85546875" customWidth="1"/>
    <col min="15878" max="15878" width="47" customWidth="1"/>
    <col min="15879" max="15880" width="16.140625" customWidth="1"/>
    <col min="15881" max="15881" width="16.28515625" customWidth="1"/>
    <col min="15882" max="15882" width="15.7109375" customWidth="1"/>
    <col min="15883" max="15883" width="32" customWidth="1"/>
    <col min="15980" max="15980" width="11.42578125" customWidth="1"/>
    <col min="16070" max="16070" width="1.42578125" customWidth="1"/>
    <col min="16129" max="16129" width="1.28515625" customWidth="1"/>
    <col min="16130" max="16130" width="28.140625" customWidth="1"/>
    <col min="16131" max="16131" width="34.5703125" customWidth="1"/>
    <col min="16132" max="16132" width="16.28515625" customWidth="1"/>
    <col min="16133" max="16133" width="5.85546875" customWidth="1"/>
    <col min="16134" max="16134" width="47" customWidth="1"/>
    <col min="16135" max="16136" width="16.140625" customWidth="1"/>
    <col min="16137" max="16137" width="16.28515625" customWidth="1"/>
    <col min="16138" max="16138" width="15.7109375" customWidth="1"/>
    <col min="16139" max="16139" width="32" customWidth="1"/>
    <col min="16236" max="16236" width="11.42578125" customWidth="1"/>
    <col min="16326" max="16326" width="1.42578125" customWidth="1"/>
  </cols>
  <sheetData>
    <row r="1" spans="2:11" ht="15.75" thickBot="1" x14ac:dyDescent="0.3"/>
    <row r="2" spans="2:11" ht="23.25" customHeight="1" thickBot="1" x14ac:dyDescent="0.3">
      <c r="B2" s="372"/>
      <c r="C2" s="375" t="s">
        <v>337</v>
      </c>
      <c r="D2" s="376"/>
      <c r="E2" s="376"/>
      <c r="F2" s="376"/>
      <c r="G2" s="376"/>
      <c r="H2" s="376"/>
      <c r="I2" s="376"/>
      <c r="J2" s="377"/>
    </row>
    <row r="3" spans="2:11" ht="18" customHeight="1" thickBot="1" x14ac:dyDescent="0.3">
      <c r="B3" s="373"/>
      <c r="C3" s="334" t="s">
        <v>18</v>
      </c>
      <c r="D3" s="335"/>
      <c r="E3" s="335"/>
      <c r="F3" s="335"/>
      <c r="G3" s="335"/>
      <c r="H3" s="335"/>
      <c r="I3" s="335"/>
      <c r="J3" s="336"/>
    </row>
    <row r="4" spans="2:11" ht="18" customHeight="1" thickBot="1" x14ac:dyDescent="0.3">
      <c r="B4" s="373"/>
      <c r="C4" s="334" t="s">
        <v>313</v>
      </c>
      <c r="D4" s="335"/>
      <c r="E4" s="335"/>
      <c r="F4" s="335"/>
      <c r="G4" s="335"/>
      <c r="H4" s="335"/>
      <c r="I4" s="335"/>
      <c r="J4" s="336"/>
    </row>
    <row r="5" spans="2:11" ht="18" customHeight="1" thickBot="1" x14ac:dyDescent="0.3">
      <c r="B5" s="374"/>
      <c r="C5" s="334" t="s">
        <v>338</v>
      </c>
      <c r="D5" s="335"/>
      <c r="E5" s="335"/>
      <c r="F5" s="335"/>
      <c r="G5" s="335"/>
      <c r="H5" s="378" t="s">
        <v>103</v>
      </c>
      <c r="I5" s="379"/>
      <c r="J5" s="380"/>
    </row>
    <row r="6" spans="2:11" ht="18" customHeight="1" thickBot="1" x14ac:dyDescent="0.3">
      <c r="B6" s="148"/>
      <c r="C6" s="125"/>
      <c r="D6" s="125"/>
      <c r="E6" s="125"/>
      <c r="F6" s="125"/>
      <c r="G6" s="125"/>
      <c r="H6" s="125"/>
      <c r="I6" s="125"/>
      <c r="J6" s="149"/>
    </row>
    <row r="7" spans="2:11" ht="51.75" customHeight="1" thickBot="1" x14ac:dyDescent="0.3">
      <c r="B7" s="127" t="s">
        <v>314</v>
      </c>
      <c r="C7" s="381" t="str">
        <f>+Act_1!C7</f>
        <v>POA GESTIÓN SIN INVERSIÓN DIRECCIÓN DE NORMATIVIDAD Y CONCEPTOS</v>
      </c>
      <c r="D7" s="382"/>
      <c r="E7" s="383"/>
      <c r="F7" s="128"/>
      <c r="G7" s="125"/>
      <c r="H7" s="125"/>
      <c r="I7" s="125"/>
      <c r="J7" s="149"/>
    </row>
    <row r="8" spans="2:11" ht="32.25" customHeight="1" thickBot="1" x14ac:dyDescent="0.3">
      <c r="B8" s="135" t="s">
        <v>108</v>
      </c>
      <c r="C8" s="381" t="s">
        <v>363</v>
      </c>
      <c r="D8" s="382"/>
      <c r="E8" s="383"/>
      <c r="F8" s="128"/>
      <c r="G8" s="125"/>
      <c r="H8" s="125"/>
      <c r="I8" s="125"/>
      <c r="J8" s="149"/>
    </row>
    <row r="9" spans="2:11" ht="32.25" customHeight="1" thickBot="1" x14ac:dyDescent="0.3">
      <c r="B9" s="135" t="s">
        <v>315</v>
      </c>
      <c r="C9" s="381" t="s">
        <v>364</v>
      </c>
      <c r="D9" s="382"/>
      <c r="E9" s="383"/>
      <c r="F9" s="129"/>
      <c r="G9" s="125"/>
      <c r="H9" s="125"/>
      <c r="I9" s="125"/>
      <c r="J9" s="149"/>
    </row>
    <row r="10" spans="2:11" ht="33.75" customHeight="1" thickBot="1" x14ac:dyDescent="0.3">
      <c r="B10" s="135" t="s">
        <v>316</v>
      </c>
      <c r="C10" s="381" t="s">
        <v>335</v>
      </c>
      <c r="D10" s="382"/>
      <c r="E10" s="383"/>
      <c r="F10" s="128"/>
      <c r="G10" s="125"/>
      <c r="H10" s="125"/>
      <c r="I10" s="125"/>
      <c r="J10" s="149"/>
    </row>
    <row r="11" spans="2:11" ht="81.75" customHeight="1" thickBot="1" x14ac:dyDescent="0.3">
      <c r="B11" s="135" t="s">
        <v>317</v>
      </c>
      <c r="C11" s="381" t="str">
        <f>'2_PAAC'!F9</f>
        <v>Realizar el 100% de las actividades programadas en el Plan Anticorrupción y de Atención al Ciudadano de la vigencia por la Dirección de Normatividad y Conceptos</v>
      </c>
      <c r="D11" s="382"/>
      <c r="E11" s="383"/>
      <c r="F11" s="128"/>
      <c r="G11" s="125"/>
      <c r="H11" s="125"/>
      <c r="I11" s="125"/>
      <c r="J11" s="149"/>
    </row>
    <row r="13" spans="2:11" ht="26.25" customHeight="1" x14ac:dyDescent="0.25">
      <c r="B13" s="342" t="s">
        <v>346</v>
      </c>
      <c r="C13" s="342"/>
      <c r="D13" s="342"/>
      <c r="E13" s="342"/>
      <c r="F13" s="342"/>
      <c r="G13" s="342"/>
      <c r="H13" s="342"/>
      <c r="I13" s="340" t="s">
        <v>318</v>
      </c>
      <c r="J13" s="340"/>
      <c r="K13" s="340"/>
    </row>
    <row r="14" spans="2:11" s="131" customFormat="1" ht="56.25" customHeight="1" x14ac:dyDescent="0.25">
      <c r="B14" s="141" t="s">
        <v>319</v>
      </c>
      <c r="C14" s="141" t="s">
        <v>320</v>
      </c>
      <c r="D14" s="141" t="s">
        <v>321</v>
      </c>
      <c r="E14" s="141" t="s">
        <v>322</v>
      </c>
      <c r="F14" s="141" t="s">
        <v>323</v>
      </c>
      <c r="G14" s="141" t="s">
        <v>324</v>
      </c>
      <c r="H14" s="141" t="s">
        <v>325</v>
      </c>
      <c r="I14" s="130" t="s">
        <v>326</v>
      </c>
      <c r="J14" s="130" t="s">
        <v>327</v>
      </c>
      <c r="K14" s="130" t="s">
        <v>328</v>
      </c>
    </row>
    <row r="15" spans="2:11" ht="126" customHeight="1" x14ac:dyDescent="0.25">
      <c r="B15" s="341">
        <v>1</v>
      </c>
      <c r="C15" s="370" t="s">
        <v>392</v>
      </c>
      <c r="D15" s="371" t="s">
        <v>365</v>
      </c>
      <c r="E15" s="150">
        <v>1</v>
      </c>
      <c r="F15" s="154" t="s">
        <v>359</v>
      </c>
      <c r="G15" s="151" t="s">
        <v>365</v>
      </c>
      <c r="H15" s="156">
        <v>43617</v>
      </c>
      <c r="I15" s="194" t="s">
        <v>365</v>
      </c>
      <c r="J15" s="155">
        <v>43617</v>
      </c>
      <c r="K15" s="204" t="s">
        <v>388</v>
      </c>
    </row>
    <row r="16" spans="2:11" ht="120.75" customHeight="1" x14ac:dyDescent="0.25">
      <c r="B16" s="341"/>
      <c r="C16" s="370"/>
      <c r="D16" s="371"/>
      <c r="E16" s="150">
        <v>2</v>
      </c>
      <c r="F16" s="154" t="s">
        <v>360</v>
      </c>
      <c r="G16" s="157" t="s">
        <v>365</v>
      </c>
      <c r="H16" s="156">
        <v>43617</v>
      </c>
      <c r="I16" s="194" t="s">
        <v>365</v>
      </c>
      <c r="J16" s="155">
        <v>43617</v>
      </c>
      <c r="K16" s="205" t="s">
        <v>389</v>
      </c>
    </row>
    <row r="17" spans="2:11" ht="52.5" customHeight="1" x14ac:dyDescent="0.25">
      <c r="B17" s="341">
        <v>2</v>
      </c>
      <c r="C17" s="370" t="s">
        <v>392</v>
      </c>
      <c r="D17" s="371" t="s">
        <v>365</v>
      </c>
      <c r="E17" s="150">
        <v>1</v>
      </c>
      <c r="F17" s="154" t="s">
        <v>395</v>
      </c>
      <c r="G17" s="157" t="s">
        <v>365</v>
      </c>
      <c r="H17" s="156">
        <v>43800</v>
      </c>
      <c r="I17" s="213" t="s">
        <v>365</v>
      </c>
      <c r="J17" s="156">
        <v>43800</v>
      </c>
      <c r="K17" s="216" t="s">
        <v>408</v>
      </c>
    </row>
    <row r="18" spans="2:11" ht="51.75" customHeight="1" x14ac:dyDescent="0.25">
      <c r="B18" s="341"/>
      <c r="C18" s="370"/>
      <c r="D18" s="371"/>
      <c r="E18" s="150">
        <v>2</v>
      </c>
      <c r="F18" s="154" t="s">
        <v>396</v>
      </c>
      <c r="G18" s="157" t="s">
        <v>365</v>
      </c>
      <c r="H18" s="156">
        <v>43800</v>
      </c>
      <c r="I18" s="213" t="s">
        <v>365</v>
      </c>
      <c r="J18" s="156">
        <v>43800</v>
      </c>
      <c r="K18" s="216" t="s">
        <v>408</v>
      </c>
    </row>
    <row r="19" spans="2:11" ht="58.5" customHeight="1" x14ac:dyDescent="0.25">
      <c r="B19" s="189">
        <v>3</v>
      </c>
      <c r="C19" s="190" t="s">
        <v>393</v>
      </c>
      <c r="D19" s="191" t="s">
        <v>365</v>
      </c>
      <c r="E19" s="150">
        <v>1</v>
      </c>
      <c r="F19" s="154" t="s">
        <v>397</v>
      </c>
      <c r="G19" s="192" t="s">
        <v>365</v>
      </c>
      <c r="H19" s="193">
        <v>43709</v>
      </c>
      <c r="I19" s="210" t="s">
        <v>365</v>
      </c>
      <c r="J19" s="211">
        <v>43709</v>
      </c>
      <c r="K19" s="205" t="s">
        <v>403</v>
      </c>
    </row>
    <row r="20" spans="2:11" ht="81" customHeight="1" x14ac:dyDescent="0.25">
      <c r="B20" s="195">
        <v>4</v>
      </c>
      <c r="C20" s="196" t="s">
        <v>401</v>
      </c>
      <c r="D20" s="197" t="s">
        <v>365</v>
      </c>
      <c r="E20" s="150">
        <v>1</v>
      </c>
      <c r="F20" s="154" t="s">
        <v>402</v>
      </c>
      <c r="G20" s="210" t="s">
        <v>365</v>
      </c>
      <c r="H20" s="211">
        <v>43739</v>
      </c>
      <c r="I20" s="210" t="s">
        <v>365</v>
      </c>
      <c r="J20" s="211">
        <v>43739</v>
      </c>
      <c r="K20" s="153" t="s">
        <v>409</v>
      </c>
    </row>
    <row r="21" spans="2:11" s="133" customFormat="1" ht="21.75" customHeight="1" x14ac:dyDescent="0.25">
      <c r="B21" s="347" t="s">
        <v>333</v>
      </c>
      <c r="C21" s="347"/>
      <c r="D21" s="142">
        <f>SUM(D15:D18)</f>
        <v>0</v>
      </c>
      <c r="E21" s="348" t="s">
        <v>334</v>
      </c>
      <c r="F21" s="348"/>
      <c r="G21" s="142">
        <f>SUM(G15:G18)</f>
        <v>0</v>
      </c>
      <c r="H21" s="142"/>
      <c r="I21" s="132"/>
      <c r="J21" s="132"/>
      <c r="K21" s="132"/>
    </row>
  </sheetData>
  <sheetProtection selectLockedCells="1" selectUnlockedCells="1"/>
  <mergeCells count="21">
    <mergeCell ref="C7:E7"/>
    <mergeCell ref="C8:E8"/>
    <mergeCell ref="C9:E9"/>
    <mergeCell ref="C10:E10"/>
    <mergeCell ref="C11:E11"/>
    <mergeCell ref="B2:B5"/>
    <mergeCell ref="C2:J2"/>
    <mergeCell ref="C3:J3"/>
    <mergeCell ref="C4:J4"/>
    <mergeCell ref="C5:G5"/>
    <mergeCell ref="H5:J5"/>
    <mergeCell ref="B21:C21"/>
    <mergeCell ref="E21:F21"/>
    <mergeCell ref="I13:K13"/>
    <mergeCell ref="B13:H13"/>
    <mergeCell ref="B17:B18"/>
    <mergeCell ref="C17:C18"/>
    <mergeCell ref="D17:D18"/>
    <mergeCell ref="B15:B16"/>
    <mergeCell ref="C15:C16"/>
    <mergeCell ref="D15:D16"/>
  </mergeCells>
  <pageMargins left="1" right="1" top="1" bottom="1" header="0.5" footer="0.5"/>
  <pageSetup scale="2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5"/>
  <sheetViews>
    <sheetView topLeftCell="A19" workbookViewId="0">
      <selection activeCell="A56" sqref="A56"/>
    </sheetView>
  </sheetViews>
  <sheetFormatPr baseColWidth="10" defaultRowHeight="12.75" x14ac:dyDescent="0.2"/>
  <cols>
    <col min="1" max="1" width="65.28515625" style="48" bestFit="1" customWidth="1"/>
    <col min="2" max="2" width="11.42578125" style="48"/>
    <col min="3" max="3" width="63.42578125" style="49" customWidth="1"/>
    <col min="4" max="4" width="11.42578125" style="49"/>
    <col min="5" max="5" width="11.42578125" style="110"/>
    <col min="6" max="6" width="18.85546875" style="110" customWidth="1"/>
    <col min="7" max="7" width="11.42578125" style="48" customWidth="1"/>
    <col min="8" max="11" width="20.7109375" style="48" customWidth="1"/>
    <col min="12" max="12" width="11.42578125" style="48"/>
    <col min="13" max="16" width="11.42578125" style="48" hidden="1" customWidth="1"/>
    <col min="17" max="17" width="15.85546875" style="48" hidden="1" customWidth="1"/>
    <col min="18" max="20" width="11.42578125" style="48" hidden="1" customWidth="1"/>
    <col min="21" max="22" width="0" style="48" hidden="1" customWidth="1"/>
    <col min="23" max="256" width="11.42578125" style="48"/>
    <col min="257" max="257" width="65.28515625" style="48" bestFit="1" customWidth="1"/>
    <col min="258" max="258" width="11.42578125" style="48"/>
    <col min="259" max="259" width="63.42578125" style="48" customWidth="1"/>
    <col min="260" max="261" width="11.42578125" style="48"/>
    <col min="262" max="262" width="18.85546875" style="48" customWidth="1"/>
    <col min="263" max="263" width="11.42578125" style="48" customWidth="1"/>
    <col min="264" max="267" width="20.7109375" style="48" customWidth="1"/>
    <col min="268" max="268" width="11.42578125" style="48"/>
    <col min="269" max="278" width="0" style="48" hidden="1" customWidth="1"/>
    <col min="279" max="512" width="11.42578125" style="48"/>
    <col min="513" max="513" width="65.28515625" style="48" bestFit="1" customWidth="1"/>
    <col min="514" max="514" width="11.42578125" style="48"/>
    <col min="515" max="515" width="63.42578125" style="48" customWidth="1"/>
    <col min="516" max="517" width="11.42578125" style="48"/>
    <col min="518" max="518" width="18.85546875" style="48" customWidth="1"/>
    <col min="519" max="519" width="11.42578125" style="48" customWidth="1"/>
    <col min="520" max="523" width="20.7109375" style="48" customWidth="1"/>
    <col min="524" max="524" width="11.42578125" style="48"/>
    <col min="525" max="534" width="0" style="48" hidden="1" customWidth="1"/>
    <col min="535" max="768" width="11.42578125" style="48"/>
    <col min="769" max="769" width="65.28515625" style="48" bestFit="1" customWidth="1"/>
    <col min="770" max="770" width="11.42578125" style="48"/>
    <col min="771" max="771" width="63.42578125" style="48" customWidth="1"/>
    <col min="772" max="773" width="11.42578125" style="48"/>
    <col min="774" max="774" width="18.85546875" style="48" customWidth="1"/>
    <col min="775" max="775" width="11.42578125" style="48" customWidth="1"/>
    <col min="776" max="779" width="20.7109375" style="48" customWidth="1"/>
    <col min="780" max="780" width="11.42578125" style="48"/>
    <col min="781" max="790" width="0" style="48" hidden="1" customWidth="1"/>
    <col min="791" max="1024" width="11.42578125" style="48"/>
    <col min="1025" max="1025" width="65.28515625" style="48" bestFit="1" customWidth="1"/>
    <col min="1026" max="1026" width="11.42578125" style="48"/>
    <col min="1027" max="1027" width="63.42578125" style="48" customWidth="1"/>
    <col min="1028" max="1029" width="11.42578125" style="48"/>
    <col min="1030" max="1030" width="18.85546875" style="48" customWidth="1"/>
    <col min="1031" max="1031" width="11.42578125" style="48" customWidth="1"/>
    <col min="1032" max="1035" width="20.7109375" style="48" customWidth="1"/>
    <col min="1036" max="1036" width="11.42578125" style="48"/>
    <col min="1037" max="1046" width="0" style="48" hidden="1" customWidth="1"/>
    <col min="1047" max="1280" width="11.42578125" style="48"/>
    <col min="1281" max="1281" width="65.28515625" style="48" bestFit="1" customWidth="1"/>
    <col min="1282" max="1282" width="11.42578125" style="48"/>
    <col min="1283" max="1283" width="63.42578125" style="48" customWidth="1"/>
    <col min="1284" max="1285" width="11.42578125" style="48"/>
    <col min="1286" max="1286" width="18.85546875" style="48" customWidth="1"/>
    <col min="1287" max="1287" width="11.42578125" style="48" customWidth="1"/>
    <col min="1288" max="1291" width="20.7109375" style="48" customWidth="1"/>
    <col min="1292" max="1292" width="11.42578125" style="48"/>
    <col min="1293" max="1302" width="0" style="48" hidden="1" customWidth="1"/>
    <col min="1303" max="1536" width="11.42578125" style="48"/>
    <col min="1537" max="1537" width="65.28515625" style="48" bestFit="1" customWidth="1"/>
    <col min="1538" max="1538" width="11.42578125" style="48"/>
    <col min="1539" max="1539" width="63.42578125" style="48" customWidth="1"/>
    <col min="1540" max="1541" width="11.42578125" style="48"/>
    <col min="1542" max="1542" width="18.85546875" style="48" customWidth="1"/>
    <col min="1543" max="1543" width="11.42578125" style="48" customWidth="1"/>
    <col min="1544" max="1547" width="20.7109375" style="48" customWidth="1"/>
    <col min="1548" max="1548" width="11.42578125" style="48"/>
    <col min="1549" max="1558" width="0" style="48" hidden="1" customWidth="1"/>
    <col min="1559" max="1792" width="11.42578125" style="48"/>
    <col min="1793" max="1793" width="65.28515625" style="48" bestFit="1" customWidth="1"/>
    <col min="1794" max="1794" width="11.42578125" style="48"/>
    <col min="1795" max="1795" width="63.42578125" style="48" customWidth="1"/>
    <col min="1796" max="1797" width="11.42578125" style="48"/>
    <col min="1798" max="1798" width="18.85546875" style="48" customWidth="1"/>
    <col min="1799" max="1799" width="11.42578125" style="48" customWidth="1"/>
    <col min="1800" max="1803" width="20.7109375" style="48" customWidth="1"/>
    <col min="1804" max="1804" width="11.42578125" style="48"/>
    <col min="1805" max="1814" width="0" style="48" hidden="1" customWidth="1"/>
    <col min="1815" max="2048" width="11.42578125" style="48"/>
    <col min="2049" max="2049" width="65.28515625" style="48" bestFit="1" customWidth="1"/>
    <col min="2050" max="2050" width="11.42578125" style="48"/>
    <col min="2051" max="2051" width="63.42578125" style="48" customWidth="1"/>
    <col min="2052" max="2053" width="11.42578125" style="48"/>
    <col min="2054" max="2054" width="18.85546875" style="48" customWidth="1"/>
    <col min="2055" max="2055" width="11.42578125" style="48" customWidth="1"/>
    <col min="2056" max="2059" width="20.7109375" style="48" customWidth="1"/>
    <col min="2060" max="2060" width="11.42578125" style="48"/>
    <col min="2061" max="2070" width="0" style="48" hidden="1" customWidth="1"/>
    <col min="2071" max="2304" width="11.42578125" style="48"/>
    <col min="2305" max="2305" width="65.28515625" style="48" bestFit="1" customWidth="1"/>
    <col min="2306" max="2306" width="11.42578125" style="48"/>
    <col min="2307" max="2307" width="63.42578125" style="48" customWidth="1"/>
    <col min="2308" max="2309" width="11.42578125" style="48"/>
    <col min="2310" max="2310" width="18.85546875" style="48" customWidth="1"/>
    <col min="2311" max="2311" width="11.42578125" style="48" customWidth="1"/>
    <col min="2312" max="2315" width="20.7109375" style="48" customWidth="1"/>
    <col min="2316" max="2316" width="11.42578125" style="48"/>
    <col min="2317" max="2326" width="0" style="48" hidden="1" customWidth="1"/>
    <col min="2327" max="2560" width="11.42578125" style="48"/>
    <col min="2561" max="2561" width="65.28515625" style="48" bestFit="1" customWidth="1"/>
    <col min="2562" max="2562" width="11.42578125" style="48"/>
    <col min="2563" max="2563" width="63.42578125" style="48" customWidth="1"/>
    <col min="2564" max="2565" width="11.42578125" style="48"/>
    <col min="2566" max="2566" width="18.85546875" style="48" customWidth="1"/>
    <col min="2567" max="2567" width="11.42578125" style="48" customWidth="1"/>
    <col min="2568" max="2571" width="20.7109375" style="48" customWidth="1"/>
    <col min="2572" max="2572" width="11.42578125" style="48"/>
    <col min="2573" max="2582" width="0" style="48" hidden="1" customWidth="1"/>
    <col min="2583" max="2816" width="11.42578125" style="48"/>
    <col min="2817" max="2817" width="65.28515625" style="48" bestFit="1" customWidth="1"/>
    <col min="2818" max="2818" width="11.42578125" style="48"/>
    <col min="2819" max="2819" width="63.42578125" style="48" customWidth="1"/>
    <col min="2820" max="2821" width="11.42578125" style="48"/>
    <col min="2822" max="2822" width="18.85546875" style="48" customWidth="1"/>
    <col min="2823" max="2823" width="11.42578125" style="48" customWidth="1"/>
    <col min="2824" max="2827" width="20.7109375" style="48" customWidth="1"/>
    <col min="2828" max="2828" width="11.42578125" style="48"/>
    <col min="2829" max="2838" width="0" style="48" hidden="1" customWidth="1"/>
    <col min="2839" max="3072" width="11.42578125" style="48"/>
    <col min="3073" max="3073" width="65.28515625" style="48" bestFit="1" customWidth="1"/>
    <col min="3074" max="3074" width="11.42578125" style="48"/>
    <col min="3075" max="3075" width="63.42578125" style="48" customWidth="1"/>
    <col min="3076" max="3077" width="11.42578125" style="48"/>
    <col min="3078" max="3078" width="18.85546875" style="48" customWidth="1"/>
    <col min="3079" max="3079" width="11.42578125" style="48" customWidth="1"/>
    <col min="3080" max="3083" width="20.7109375" style="48" customWidth="1"/>
    <col min="3084" max="3084" width="11.42578125" style="48"/>
    <col min="3085" max="3094" width="0" style="48" hidden="1" customWidth="1"/>
    <col min="3095" max="3328" width="11.42578125" style="48"/>
    <col min="3329" max="3329" width="65.28515625" style="48" bestFit="1" customWidth="1"/>
    <col min="3330" max="3330" width="11.42578125" style="48"/>
    <col min="3331" max="3331" width="63.42578125" style="48" customWidth="1"/>
    <col min="3332" max="3333" width="11.42578125" style="48"/>
    <col min="3334" max="3334" width="18.85546875" style="48" customWidth="1"/>
    <col min="3335" max="3335" width="11.42578125" style="48" customWidth="1"/>
    <col min="3336" max="3339" width="20.7109375" style="48" customWidth="1"/>
    <col min="3340" max="3340" width="11.42578125" style="48"/>
    <col min="3341" max="3350" width="0" style="48" hidden="1" customWidth="1"/>
    <col min="3351" max="3584" width="11.42578125" style="48"/>
    <col min="3585" max="3585" width="65.28515625" style="48" bestFit="1" customWidth="1"/>
    <col min="3586" max="3586" width="11.42578125" style="48"/>
    <col min="3587" max="3587" width="63.42578125" style="48" customWidth="1"/>
    <col min="3588" max="3589" width="11.42578125" style="48"/>
    <col min="3590" max="3590" width="18.85546875" style="48" customWidth="1"/>
    <col min="3591" max="3591" width="11.42578125" style="48" customWidth="1"/>
    <col min="3592" max="3595" width="20.7109375" style="48" customWidth="1"/>
    <col min="3596" max="3596" width="11.42578125" style="48"/>
    <col min="3597" max="3606" width="0" style="48" hidden="1" customWidth="1"/>
    <col min="3607" max="3840" width="11.42578125" style="48"/>
    <col min="3841" max="3841" width="65.28515625" style="48" bestFit="1" customWidth="1"/>
    <col min="3842" max="3842" width="11.42578125" style="48"/>
    <col min="3843" max="3843" width="63.42578125" style="48" customWidth="1"/>
    <col min="3844" max="3845" width="11.42578125" style="48"/>
    <col min="3846" max="3846" width="18.85546875" style="48" customWidth="1"/>
    <col min="3847" max="3847" width="11.42578125" style="48" customWidth="1"/>
    <col min="3848" max="3851" width="20.7109375" style="48" customWidth="1"/>
    <col min="3852" max="3852" width="11.42578125" style="48"/>
    <col min="3853" max="3862" width="0" style="48" hidden="1" customWidth="1"/>
    <col min="3863" max="4096" width="11.42578125" style="48"/>
    <col min="4097" max="4097" width="65.28515625" style="48" bestFit="1" customWidth="1"/>
    <col min="4098" max="4098" width="11.42578125" style="48"/>
    <col min="4099" max="4099" width="63.42578125" style="48" customWidth="1"/>
    <col min="4100" max="4101" width="11.42578125" style="48"/>
    <col min="4102" max="4102" width="18.85546875" style="48" customWidth="1"/>
    <col min="4103" max="4103" width="11.42578125" style="48" customWidth="1"/>
    <col min="4104" max="4107" width="20.7109375" style="48" customWidth="1"/>
    <col min="4108" max="4108" width="11.42578125" style="48"/>
    <col min="4109" max="4118" width="0" style="48" hidden="1" customWidth="1"/>
    <col min="4119" max="4352" width="11.42578125" style="48"/>
    <col min="4353" max="4353" width="65.28515625" style="48" bestFit="1" customWidth="1"/>
    <col min="4354" max="4354" width="11.42578125" style="48"/>
    <col min="4355" max="4355" width="63.42578125" style="48" customWidth="1"/>
    <col min="4356" max="4357" width="11.42578125" style="48"/>
    <col min="4358" max="4358" width="18.85546875" style="48" customWidth="1"/>
    <col min="4359" max="4359" width="11.42578125" style="48" customWidth="1"/>
    <col min="4360" max="4363" width="20.7109375" style="48" customWidth="1"/>
    <col min="4364" max="4364" width="11.42578125" style="48"/>
    <col min="4365" max="4374" width="0" style="48" hidden="1" customWidth="1"/>
    <col min="4375" max="4608" width="11.42578125" style="48"/>
    <col min="4609" max="4609" width="65.28515625" style="48" bestFit="1" customWidth="1"/>
    <col min="4610" max="4610" width="11.42578125" style="48"/>
    <col min="4611" max="4611" width="63.42578125" style="48" customWidth="1"/>
    <col min="4612" max="4613" width="11.42578125" style="48"/>
    <col min="4614" max="4614" width="18.85546875" style="48" customWidth="1"/>
    <col min="4615" max="4615" width="11.42578125" style="48" customWidth="1"/>
    <col min="4616" max="4619" width="20.7109375" style="48" customWidth="1"/>
    <col min="4620" max="4620" width="11.42578125" style="48"/>
    <col min="4621" max="4630" width="0" style="48" hidden="1" customWidth="1"/>
    <col min="4631" max="4864" width="11.42578125" style="48"/>
    <col min="4865" max="4865" width="65.28515625" style="48" bestFit="1" customWidth="1"/>
    <col min="4866" max="4866" width="11.42578125" style="48"/>
    <col min="4867" max="4867" width="63.42578125" style="48" customWidth="1"/>
    <col min="4868" max="4869" width="11.42578125" style="48"/>
    <col min="4870" max="4870" width="18.85546875" style="48" customWidth="1"/>
    <col min="4871" max="4871" width="11.42578125" style="48" customWidth="1"/>
    <col min="4872" max="4875" width="20.7109375" style="48" customWidth="1"/>
    <col min="4876" max="4876" width="11.42578125" style="48"/>
    <col min="4877" max="4886" width="0" style="48" hidden="1" customWidth="1"/>
    <col min="4887" max="5120" width="11.42578125" style="48"/>
    <col min="5121" max="5121" width="65.28515625" style="48" bestFit="1" customWidth="1"/>
    <col min="5122" max="5122" width="11.42578125" style="48"/>
    <col min="5123" max="5123" width="63.42578125" style="48" customWidth="1"/>
    <col min="5124" max="5125" width="11.42578125" style="48"/>
    <col min="5126" max="5126" width="18.85546875" style="48" customWidth="1"/>
    <col min="5127" max="5127" width="11.42578125" style="48" customWidth="1"/>
    <col min="5128" max="5131" width="20.7109375" style="48" customWidth="1"/>
    <col min="5132" max="5132" width="11.42578125" style="48"/>
    <col min="5133" max="5142" width="0" style="48" hidden="1" customWidth="1"/>
    <col min="5143" max="5376" width="11.42578125" style="48"/>
    <col min="5377" max="5377" width="65.28515625" style="48" bestFit="1" customWidth="1"/>
    <col min="5378" max="5378" width="11.42578125" style="48"/>
    <col min="5379" max="5379" width="63.42578125" style="48" customWidth="1"/>
    <col min="5380" max="5381" width="11.42578125" style="48"/>
    <col min="5382" max="5382" width="18.85546875" style="48" customWidth="1"/>
    <col min="5383" max="5383" width="11.42578125" style="48" customWidth="1"/>
    <col min="5384" max="5387" width="20.7109375" style="48" customWidth="1"/>
    <col min="5388" max="5388" width="11.42578125" style="48"/>
    <col min="5389" max="5398" width="0" style="48" hidden="1" customWidth="1"/>
    <col min="5399" max="5632" width="11.42578125" style="48"/>
    <col min="5633" max="5633" width="65.28515625" style="48" bestFit="1" customWidth="1"/>
    <col min="5634" max="5634" width="11.42578125" style="48"/>
    <col min="5635" max="5635" width="63.42578125" style="48" customWidth="1"/>
    <col min="5636" max="5637" width="11.42578125" style="48"/>
    <col min="5638" max="5638" width="18.85546875" style="48" customWidth="1"/>
    <col min="5639" max="5639" width="11.42578125" style="48" customWidth="1"/>
    <col min="5640" max="5643" width="20.7109375" style="48" customWidth="1"/>
    <col min="5644" max="5644" width="11.42578125" style="48"/>
    <col min="5645" max="5654" width="0" style="48" hidden="1" customWidth="1"/>
    <col min="5655" max="5888" width="11.42578125" style="48"/>
    <col min="5889" max="5889" width="65.28515625" style="48" bestFit="1" customWidth="1"/>
    <col min="5890" max="5890" width="11.42578125" style="48"/>
    <col min="5891" max="5891" width="63.42578125" style="48" customWidth="1"/>
    <col min="5892" max="5893" width="11.42578125" style="48"/>
    <col min="5894" max="5894" width="18.85546875" style="48" customWidth="1"/>
    <col min="5895" max="5895" width="11.42578125" style="48" customWidth="1"/>
    <col min="5896" max="5899" width="20.7109375" style="48" customWidth="1"/>
    <col min="5900" max="5900" width="11.42578125" style="48"/>
    <col min="5901" max="5910" width="0" style="48" hidden="1" customWidth="1"/>
    <col min="5911" max="6144" width="11.42578125" style="48"/>
    <col min="6145" max="6145" width="65.28515625" style="48" bestFit="1" customWidth="1"/>
    <col min="6146" max="6146" width="11.42578125" style="48"/>
    <col min="6147" max="6147" width="63.42578125" style="48" customWidth="1"/>
    <col min="6148" max="6149" width="11.42578125" style="48"/>
    <col min="6150" max="6150" width="18.85546875" style="48" customWidth="1"/>
    <col min="6151" max="6151" width="11.42578125" style="48" customWidth="1"/>
    <col min="6152" max="6155" width="20.7109375" style="48" customWidth="1"/>
    <col min="6156" max="6156" width="11.42578125" style="48"/>
    <col min="6157" max="6166" width="0" style="48" hidden="1" customWidth="1"/>
    <col min="6167" max="6400" width="11.42578125" style="48"/>
    <col min="6401" max="6401" width="65.28515625" style="48" bestFit="1" customWidth="1"/>
    <col min="6402" max="6402" width="11.42578125" style="48"/>
    <col min="6403" max="6403" width="63.42578125" style="48" customWidth="1"/>
    <col min="6404" max="6405" width="11.42578125" style="48"/>
    <col min="6406" max="6406" width="18.85546875" style="48" customWidth="1"/>
    <col min="6407" max="6407" width="11.42578125" style="48" customWidth="1"/>
    <col min="6408" max="6411" width="20.7109375" style="48" customWidth="1"/>
    <col min="6412" max="6412" width="11.42578125" style="48"/>
    <col min="6413" max="6422" width="0" style="48" hidden="1" customWidth="1"/>
    <col min="6423" max="6656" width="11.42578125" style="48"/>
    <col min="6657" max="6657" width="65.28515625" style="48" bestFit="1" customWidth="1"/>
    <col min="6658" max="6658" width="11.42578125" style="48"/>
    <col min="6659" max="6659" width="63.42578125" style="48" customWidth="1"/>
    <col min="6660" max="6661" width="11.42578125" style="48"/>
    <col min="6662" max="6662" width="18.85546875" style="48" customWidth="1"/>
    <col min="6663" max="6663" width="11.42578125" style="48" customWidth="1"/>
    <col min="6664" max="6667" width="20.7109375" style="48" customWidth="1"/>
    <col min="6668" max="6668" width="11.42578125" style="48"/>
    <col min="6669" max="6678" width="0" style="48" hidden="1" customWidth="1"/>
    <col min="6679" max="6912" width="11.42578125" style="48"/>
    <col min="6913" max="6913" width="65.28515625" style="48" bestFit="1" customWidth="1"/>
    <col min="6914" max="6914" width="11.42578125" style="48"/>
    <col min="6915" max="6915" width="63.42578125" style="48" customWidth="1"/>
    <col min="6916" max="6917" width="11.42578125" style="48"/>
    <col min="6918" max="6918" width="18.85546875" style="48" customWidth="1"/>
    <col min="6919" max="6919" width="11.42578125" style="48" customWidth="1"/>
    <col min="6920" max="6923" width="20.7109375" style="48" customWidth="1"/>
    <col min="6924" max="6924" width="11.42578125" style="48"/>
    <col min="6925" max="6934" width="0" style="48" hidden="1" customWidth="1"/>
    <col min="6935" max="7168" width="11.42578125" style="48"/>
    <col min="7169" max="7169" width="65.28515625" style="48" bestFit="1" customWidth="1"/>
    <col min="7170" max="7170" width="11.42578125" style="48"/>
    <col min="7171" max="7171" width="63.42578125" style="48" customWidth="1"/>
    <col min="7172" max="7173" width="11.42578125" style="48"/>
    <col min="7174" max="7174" width="18.85546875" style="48" customWidth="1"/>
    <col min="7175" max="7175" width="11.42578125" style="48" customWidth="1"/>
    <col min="7176" max="7179" width="20.7109375" style="48" customWidth="1"/>
    <col min="7180" max="7180" width="11.42578125" style="48"/>
    <col min="7181" max="7190" width="0" style="48" hidden="1" customWidth="1"/>
    <col min="7191" max="7424" width="11.42578125" style="48"/>
    <col min="7425" max="7425" width="65.28515625" style="48" bestFit="1" customWidth="1"/>
    <col min="7426" max="7426" width="11.42578125" style="48"/>
    <col min="7427" max="7427" width="63.42578125" style="48" customWidth="1"/>
    <col min="7428" max="7429" width="11.42578125" style="48"/>
    <col min="7430" max="7430" width="18.85546875" style="48" customWidth="1"/>
    <col min="7431" max="7431" width="11.42578125" style="48" customWidth="1"/>
    <col min="7432" max="7435" width="20.7109375" style="48" customWidth="1"/>
    <col min="7436" max="7436" width="11.42578125" style="48"/>
    <col min="7437" max="7446" width="0" style="48" hidden="1" customWidth="1"/>
    <col min="7447" max="7680" width="11.42578125" style="48"/>
    <col min="7681" max="7681" width="65.28515625" style="48" bestFit="1" customWidth="1"/>
    <col min="7682" max="7682" width="11.42578125" style="48"/>
    <col min="7683" max="7683" width="63.42578125" style="48" customWidth="1"/>
    <col min="7684" max="7685" width="11.42578125" style="48"/>
    <col min="7686" max="7686" width="18.85546875" style="48" customWidth="1"/>
    <col min="7687" max="7687" width="11.42578125" style="48" customWidth="1"/>
    <col min="7688" max="7691" width="20.7109375" style="48" customWidth="1"/>
    <col min="7692" max="7692" width="11.42578125" style="48"/>
    <col min="7693" max="7702" width="0" style="48" hidden="1" customWidth="1"/>
    <col min="7703" max="7936" width="11.42578125" style="48"/>
    <col min="7937" max="7937" width="65.28515625" style="48" bestFit="1" customWidth="1"/>
    <col min="7938" max="7938" width="11.42578125" style="48"/>
    <col min="7939" max="7939" width="63.42578125" style="48" customWidth="1"/>
    <col min="7940" max="7941" width="11.42578125" style="48"/>
    <col min="7942" max="7942" width="18.85546875" style="48" customWidth="1"/>
    <col min="7943" max="7943" width="11.42578125" style="48" customWidth="1"/>
    <col min="7944" max="7947" width="20.7109375" style="48" customWidth="1"/>
    <col min="7948" max="7948" width="11.42578125" style="48"/>
    <col min="7949" max="7958" width="0" style="48" hidden="1" customWidth="1"/>
    <col min="7959" max="8192" width="11.42578125" style="48"/>
    <col min="8193" max="8193" width="65.28515625" style="48" bestFit="1" customWidth="1"/>
    <col min="8194" max="8194" width="11.42578125" style="48"/>
    <col min="8195" max="8195" width="63.42578125" style="48" customWidth="1"/>
    <col min="8196" max="8197" width="11.42578125" style="48"/>
    <col min="8198" max="8198" width="18.85546875" style="48" customWidth="1"/>
    <col min="8199" max="8199" width="11.42578125" style="48" customWidth="1"/>
    <col min="8200" max="8203" width="20.7109375" style="48" customWidth="1"/>
    <col min="8204" max="8204" width="11.42578125" style="48"/>
    <col min="8205" max="8214" width="0" style="48" hidden="1" customWidth="1"/>
    <col min="8215" max="8448" width="11.42578125" style="48"/>
    <col min="8449" max="8449" width="65.28515625" style="48" bestFit="1" customWidth="1"/>
    <col min="8450" max="8450" width="11.42578125" style="48"/>
    <col min="8451" max="8451" width="63.42578125" style="48" customWidth="1"/>
    <col min="8452" max="8453" width="11.42578125" style="48"/>
    <col min="8454" max="8454" width="18.85546875" style="48" customWidth="1"/>
    <col min="8455" max="8455" width="11.42578125" style="48" customWidth="1"/>
    <col min="8456" max="8459" width="20.7109375" style="48" customWidth="1"/>
    <col min="8460" max="8460" width="11.42578125" style="48"/>
    <col min="8461" max="8470" width="0" style="48" hidden="1" customWidth="1"/>
    <col min="8471" max="8704" width="11.42578125" style="48"/>
    <col min="8705" max="8705" width="65.28515625" style="48" bestFit="1" customWidth="1"/>
    <col min="8706" max="8706" width="11.42578125" style="48"/>
    <col min="8707" max="8707" width="63.42578125" style="48" customWidth="1"/>
    <col min="8708" max="8709" width="11.42578125" style="48"/>
    <col min="8710" max="8710" width="18.85546875" style="48" customWidth="1"/>
    <col min="8711" max="8711" width="11.42578125" style="48" customWidth="1"/>
    <col min="8712" max="8715" width="20.7109375" style="48" customWidth="1"/>
    <col min="8716" max="8716" width="11.42578125" style="48"/>
    <col min="8717" max="8726" width="0" style="48" hidden="1" customWidth="1"/>
    <col min="8727" max="8960" width="11.42578125" style="48"/>
    <col min="8961" max="8961" width="65.28515625" style="48" bestFit="1" customWidth="1"/>
    <col min="8962" max="8962" width="11.42578125" style="48"/>
    <col min="8963" max="8963" width="63.42578125" style="48" customWidth="1"/>
    <col min="8964" max="8965" width="11.42578125" style="48"/>
    <col min="8966" max="8966" width="18.85546875" style="48" customWidth="1"/>
    <col min="8967" max="8967" width="11.42578125" style="48" customWidth="1"/>
    <col min="8968" max="8971" width="20.7109375" style="48" customWidth="1"/>
    <col min="8972" max="8972" width="11.42578125" style="48"/>
    <col min="8973" max="8982" width="0" style="48" hidden="1" customWidth="1"/>
    <col min="8983" max="9216" width="11.42578125" style="48"/>
    <col min="9217" max="9217" width="65.28515625" style="48" bestFit="1" customWidth="1"/>
    <col min="9218" max="9218" width="11.42578125" style="48"/>
    <col min="9219" max="9219" width="63.42578125" style="48" customWidth="1"/>
    <col min="9220" max="9221" width="11.42578125" style="48"/>
    <col min="9222" max="9222" width="18.85546875" style="48" customWidth="1"/>
    <col min="9223" max="9223" width="11.42578125" style="48" customWidth="1"/>
    <col min="9224" max="9227" width="20.7109375" style="48" customWidth="1"/>
    <col min="9228" max="9228" width="11.42578125" style="48"/>
    <col min="9229" max="9238" width="0" style="48" hidden="1" customWidth="1"/>
    <col min="9239" max="9472" width="11.42578125" style="48"/>
    <col min="9473" max="9473" width="65.28515625" style="48" bestFit="1" customWidth="1"/>
    <col min="9474" max="9474" width="11.42578125" style="48"/>
    <col min="9475" max="9475" width="63.42578125" style="48" customWidth="1"/>
    <col min="9476" max="9477" width="11.42578125" style="48"/>
    <col min="9478" max="9478" width="18.85546875" style="48" customWidth="1"/>
    <col min="9479" max="9479" width="11.42578125" style="48" customWidth="1"/>
    <col min="9480" max="9483" width="20.7109375" style="48" customWidth="1"/>
    <col min="9484" max="9484" width="11.42578125" style="48"/>
    <col min="9485" max="9494" width="0" style="48" hidden="1" customWidth="1"/>
    <col min="9495" max="9728" width="11.42578125" style="48"/>
    <col min="9729" max="9729" width="65.28515625" style="48" bestFit="1" customWidth="1"/>
    <col min="9730" max="9730" width="11.42578125" style="48"/>
    <col min="9731" max="9731" width="63.42578125" style="48" customWidth="1"/>
    <col min="9732" max="9733" width="11.42578125" style="48"/>
    <col min="9734" max="9734" width="18.85546875" style="48" customWidth="1"/>
    <col min="9735" max="9735" width="11.42578125" style="48" customWidth="1"/>
    <col min="9736" max="9739" width="20.7109375" style="48" customWidth="1"/>
    <col min="9740" max="9740" width="11.42578125" style="48"/>
    <col min="9741" max="9750" width="0" style="48" hidden="1" customWidth="1"/>
    <col min="9751" max="9984" width="11.42578125" style="48"/>
    <col min="9985" max="9985" width="65.28515625" style="48" bestFit="1" customWidth="1"/>
    <col min="9986" max="9986" width="11.42578125" style="48"/>
    <col min="9987" max="9987" width="63.42578125" style="48" customWidth="1"/>
    <col min="9988" max="9989" width="11.42578125" style="48"/>
    <col min="9990" max="9990" width="18.85546875" style="48" customWidth="1"/>
    <col min="9991" max="9991" width="11.42578125" style="48" customWidth="1"/>
    <col min="9992" max="9995" width="20.7109375" style="48" customWidth="1"/>
    <col min="9996" max="9996" width="11.42578125" style="48"/>
    <col min="9997" max="10006" width="0" style="48" hidden="1" customWidth="1"/>
    <col min="10007" max="10240" width="11.42578125" style="48"/>
    <col min="10241" max="10241" width="65.28515625" style="48" bestFit="1" customWidth="1"/>
    <col min="10242" max="10242" width="11.42578125" style="48"/>
    <col min="10243" max="10243" width="63.42578125" style="48" customWidth="1"/>
    <col min="10244" max="10245" width="11.42578125" style="48"/>
    <col min="10246" max="10246" width="18.85546875" style="48" customWidth="1"/>
    <col min="10247" max="10247" width="11.42578125" style="48" customWidth="1"/>
    <col min="10248" max="10251" width="20.7109375" style="48" customWidth="1"/>
    <col min="10252" max="10252" width="11.42578125" style="48"/>
    <col min="10253" max="10262" width="0" style="48" hidden="1" customWidth="1"/>
    <col min="10263" max="10496" width="11.42578125" style="48"/>
    <col min="10497" max="10497" width="65.28515625" style="48" bestFit="1" customWidth="1"/>
    <col min="10498" max="10498" width="11.42578125" style="48"/>
    <col min="10499" max="10499" width="63.42578125" style="48" customWidth="1"/>
    <col min="10500" max="10501" width="11.42578125" style="48"/>
    <col min="10502" max="10502" width="18.85546875" style="48" customWidth="1"/>
    <col min="10503" max="10503" width="11.42578125" style="48" customWidth="1"/>
    <col min="10504" max="10507" width="20.7109375" style="48" customWidth="1"/>
    <col min="10508" max="10508" width="11.42578125" style="48"/>
    <col min="10509" max="10518" width="0" style="48" hidden="1" customWidth="1"/>
    <col min="10519" max="10752" width="11.42578125" style="48"/>
    <col min="10753" max="10753" width="65.28515625" style="48" bestFit="1" customWidth="1"/>
    <col min="10754" max="10754" width="11.42578125" style="48"/>
    <col min="10755" max="10755" width="63.42578125" style="48" customWidth="1"/>
    <col min="10756" max="10757" width="11.42578125" style="48"/>
    <col min="10758" max="10758" width="18.85546875" style="48" customWidth="1"/>
    <col min="10759" max="10759" width="11.42578125" style="48" customWidth="1"/>
    <col min="10760" max="10763" width="20.7109375" style="48" customWidth="1"/>
    <col min="10764" max="10764" width="11.42578125" style="48"/>
    <col min="10765" max="10774" width="0" style="48" hidden="1" customWidth="1"/>
    <col min="10775" max="11008" width="11.42578125" style="48"/>
    <col min="11009" max="11009" width="65.28515625" style="48" bestFit="1" customWidth="1"/>
    <col min="11010" max="11010" width="11.42578125" style="48"/>
    <col min="11011" max="11011" width="63.42578125" style="48" customWidth="1"/>
    <col min="11012" max="11013" width="11.42578125" style="48"/>
    <col min="11014" max="11014" width="18.85546875" style="48" customWidth="1"/>
    <col min="11015" max="11015" width="11.42578125" style="48" customWidth="1"/>
    <col min="11016" max="11019" width="20.7109375" style="48" customWidth="1"/>
    <col min="11020" max="11020" width="11.42578125" style="48"/>
    <col min="11021" max="11030" width="0" style="48" hidden="1" customWidth="1"/>
    <col min="11031" max="11264" width="11.42578125" style="48"/>
    <col min="11265" max="11265" width="65.28515625" style="48" bestFit="1" customWidth="1"/>
    <col min="11266" max="11266" width="11.42578125" style="48"/>
    <col min="11267" max="11267" width="63.42578125" style="48" customWidth="1"/>
    <col min="11268" max="11269" width="11.42578125" style="48"/>
    <col min="11270" max="11270" width="18.85546875" style="48" customWidth="1"/>
    <col min="11271" max="11271" width="11.42578125" style="48" customWidth="1"/>
    <col min="11272" max="11275" width="20.7109375" style="48" customWidth="1"/>
    <col min="11276" max="11276" width="11.42578125" style="48"/>
    <col min="11277" max="11286" width="0" style="48" hidden="1" customWidth="1"/>
    <col min="11287" max="11520" width="11.42578125" style="48"/>
    <col min="11521" max="11521" width="65.28515625" style="48" bestFit="1" customWidth="1"/>
    <col min="11522" max="11522" width="11.42578125" style="48"/>
    <col min="11523" max="11523" width="63.42578125" style="48" customWidth="1"/>
    <col min="11524" max="11525" width="11.42578125" style="48"/>
    <col min="11526" max="11526" width="18.85546875" style="48" customWidth="1"/>
    <col min="11527" max="11527" width="11.42578125" style="48" customWidth="1"/>
    <col min="11528" max="11531" width="20.7109375" style="48" customWidth="1"/>
    <col min="11532" max="11532" width="11.42578125" style="48"/>
    <col min="11533" max="11542" width="0" style="48" hidden="1" customWidth="1"/>
    <col min="11543" max="11776" width="11.42578125" style="48"/>
    <col min="11777" max="11777" width="65.28515625" style="48" bestFit="1" customWidth="1"/>
    <col min="11778" max="11778" width="11.42578125" style="48"/>
    <col min="11779" max="11779" width="63.42578125" style="48" customWidth="1"/>
    <col min="11780" max="11781" width="11.42578125" style="48"/>
    <col min="11782" max="11782" width="18.85546875" style="48" customWidth="1"/>
    <col min="11783" max="11783" width="11.42578125" style="48" customWidth="1"/>
    <col min="11784" max="11787" width="20.7109375" style="48" customWidth="1"/>
    <col min="11788" max="11788" width="11.42578125" style="48"/>
    <col min="11789" max="11798" width="0" style="48" hidden="1" customWidth="1"/>
    <col min="11799" max="12032" width="11.42578125" style="48"/>
    <col min="12033" max="12033" width="65.28515625" style="48" bestFit="1" customWidth="1"/>
    <col min="12034" max="12034" width="11.42578125" style="48"/>
    <col min="12035" max="12035" width="63.42578125" style="48" customWidth="1"/>
    <col min="12036" max="12037" width="11.42578125" style="48"/>
    <col min="12038" max="12038" width="18.85546875" style="48" customWidth="1"/>
    <col min="12039" max="12039" width="11.42578125" style="48" customWidth="1"/>
    <col min="12040" max="12043" width="20.7109375" style="48" customWidth="1"/>
    <col min="12044" max="12044" width="11.42578125" style="48"/>
    <col min="12045" max="12054" width="0" style="48" hidden="1" customWidth="1"/>
    <col min="12055" max="12288" width="11.42578125" style="48"/>
    <col min="12289" max="12289" width="65.28515625" style="48" bestFit="1" customWidth="1"/>
    <col min="12290" max="12290" width="11.42578125" style="48"/>
    <col min="12291" max="12291" width="63.42578125" style="48" customWidth="1"/>
    <col min="12292" max="12293" width="11.42578125" style="48"/>
    <col min="12294" max="12294" width="18.85546875" style="48" customWidth="1"/>
    <col min="12295" max="12295" width="11.42578125" style="48" customWidth="1"/>
    <col min="12296" max="12299" width="20.7109375" style="48" customWidth="1"/>
    <col min="12300" max="12300" width="11.42578125" style="48"/>
    <col min="12301" max="12310" width="0" style="48" hidden="1" customWidth="1"/>
    <col min="12311" max="12544" width="11.42578125" style="48"/>
    <col min="12545" max="12545" width="65.28515625" style="48" bestFit="1" customWidth="1"/>
    <col min="12546" max="12546" width="11.42578125" style="48"/>
    <col min="12547" max="12547" width="63.42578125" style="48" customWidth="1"/>
    <col min="12548" max="12549" width="11.42578125" style="48"/>
    <col min="12550" max="12550" width="18.85546875" style="48" customWidth="1"/>
    <col min="12551" max="12551" width="11.42578125" style="48" customWidth="1"/>
    <col min="12552" max="12555" width="20.7109375" style="48" customWidth="1"/>
    <col min="12556" max="12556" width="11.42578125" style="48"/>
    <col min="12557" max="12566" width="0" style="48" hidden="1" customWidth="1"/>
    <col min="12567" max="12800" width="11.42578125" style="48"/>
    <col min="12801" max="12801" width="65.28515625" style="48" bestFit="1" customWidth="1"/>
    <col min="12802" max="12802" width="11.42578125" style="48"/>
    <col min="12803" max="12803" width="63.42578125" style="48" customWidth="1"/>
    <col min="12804" max="12805" width="11.42578125" style="48"/>
    <col min="12806" max="12806" width="18.85546875" style="48" customWidth="1"/>
    <col min="12807" max="12807" width="11.42578125" style="48" customWidth="1"/>
    <col min="12808" max="12811" width="20.7109375" style="48" customWidth="1"/>
    <col min="12812" max="12812" width="11.42578125" style="48"/>
    <col min="12813" max="12822" width="0" style="48" hidden="1" customWidth="1"/>
    <col min="12823" max="13056" width="11.42578125" style="48"/>
    <col min="13057" max="13057" width="65.28515625" style="48" bestFit="1" customWidth="1"/>
    <col min="13058" max="13058" width="11.42578125" style="48"/>
    <col min="13059" max="13059" width="63.42578125" style="48" customWidth="1"/>
    <col min="13060" max="13061" width="11.42578125" style="48"/>
    <col min="13062" max="13062" width="18.85546875" style="48" customWidth="1"/>
    <col min="13063" max="13063" width="11.42578125" style="48" customWidth="1"/>
    <col min="13064" max="13067" width="20.7109375" style="48" customWidth="1"/>
    <col min="13068" max="13068" width="11.42578125" style="48"/>
    <col min="13069" max="13078" width="0" style="48" hidden="1" customWidth="1"/>
    <col min="13079" max="13312" width="11.42578125" style="48"/>
    <col min="13313" max="13313" width="65.28515625" style="48" bestFit="1" customWidth="1"/>
    <col min="13314" max="13314" width="11.42578125" style="48"/>
    <col min="13315" max="13315" width="63.42578125" style="48" customWidth="1"/>
    <col min="13316" max="13317" width="11.42578125" style="48"/>
    <col min="13318" max="13318" width="18.85546875" style="48" customWidth="1"/>
    <col min="13319" max="13319" width="11.42578125" style="48" customWidth="1"/>
    <col min="13320" max="13323" width="20.7109375" style="48" customWidth="1"/>
    <col min="13324" max="13324" width="11.42578125" style="48"/>
    <col min="13325" max="13334" width="0" style="48" hidden="1" customWidth="1"/>
    <col min="13335" max="13568" width="11.42578125" style="48"/>
    <col min="13569" max="13569" width="65.28515625" style="48" bestFit="1" customWidth="1"/>
    <col min="13570" max="13570" width="11.42578125" style="48"/>
    <col min="13571" max="13571" width="63.42578125" style="48" customWidth="1"/>
    <col min="13572" max="13573" width="11.42578125" style="48"/>
    <col min="13574" max="13574" width="18.85546875" style="48" customWidth="1"/>
    <col min="13575" max="13575" width="11.42578125" style="48" customWidth="1"/>
    <col min="13576" max="13579" width="20.7109375" style="48" customWidth="1"/>
    <col min="13580" max="13580" width="11.42578125" style="48"/>
    <col min="13581" max="13590" width="0" style="48" hidden="1" customWidth="1"/>
    <col min="13591" max="13824" width="11.42578125" style="48"/>
    <col min="13825" max="13825" width="65.28515625" style="48" bestFit="1" customWidth="1"/>
    <col min="13826" max="13826" width="11.42578125" style="48"/>
    <col min="13827" max="13827" width="63.42578125" style="48" customWidth="1"/>
    <col min="13828" max="13829" width="11.42578125" style="48"/>
    <col min="13830" max="13830" width="18.85546875" style="48" customWidth="1"/>
    <col min="13831" max="13831" width="11.42578125" style="48" customWidth="1"/>
    <col min="13832" max="13835" width="20.7109375" style="48" customWidth="1"/>
    <col min="13836" max="13836" width="11.42578125" style="48"/>
    <col min="13837" max="13846" width="0" style="48" hidden="1" customWidth="1"/>
    <col min="13847" max="14080" width="11.42578125" style="48"/>
    <col min="14081" max="14081" width="65.28515625" style="48" bestFit="1" customWidth="1"/>
    <col min="14082" max="14082" width="11.42578125" style="48"/>
    <col min="14083" max="14083" width="63.42578125" style="48" customWidth="1"/>
    <col min="14084" max="14085" width="11.42578125" style="48"/>
    <col min="14086" max="14086" width="18.85546875" style="48" customWidth="1"/>
    <col min="14087" max="14087" width="11.42578125" style="48" customWidth="1"/>
    <col min="14088" max="14091" width="20.7109375" style="48" customWidth="1"/>
    <col min="14092" max="14092" width="11.42578125" style="48"/>
    <col min="14093" max="14102" width="0" style="48" hidden="1" customWidth="1"/>
    <col min="14103" max="14336" width="11.42578125" style="48"/>
    <col min="14337" max="14337" width="65.28515625" style="48" bestFit="1" customWidth="1"/>
    <col min="14338" max="14338" width="11.42578125" style="48"/>
    <col min="14339" max="14339" width="63.42578125" style="48" customWidth="1"/>
    <col min="14340" max="14341" width="11.42578125" style="48"/>
    <col min="14342" max="14342" width="18.85546875" style="48" customWidth="1"/>
    <col min="14343" max="14343" width="11.42578125" style="48" customWidth="1"/>
    <col min="14344" max="14347" width="20.7109375" style="48" customWidth="1"/>
    <col min="14348" max="14348" width="11.42578125" style="48"/>
    <col min="14349" max="14358" width="0" style="48" hidden="1" customWidth="1"/>
    <col min="14359" max="14592" width="11.42578125" style="48"/>
    <col min="14593" max="14593" width="65.28515625" style="48" bestFit="1" customWidth="1"/>
    <col min="14594" max="14594" width="11.42578125" style="48"/>
    <col min="14595" max="14595" width="63.42578125" style="48" customWidth="1"/>
    <col min="14596" max="14597" width="11.42578125" style="48"/>
    <col min="14598" max="14598" width="18.85546875" style="48" customWidth="1"/>
    <col min="14599" max="14599" width="11.42578125" style="48" customWidth="1"/>
    <col min="14600" max="14603" width="20.7109375" style="48" customWidth="1"/>
    <col min="14604" max="14604" width="11.42578125" style="48"/>
    <col min="14605" max="14614" width="0" style="48" hidden="1" customWidth="1"/>
    <col min="14615" max="14848" width="11.42578125" style="48"/>
    <col min="14849" max="14849" width="65.28515625" style="48" bestFit="1" customWidth="1"/>
    <col min="14850" max="14850" width="11.42578125" style="48"/>
    <col min="14851" max="14851" width="63.42578125" style="48" customWidth="1"/>
    <col min="14852" max="14853" width="11.42578125" style="48"/>
    <col min="14854" max="14854" width="18.85546875" style="48" customWidth="1"/>
    <col min="14855" max="14855" width="11.42578125" style="48" customWidth="1"/>
    <col min="14856" max="14859" width="20.7109375" style="48" customWidth="1"/>
    <col min="14860" max="14860" width="11.42578125" style="48"/>
    <col min="14861" max="14870" width="0" style="48" hidden="1" customWidth="1"/>
    <col min="14871" max="15104" width="11.42578125" style="48"/>
    <col min="15105" max="15105" width="65.28515625" style="48" bestFit="1" customWidth="1"/>
    <col min="15106" max="15106" width="11.42578125" style="48"/>
    <col min="15107" max="15107" width="63.42578125" style="48" customWidth="1"/>
    <col min="15108" max="15109" width="11.42578125" style="48"/>
    <col min="15110" max="15110" width="18.85546875" style="48" customWidth="1"/>
    <col min="15111" max="15111" width="11.42578125" style="48" customWidth="1"/>
    <col min="15112" max="15115" width="20.7109375" style="48" customWidth="1"/>
    <col min="15116" max="15116" width="11.42578125" style="48"/>
    <col min="15117" max="15126" width="0" style="48" hidden="1" customWidth="1"/>
    <col min="15127" max="15360" width="11.42578125" style="48"/>
    <col min="15361" max="15361" width="65.28515625" style="48" bestFit="1" customWidth="1"/>
    <col min="15362" max="15362" width="11.42578125" style="48"/>
    <col min="15363" max="15363" width="63.42578125" style="48" customWidth="1"/>
    <col min="15364" max="15365" width="11.42578125" style="48"/>
    <col min="15366" max="15366" width="18.85546875" style="48" customWidth="1"/>
    <col min="15367" max="15367" width="11.42578125" style="48" customWidth="1"/>
    <col min="15368" max="15371" width="20.7109375" style="48" customWidth="1"/>
    <col min="15372" max="15372" width="11.42578125" style="48"/>
    <col min="15373" max="15382" width="0" style="48" hidden="1" customWidth="1"/>
    <col min="15383" max="15616" width="11.42578125" style="48"/>
    <col min="15617" max="15617" width="65.28515625" style="48" bestFit="1" customWidth="1"/>
    <col min="15618" max="15618" width="11.42578125" style="48"/>
    <col min="15619" max="15619" width="63.42578125" style="48" customWidth="1"/>
    <col min="15620" max="15621" width="11.42578125" style="48"/>
    <col min="15622" max="15622" width="18.85546875" style="48" customWidth="1"/>
    <col min="15623" max="15623" width="11.42578125" style="48" customWidth="1"/>
    <col min="15624" max="15627" width="20.7109375" style="48" customWidth="1"/>
    <col min="15628" max="15628" width="11.42578125" style="48"/>
    <col min="15629" max="15638" width="0" style="48" hidden="1" customWidth="1"/>
    <col min="15639" max="15872" width="11.42578125" style="48"/>
    <col min="15873" max="15873" width="65.28515625" style="48" bestFit="1" customWidth="1"/>
    <col min="15874" max="15874" width="11.42578125" style="48"/>
    <col min="15875" max="15875" width="63.42578125" style="48" customWidth="1"/>
    <col min="15876" max="15877" width="11.42578125" style="48"/>
    <col min="15878" max="15878" width="18.85546875" style="48" customWidth="1"/>
    <col min="15879" max="15879" width="11.42578125" style="48" customWidth="1"/>
    <col min="15880" max="15883" width="20.7109375" style="48" customWidth="1"/>
    <col min="15884" max="15884" width="11.42578125" style="48"/>
    <col min="15885" max="15894" width="0" style="48" hidden="1" customWidth="1"/>
    <col min="15895" max="16128" width="11.42578125" style="48"/>
    <col min="16129" max="16129" width="65.28515625" style="48" bestFit="1" customWidth="1"/>
    <col min="16130" max="16130" width="11.42578125" style="48"/>
    <col min="16131" max="16131" width="63.42578125" style="48" customWidth="1"/>
    <col min="16132" max="16133" width="11.42578125" style="48"/>
    <col min="16134" max="16134" width="18.85546875" style="48" customWidth="1"/>
    <col min="16135" max="16135" width="11.42578125" style="48" customWidth="1"/>
    <col min="16136" max="16139" width="20.7109375" style="48" customWidth="1"/>
    <col min="16140" max="16140" width="11.42578125" style="48"/>
    <col min="16141" max="16150" width="0" style="48" hidden="1" customWidth="1"/>
    <col min="16151" max="16384" width="11.42578125" style="48"/>
  </cols>
  <sheetData>
    <row r="1" spans="1:20" ht="37.5" customHeight="1" x14ac:dyDescent="0.2">
      <c r="A1" s="47" t="s">
        <v>140</v>
      </c>
      <c r="C1" s="47" t="s">
        <v>141</v>
      </c>
      <c r="E1" s="47" t="s">
        <v>142</v>
      </c>
      <c r="F1" s="47" t="s">
        <v>143</v>
      </c>
      <c r="H1" s="389" t="s">
        <v>144</v>
      </c>
      <c r="I1" s="389"/>
      <c r="J1" s="389"/>
      <c r="K1" s="389"/>
      <c r="L1" s="390" t="s">
        <v>145</v>
      </c>
      <c r="M1" s="391"/>
      <c r="N1" s="391"/>
      <c r="O1" s="391"/>
      <c r="P1" s="50"/>
      <c r="Q1" s="392" t="s">
        <v>146</v>
      </c>
      <c r="R1" s="392"/>
      <c r="S1" s="392"/>
      <c r="T1" s="392"/>
    </row>
    <row r="2" spans="1:20" ht="21" customHeight="1" thickBot="1" x14ac:dyDescent="0.25">
      <c r="A2" s="51" t="s">
        <v>147</v>
      </c>
      <c r="C2" s="52" t="s">
        <v>148</v>
      </c>
      <c r="E2" s="53">
        <v>1</v>
      </c>
      <c r="F2" s="53" t="s">
        <v>149</v>
      </c>
      <c r="H2" s="384" t="s">
        <v>150</v>
      </c>
      <c r="I2" s="385"/>
      <c r="J2" s="385"/>
      <c r="K2" s="386"/>
      <c r="M2" s="54">
        <v>2012</v>
      </c>
      <c r="N2" s="54"/>
      <c r="O2" s="54"/>
      <c r="P2" s="55"/>
      <c r="Q2" s="47"/>
      <c r="R2" s="56" t="s">
        <v>151</v>
      </c>
      <c r="S2" s="56" t="s">
        <v>152</v>
      </c>
      <c r="T2" s="56" t="s">
        <v>153</v>
      </c>
    </row>
    <row r="3" spans="1:20" ht="19.5" customHeight="1" x14ac:dyDescent="0.2">
      <c r="A3" s="57" t="s">
        <v>154</v>
      </c>
      <c r="C3" s="52" t="s">
        <v>155</v>
      </c>
      <c r="E3" s="53">
        <v>2</v>
      </c>
      <c r="F3" s="53" t="s">
        <v>156</v>
      </c>
      <c r="H3" s="393" t="s">
        <v>157</v>
      </c>
      <c r="I3" s="58">
        <v>2017</v>
      </c>
      <c r="J3" s="59"/>
      <c r="K3" s="60"/>
      <c r="M3" s="61" t="s">
        <v>151</v>
      </c>
      <c r="N3" s="61" t="s">
        <v>152</v>
      </c>
      <c r="O3" s="61" t="s">
        <v>153</v>
      </c>
      <c r="P3" s="55"/>
      <c r="Q3" s="62" t="s">
        <v>158</v>
      </c>
      <c r="R3" s="63">
        <v>479830</v>
      </c>
      <c r="S3" s="63">
        <v>222331</v>
      </c>
      <c r="T3" s="63">
        <v>257499</v>
      </c>
    </row>
    <row r="4" spans="1:20" ht="15.75" customHeight="1" x14ac:dyDescent="0.2">
      <c r="A4" s="64" t="s">
        <v>159</v>
      </c>
      <c r="C4" s="52" t="s">
        <v>160</v>
      </c>
      <c r="E4" s="53">
        <v>3</v>
      </c>
      <c r="F4" s="53" t="s">
        <v>161</v>
      </c>
      <c r="H4" s="394"/>
      <c r="I4" s="65" t="s">
        <v>151</v>
      </c>
      <c r="J4" s="66" t="s">
        <v>152</v>
      </c>
      <c r="K4" s="67" t="s">
        <v>153</v>
      </c>
      <c r="M4" s="63">
        <v>7571345</v>
      </c>
      <c r="N4" s="63">
        <v>3653868</v>
      </c>
      <c r="O4" s="63">
        <v>3917477</v>
      </c>
      <c r="P4" s="55"/>
      <c r="Q4" s="62" t="s">
        <v>162</v>
      </c>
      <c r="R4" s="63">
        <v>135160</v>
      </c>
      <c r="S4" s="63">
        <v>62795</v>
      </c>
      <c r="T4" s="63">
        <v>72365</v>
      </c>
    </row>
    <row r="5" spans="1:20" x14ac:dyDescent="0.2">
      <c r="C5" s="52" t="s">
        <v>163</v>
      </c>
      <c r="E5" s="53">
        <v>4</v>
      </c>
      <c r="F5" s="53" t="s">
        <v>164</v>
      </c>
      <c r="H5" s="68" t="s">
        <v>165</v>
      </c>
      <c r="I5" s="69"/>
      <c r="J5" s="70"/>
      <c r="K5" s="71"/>
      <c r="M5" s="72">
        <v>120482</v>
      </c>
      <c r="N5" s="72">
        <v>61704</v>
      </c>
      <c r="O5" s="72">
        <v>58778</v>
      </c>
      <c r="P5" s="55"/>
      <c r="Q5" s="62" t="s">
        <v>166</v>
      </c>
      <c r="R5" s="63">
        <v>109955</v>
      </c>
      <c r="S5" s="63">
        <v>55153</v>
      </c>
      <c r="T5" s="63">
        <v>54802</v>
      </c>
    </row>
    <row r="6" spans="1:20" x14ac:dyDescent="0.2">
      <c r="A6" s="73" t="s">
        <v>112</v>
      </c>
      <c r="C6" s="52" t="s">
        <v>167</v>
      </c>
      <c r="E6" s="53">
        <v>5</v>
      </c>
      <c r="F6" s="53" t="s">
        <v>168</v>
      </c>
      <c r="H6" s="74" t="s">
        <v>151</v>
      </c>
      <c r="I6" s="75">
        <v>8080734</v>
      </c>
      <c r="J6" s="75">
        <v>3912910</v>
      </c>
      <c r="K6" s="75">
        <v>4167824</v>
      </c>
      <c r="M6" s="72">
        <v>120064</v>
      </c>
      <c r="N6" s="72">
        <v>61454</v>
      </c>
      <c r="O6" s="72">
        <v>58610</v>
      </c>
      <c r="P6" s="55"/>
      <c r="Q6" s="62" t="s">
        <v>169</v>
      </c>
      <c r="R6" s="63">
        <v>409257</v>
      </c>
      <c r="S6" s="63">
        <v>199566</v>
      </c>
      <c r="T6" s="63">
        <v>209691</v>
      </c>
    </row>
    <row r="7" spans="1:20" ht="12.75" customHeight="1" x14ac:dyDescent="0.2">
      <c r="A7" s="64" t="s">
        <v>170</v>
      </c>
      <c r="C7" s="52" t="s">
        <v>171</v>
      </c>
      <c r="E7" s="53">
        <v>6</v>
      </c>
      <c r="F7" s="53" t="s">
        <v>172</v>
      </c>
      <c r="H7" s="76" t="s">
        <v>173</v>
      </c>
      <c r="I7" s="77">
        <v>607390</v>
      </c>
      <c r="J7" s="77">
        <v>312062</v>
      </c>
      <c r="K7" s="77">
        <v>295328</v>
      </c>
      <c r="M7" s="72">
        <v>119780</v>
      </c>
      <c r="N7" s="72">
        <v>61272</v>
      </c>
      <c r="O7" s="72">
        <v>58508</v>
      </c>
      <c r="P7" s="55"/>
      <c r="Q7" s="62" t="s">
        <v>174</v>
      </c>
      <c r="R7" s="63">
        <v>400686</v>
      </c>
      <c r="S7" s="63">
        <v>197911</v>
      </c>
      <c r="T7" s="63">
        <v>202775</v>
      </c>
    </row>
    <row r="8" spans="1:20" ht="14.25" customHeight="1" x14ac:dyDescent="0.2">
      <c r="A8" s="64" t="s">
        <v>175</v>
      </c>
      <c r="C8" s="52" t="s">
        <v>176</v>
      </c>
      <c r="E8" s="53">
        <v>7</v>
      </c>
      <c r="F8" s="53" t="s">
        <v>177</v>
      </c>
      <c r="H8" s="76" t="s">
        <v>178</v>
      </c>
      <c r="I8" s="77">
        <v>601914</v>
      </c>
      <c r="J8" s="77">
        <v>308936</v>
      </c>
      <c r="K8" s="77">
        <v>292978</v>
      </c>
      <c r="M8" s="72">
        <v>119273</v>
      </c>
      <c r="N8" s="72">
        <v>61064</v>
      </c>
      <c r="O8" s="72">
        <v>58209</v>
      </c>
      <c r="P8" s="55"/>
      <c r="Q8" s="62" t="s">
        <v>179</v>
      </c>
      <c r="R8" s="63">
        <v>201593</v>
      </c>
      <c r="S8" s="63">
        <v>99557</v>
      </c>
      <c r="T8" s="63">
        <v>102036</v>
      </c>
    </row>
    <row r="9" spans="1:20" ht="15.75" customHeight="1" x14ac:dyDescent="0.2">
      <c r="A9" s="64" t="s">
        <v>180</v>
      </c>
      <c r="C9" s="47" t="s">
        <v>181</v>
      </c>
      <c r="E9" s="53">
        <v>8</v>
      </c>
      <c r="F9" s="53" t="s">
        <v>182</v>
      </c>
      <c r="H9" s="76" t="s">
        <v>183</v>
      </c>
      <c r="I9" s="77">
        <v>602967</v>
      </c>
      <c r="J9" s="77">
        <v>308654</v>
      </c>
      <c r="K9" s="77">
        <v>294313</v>
      </c>
      <c r="M9" s="72">
        <v>118935</v>
      </c>
      <c r="N9" s="72">
        <v>60931</v>
      </c>
      <c r="O9" s="72">
        <v>58004</v>
      </c>
      <c r="P9" s="55"/>
      <c r="Q9" s="62" t="s">
        <v>184</v>
      </c>
      <c r="R9" s="63">
        <v>597522</v>
      </c>
      <c r="S9" s="63">
        <v>292176</v>
      </c>
      <c r="T9" s="63">
        <v>305346</v>
      </c>
    </row>
    <row r="10" spans="1:20" x14ac:dyDescent="0.2">
      <c r="A10" s="64" t="s">
        <v>185</v>
      </c>
      <c r="C10" s="52" t="s">
        <v>186</v>
      </c>
      <c r="E10" s="53">
        <v>9</v>
      </c>
      <c r="F10" s="53" t="s">
        <v>187</v>
      </c>
      <c r="H10" s="76" t="s">
        <v>188</v>
      </c>
      <c r="I10" s="77">
        <v>632370</v>
      </c>
      <c r="J10" s="77">
        <v>321173</v>
      </c>
      <c r="K10" s="77">
        <v>311197</v>
      </c>
      <c r="M10" s="72">
        <v>118833</v>
      </c>
      <c r="N10" s="72">
        <v>60903</v>
      </c>
      <c r="O10" s="72">
        <v>57930</v>
      </c>
      <c r="P10" s="55"/>
      <c r="Q10" s="62" t="s">
        <v>189</v>
      </c>
      <c r="R10" s="63">
        <v>1030623</v>
      </c>
      <c r="S10" s="63">
        <v>502287</v>
      </c>
      <c r="T10" s="63">
        <v>528336</v>
      </c>
    </row>
    <row r="11" spans="1:20" x14ac:dyDescent="0.2">
      <c r="A11" s="64" t="s">
        <v>190</v>
      </c>
      <c r="C11" s="52" t="s">
        <v>191</v>
      </c>
      <c r="E11" s="53">
        <v>10</v>
      </c>
      <c r="F11" s="53" t="s">
        <v>192</v>
      </c>
      <c r="H11" s="76" t="s">
        <v>193</v>
      </c>
      <c r="I11" s="77">
        <v>672749</v>
      </c>
      <c r="J11" s="77">
        <v>339928</v>
      </c>
      <c r="K11" s="77">
        <v>332821</v>
      </c>
      <c r="M11" s="72">
        <v>118730</v>
      </c>
      <c r="N11" s="72">
        <v>60874</v>
      </c>
      <c r="O11" s="72">
        <v>57856</v>
      </c>
      <c r="P11" s="55"/>
      <c r="Q11" s="62" t="s">
        <v>194</v>
      </c>
      <c r="R11" s="63">
        <v>353859</v>
      </c>
      <c r="S11" s="63">
        <v>167533</v>
      </c>
      <c r="T11" s="63">
        <v>186326</v>
      </c>
    </row>
    <row r="12" spans="1:20" x14ac:dyDescent="0.2">
      <c r="A12" s="64" t="s">
        <v>195</v>
      </c>
      <c r="C12" s="52" t="s">
        <v>196</v>
      </c>
      <c r="E12" s="53">
        <v>11</v>
      </c>
      <c r="F12" s="53" t="s">
        <v>197</v>
      </c>
      <c r="H12" s="76" t="s">
        <v>198</v>
      </c>
      <c r="I12" s="77">
        <v>650902</v>
      </c>
      <c r="J12" s="77">
        <v>329064</v>
      </c>
      <c r="K12" s="77">
        <v>321838</v>
      </c>
      <c r="M12" s="72">
        <v>118696</v>
      </c>
      <c r="N12" s="72">
        <v>60878</v>
      </c>
      <c r="O12" s="72">
        <v>57818</v>
      </c>
      <c r="P12" s="55"/>
      <c r="Q12" s="62" t="s">
        <v>199</v>
      </c>
      <c r="R12" s="63">
        <v>851299</v>
      </c>
      <c r="S12" s="63">
        <v>406597</v>
      </c>
      <c r="T12" s="63">
        <v>444702</v>
      </c>
    </row>
    <row r="13" spans="1:20" x14ac:dyDescent="0.2">
      <c r="A13" s="64" t="s">
        <v>200</v>
      </c>
      <c r="C13" s="52" t="s">
        <v>201</v>
      </c>
      <c r="E13" s="53">
        <v>12</v>
      </c>
      <c r="F13" s="53" t="s">
        <v>202</v>
      </c>
      <c r="H13" s="76" t="s">
        <v>203</v>
      </c>
      <c r="I13" s="77">
        <v>651442</v>
      </c>
      <c r="J13" s="77">
        <v>316050</v>
      </c>
      <c r="K13" s="77">
        <v>335392</v>
      </c>
      <c r="M13" s="72">
        <v>119101</v>
      </c>
      <c r="N13" s="72">
        <v>61076</v>
      </c>
      <c r="O13" s="72">
        <v>58025</v>
      </c>
      <c r="P13" s="55"/>
      <c r="Q13" s="62" t="s">
        <v>204</v>
      </c>
      <c r="R13" s="63">
        <v>1094488</v>
      </c>
      <c r="S13" s="63">
        <v>518960</v>
      </c>
      <c r="T13" s="63">
        <v>575528</v>
      </c>
    </row>
    <row r="14" spans="1:20" x14ac:dyDescent="0.2">
      <c r="A14" s="64" t="s">
        <v>205</v>
      </c>
      <c r="C14" s="52" t="s">
        <v>206</v>
      </c>
      <c r="E14" s="53">
        <v>13</v>
      </c>
      <c r="F14" s="53" t="s">
        <v>207</v>
      </c>
      <c r="H14" s="76" t="s">
        <v>208</v>
      </c>
      <c r="I14" s="77">
        <v>640060</v>
      </c>
      <c r="J14" s="77">
        <v>303971</v>
      </c>
      <c r="K14" s="77">
        <v>336089</v>
      </c>
      <c r="M14" s="72">
        <v>119856</v>
      </c>
      <c r="N14" s="72">
        <v>61418</v>
      </c>
      <c r="O14" s="72">
        <v>58438</v>
      </c>
      <c r="P14" s="55"/>
      <c r="Q14" s="62" t="s">
        <v>209</v>
      </c>
      <c r="R14" s="63">
        <v>234948</v>
      </c>
      <c r="S14" s="63">
        <v>112703</v>
      </c>
      <c r="T14" s="63">
        <v>122245</v>
      </c>
    </row>
    <row r="15" spans="1:20" x14ac:dyDescent="0.2">
      <c r="A15" s="64" t="s">
        <v>210</v>
      </c>
      <c r="C15" s="52" t="s">
        <v>211</v>
      </c>
      <c r="E15" s="53">
        <v>14</v>
      </c>
      <c r="F15" s="53" t="s">
        <v>212</v>
      </c>
      <c r="H15" s="76" t="s">
        <v>213</v>
      </c>
      <c r="I15" s="77">
        <v>563389</v>
      </c>
      <c r="J15" s="77">
        <v>268367</v>
      </c>
      <c r="K15" s="77">
        <v>295022</v>
      </c>
      <c r="M15" s="72">
        <v>121019</v>
      </c>
      <c r="N15" s="72">
        <v>61921</v>
      </c>
      <c r="O15" s="72">
        <v>59098</v>
      </c>
      <c r="P15" s="55"/>
      <c r="Q15" s="62" t="s">
        <v>214</v>
      </c>
      <c r="R15" s="63">
        <v>147933</v>
      </c>
      <c r="S15" s="63">
        <v>68544</v>
      </c>
      <c r="T15" s="63">
        <v>79389</v>
      </c>
    </row>
    <row r="16" spans="1:20" x14ac:dyDescent="0.2">
      <c r="A16" s="64" t="s">
        <v>215</v>
      </c>
      <c r="C16" s="52" t="s">
        <v>216</v>
      </c>
      <c r="E16" s="53">
        <v>15</v>
      </c>
      <c r="F16" s="53" t="s">
        <v>217</v>
      </c>
      <c r="H16" s="76" t="s">
        <v>218</v>
      </c>
      <c r="I16" s="77">
        <v>519261</v>
      </c>
      <c r="J16" s="77">
        <v>244556</v>
      </c>
      <c r="K16" s="77">
        <v>274705</v>
      </c>
      <c r="M16" s="72">
        <v>122272</v>
      </c>
      <c r="N16" s="72">
        <v>62471</v>
      </c>
      <c r="O16" s="72">
        <v>59801</v>
      </c>
      <c r="P16" s="55"/>
      <c r="Q16" s="62" t="s">
        <v>219</v>
      </c>
      <c r="R16" s="63">
        <v>98209</v>
      </c>
      <c r="S16" s="63">
        <v>49277</v>
      </c>
      <c r="T16" s="63">
        <v>48932</v>
      </c>
    </row>
    <row r="17" spans="1:20" x14ac:dyDescent="0.2">
      <c r="A17" s="78" t="s">
        <v>220</v>
      </c>
      <c r="C17" s="52" t="s">
        <v>221</v>
      </c>
      <c r="E17" s="53">
        <v>16</v>
      </c>
      <c r="F17" s="53" t="s">
        <v>222</v>
      </c>
      <c r="H17" s="76" t="s">
        <v>223</v>
      </c>
      <c r="I17" s="77">
        <v>503389</v>
      </c>
      <c r="J17" s="77">
        <v>233302</v>
      </c>
      <c r="K17" s="77">
        <v>270087</v>
      </c>
      <c r="M17" s="72">
        <v>123722</v>
      </c>
      <c r="N17" s="72">
        <v>63080</v>
      </c>
      <c r="O17" s="72">
        <v>60642</v>
      </c>
      <c r="P17" s="55"/>
      <c r="Q17" s="62" t="s">
        <v>224</v>
      </c>
      <c r="R17" s="63">
        <v>108457</v>
      </c>
      <c r="S17" s="63">
        <v>52580</v>
      </c>
      <c r="T17" s="63">
        <v>55877</v>
      </c>
    </row>
    <row r="18" spans="1:20" ht="33.75" customHeight="1" x14ac:dyDescent="0.2">
      <c r="A18" s="79" t="s">
        <v>90</v>
      </c>
      <c r="C18" s="52" t="s">
        <v>225</v>
      </c>
      <c r="E18" s="53">
        <v>17</v>
      </c>
      <c r="F18" s="53" t="s">
        <v>226</v>
      </c>
      <c r="H18" s="76" t="s">
        <v>227</v>
      </c>
      <c r="I18" s="77">
        <v>439872</v>
      </c>
      <c r="J18" s="77">
        <v>200142</v>
      </c>
      <c r="K18" s="77">
        <v>239730</v>
      </c>
      <c r="M18" s="72">
        <v>125124</v>
      </c>
      <c r="N18" s="72">
        <v>63639</v>
      </c>
      <c r="O18" s="72">
        <v>61485</v>
      </c>
      <c r="P18" s="55"/>
      <c r="Q18" s="62" t="s">
        <v>228</v>
      </c>
      <c r="R18" s="63">
        <v>258212</v>
      </c>
      <c r="S18" s="63">
        <v>125944</v>
      </c>
      <c r="T18" s="63">
        <v>132268</v>
      </c>
    </row>
    <row r="19" spans="1:20" ht="33.75" customHeight="1" x14ac:dyDescent="0.2">
      <c r="A19" s="79" t="s">
        <v>91</v>
      </c>
      <c r="C19" s="52" t="s">
        <v>229</v>
      </c>
      <c r="E19" s="53">
        <v>18</v>
      </c>
      <c r="F19" s="53" t="s">
        <v>230</v>
      </c>
      <c r="H19" s="76" t="s">
        <v>231</v>
      </c>
      <c r="I19" s="77">
        <v>341916</v>
      </c>
      <c r="J19" s="77">
        <v>152813</v>
      </c>
      <c r="K19" s="77">
        <v>189103</v>
      </c>
      <c r="M19" s="72">
        <v>126598</v>
      </c>
      <c r="N19" s="72">
        <v>64282</v>
      </c>
      <c r="O19" s="72">
        <v>62316</v>
      </c>
      <c r="P19" s="55"/>
      <c r="Q19" s="62" t="s">
        <v>232</v>
      </c>
      <c r="R19" s="63">
        <v>24160</v>
      </c>
      <c r="S19" s="63">
        <v>12726</v>
      </c>
      <c r="T19" s="63">
        <v>11434</v>
      </c>
    </row>
    <row r="20" spans="1:20" ht="33.75" customHeight="1" x14ac:dyDescent="0.2">
      <c r="A20" s="79" t="s">
        <v>92</v>
      </c>
      <c r="C20" s="52" t="s">
        <v>233</v>
      </c>
      <c r="E20" s="53">
        <v>19</v>
      </c>
      <c r="F20" s="53" t="s">
        <v>234</v>
      </c>
      <c r="H20" s="76" t="s">
        <v>235</v>
      </c>
      <c r="I20" s="77">
        <v>253646</v>
      </c>
      <c r="J20" s="77">
        <v>111646</v>
      </c>
      <c r="K20" s="77">
        <v>142000</v>
      </c>
      <c r="M20" s="72">
        <v>128143</v>
      </c>
      <c r="N20" s="72">
        <v>65043</v>
      </c>
      <c r="O20" s="72">
        <v>63100</v>
      </c>
      <c r="P20" s="55"/>
      <c r="Q20" s="62" t="s">
        <v>236</v>
      </c>
      <c r="R20" s="63">
        <v>377272</v>
      </c>
      <c r="S20" s="63">
        <v>184951</v>
      </c>
      <c r="T20" s="63">
        <v>192321</v>
      </c>
    </row>
    <row r="21" spans="1:20" ht="33.75" customHeight="1" x14ac:dyDescent="0.2">
      <c r="A21" s="79" t="s">
        <v>93</v>
      </c>
      <c r="C21" s="52" t="s">
        <v>237</v>
      </c>
      <c r="E21" s="53">
        <v>20</v>
      </c>
      <c r="F21" s="53" t="s">
        <v>238</v>
      </c>
      <c r="H21" s="76" t="s">
        <v>239</v>
      </c>
      <c r="I21" s="77">
        <v>177853</v>
      </c>
      <c r="J21" s="77">
        <v>76747</v>
      </c>
      <c r="K21" s="77">
        <v>101106</v>
      </c>
      <c r="M21" s="72">
        <v>129625</v>
      </c>
      <c r="N21" s="72">
        <v>65820</v>
      </c>
      <c r="O21" s="72">
        <v>63805</v>
      </c>
      <c r="P21" s="55"/>
      <c r="Q21" s="62" t="s">
        <v>240</v>
      </c>
      <c r="R21" s="63">
        <v>651586</v>
      </c>
      <c r="S21" s="63">
        <v>319009</v>
      </c>
      <c r="T21" s="63">
        <v>332577</v>
      </c>
    </row>
    <row r="22" spans="1:20" ht="33.75" customHeight="1" x14ac:dyDescent="0.2">
      <c r="A22" s="79" t="s">
        <v>241</v>
      </c>
      <c r="C22" s="52" t="s">
        <v>242</v>
      </c>
      <c r="E22" s="53">
        <v>55</v>
      </c>
      <c r="F22" s="53" t="s">
        <v>243</v>
      </c>
      <c r="H22" s="76" t="s">
        <v>244</v>
      </c>
      <c r="I22" s="77">
        <v>113108</v>
      </c>
      <c r="J22" s="77">
        <v>45521</v>
      </c>
      <c r="K22" s="77">
        <v>67587</v>
      </c>
      <c r="M22" s="72">
        <v>131107</v>
      </c>
      <c r="N22" s="72">
        <v>66558</v>
      </c>
      <c r="O22" s="72">
        <v>64549</v>
      </c>
      <c r="P22" s="55"/>
      <c r="Q22" s="62" t="s">
        <v>245</v>
      </c>
      <c r="R22" s="63">
        <v>6296</v>
      </c>
      <c r="S22" s="63">
        <v>3268</v>
      </c>
      <c r="T22" s="63">
        <v>3028</v>
      </c>
    </row>
    <row r="23" spans="1:20" ht="33.75" customHeight="1" x14ac:dyDescent="0.2">
      <c r="A23" s="79" t="s">
        <v>95</v>
      </c>
      <c r="C23" s="80" t="s">
        <v>246</v>
      </c>
      <c r="E23" s="53">
        <v>66</v>
      </c>
      <c r="F23" s="53" t="s">
        <v>247</v>
      </c>
      <c r="H23" s="76" t="s">
        <v>248</v>
      </c>
      <c r="I23" s="77">
        <v>108506</v>
      </c>
      <c r="J23" s="77">
        <v>39978</v>
      </c>
      <c r="K23" s="77">
        <v>68528</v>
      </c>
      <c r="M23" s="72">
        <v>132790</v>
      </c>
      <c r="N23" s="72">
        <v>67353</v>
      </c>
      <c r="O23" s="72">
        <v>65437</v>
      </c>
      <c r="P23" s="55"/>
      <c r="Q23" s="81" t="s">
        <v>151</v>
      </c>
      <c r="R23" s="82">
        <f>SUM(R3:R22)</f>
        <v>7571345</v>
      </c>
      <c r="S23" s="82">
        <f>SUM(S3:S22)</f>
        <v>3653868</v>
      </c>
      <c r="T23" s="82">
        <f>SUM(T3:T22)</f>
        <v>3917477</v>
      </c>
    </row>
    <row r="24" spans="1:20" ht="33.75" customHeight="1" thickBot="1" x14ac:dyDescent="0.25">
      <c r="A24" s="79" t="s">
        <v>96</v>
      </c>
      <c r="C24" s="52" t="s">
        <v>249</v>
      </c>
      <c r="E24" s="53">
        <v>77</v>
      </c>
      <c r="F24" s="53" t="s">
        <v>250</v>
      </c>
      <c r="M24" s="72">
        <v>133340</v>
      </c>
      <c r="N24" s="72">
        <v>67602</v>
      </c>
      <c r="O24" s="72">
        <v>65738</v>
      </c>
      <c r="P24" s="55"/>
    </row>
    <row r="25" spans="1:20" ht="33.75" customHeight="1" x14ac:dyDescent="0.2">
      <c r="A25" s="79" t="s">
        <v>97</v>
      </c>
      <c r="C25" s="52" t="s">
        <v>251</v>
      </c>
      <c r="E25" s="53">
        <v>88</v>
      </c>
      <c r="F25" s="53" t="s">
        <v>252</v>
      </c>
      <c r="M25" s="72">
        <v>132165</v>
      </c>
      <c r="N25" s="72">
        <v>67024</v>
      </c>
      <c r="O25" s="72">
        <v>65141</v>
      </c>
      <c r="P25" s="55"/>
      <c r="Q25" s="395" t="s">
        <v>253</v>
      </c>
      <c r="R25" s="396"/>
      <c r="S25" s="396"/>
      <c r="T25" s="397"/>
    </row>
    <row r="26" spans="1:20" ht="15" customHeight="1" thickBot="1" x14ac:dyDescent="0.25">
      <c r="A26" s="78" t="s">
        <v>254</v>
      </c>
      <c r="C26" s="52" t="s">
        <v>255</v>
      </c>
      <c r="E26" s="53">
        <v>98</v>
      </c>
      <c r="F26" s="53" t="s">
        <v>256</v>
      </c>
      <c r="M26" s="72">
        <v>129957</v>
      </c>
      <c r="N26" s="72">
        <v>65924</v>
      </c>
      <c r="O26" s="72">
        <v>64033</v>
      </c>
      <c r="P26" s="55"/>
      <c r="Q26" s="384" t="s">
        <v>150</v>
      </c>
      <c r="R26" s="385"/>
      <c r="S26" s="385"/>
      <c r="T26" s="386"/>
    </row>
    <row r="27" spans="1:20" s="84" customFormat="1" ht="26.25" customHeight="1" x14ac:dyDescent="0.2">
      <c r="A27" s="83" t="s">
        <v>257</v>
      </c>
      <c r="C27" s="85" t="s">
        <v>258</v>
      </c>
      <c r="D27" s="86"/>
      <c r="E27" s="87"/>
      <c r="F27" s="87"/>
      <c r="M27" s="88">
        <v>127797</v>
      </c>
      <c r="N27" s="88">
        <v>64838</v>
      </c>
      <c r="O27" s="88">
        <v>62959</v>
      </c>
      <c r="P27" s="89"/>
      <c r="Q27" s="387" t="s">
        <v>157</v>
      </c>
      <c r="R27" s="90">
        <v>2015</v>
      </c>
      <c r="S27" s="91"/>
      <c r="T27" s="92"/>
    </row>
    <row r="28" spans="1:20" s="84" customFormat="1" ht="26.25" customHeight="1" x14ac:dyDescent="0.2">
      <c r="A28" s="83" t="s">
        <v>259</v>
      </c>
      <c r="C28" s="85" t="s">
        <v>260</v>
      </c>
      <c r="D28" s="86"/>
      <c r="E28" s="93"/>
      <c r="F28" s="93"/>
      <c r="M28" s="88">
        <v>125232</v>
      </c>
      <c r="N28" s="88">
        <v>63602</v>
      </c>
      <c r="O28" s="88">
        <v>61630</v>
      </c>
      <c r="P28" s="89"/>
      <c r="Q28" s="388"/>
      <c r="R28" s="94" t="s">
        <v>151</v>
      </c>
      <c r="S28" s="95" t="s">
        <v>152</v>
      </c>
      <c r="T28" s="96" t="s">
        <v>153</v>
      </c>
    </row>
    <row r="29" spans="1:20" s="84" customFormat="1" ht="44.25" customHeight="1" x14ac:dyDescent="0.2">
      <c r="A29" s="83" t="s">
        <v>261</v>
      </c>
      <c r="C29" s="85" t="s">
        <v>262</v>
      </c>
      <c r="D29" s="86"/>
      <c r="E29" s="93"/>
      <c r="F29" s="93"/>
      <c r="M29" s="88">
        <v>124055</v>
      </c>
      <c r="N29" s="88">
        <v>62761</v>
      </c>
      <c r="O29" s="88">
        <v>61294</v>
      </c>
      <c r="P29" s="89"/>
      <c r="Q29" s="97" t="s">
        <v>165</v>
      </c>
      <c r="R29" s="98"/>
      <c r="S29" s="99"/>
      <c r="T29" s="100"/>
    </row>
    <row r="30" spans="1:20" s="84" customFormat="1" ht="26.25" customHeight="1" x14ac:dyDescent="0.2">
      <c r="A30" s="83" t="s">
        <v>263</v>
      </c>
      <c r="C30" s="85" t="s">
        <v>264</v>
      </c>
      <c r="D30" s="86"/>
      <c r="E30" s="93"/>
      <c r="F30" s="93"/>
      <c r="M30" s="88">
        <v>125190</v>
      </c>
      <c r="N30" s="88">
        <v>62619</v>
      </c>
      <c r="O30" s="88">
        <v>62571</v>
      </c>
      <c r="P30" s="89"/>
      <c r="Q30" s="101" t="s">
        <v>151</v>
      </c>
      <c r="R30" s="102">
        <v>7878783</v>
      </c>
      <c r="S30" s="103">
        <v>3810013</v>
      </c>
      <c r="T30" s="104">
        <v>4068770</v>
      </c>
    </row>
    <row r="31" spans="1:20" s="84" customFormat="1" ht="26.25" customHeight="1" x14ac:dyDescent="0.2">
      <c r="A31" s="78" t="s">
        <v>265</v>
      </c>
      <c r="C31" s="85" t="s">
        <v>266</v>
      </c>
      <c r="D31" s="86"/>
      <c r="E31" s="93"/>
      <c r="F31" s="93"/>
      <c r="M31" s="88">
        <v>127692</v>
      </c>
      <c r="N31" s="88">
        <v>62895</v>
      </c>
      <c r="O31" s="88">
        <v>64797</v>
      </c>
      <c r="P31" s="89"/>
      <c r="Q31" s="105" t="s">
        <v>173</v>
      </c>
      <c r="R31" s="106">
        <v>603230</v>
      </c>
      <c r="S31" s="107">
        <v>309432</v>
      </c>
      <c r="T31" s="108">
        <v>293798</v>
      </c>
    </row>
    <row r="32" spans="1:20" ht="14.25" customHeight="1" x14ac:dyDescent="0.2">
      <c r="A32" s="109" t="s">
        <v>267</v>
      </c>
      <c r="C32" s="52" t="s">
        <v>268</v>
      </c>
      <c r="M32" s="72">
        <v>129742</v>
      </c>
      <c r="N32" s="72">
        <v>62993</v>
      </c>
      <c r="O32" s="72">
        <v>66749</v>
      </c>
      <c r="P32" s="55"/>
      <c r="Q32" s="111" t="s">
        <v>178</v>
      </c>
      <c r="R32" s="112">
        <v>598182</v>
      </c>
      <c r="S32" s="113">
        <v>306434</v>
      </c>
      <c r="T32" s="114">
        <v>291748</v>
      </c>
    </row>
    <row r="33" spans="1:20" x14ac:dyDescent="0.2">
      <c r="A33" s="109" t="s">
        <v>269</v>
      </c>
      <c r="C33" s="47" t="s">
        <v>270</v>
      </c>
      <c r="M33" s="72">
        <v>131768</v>
      </c>
      <c r="N33" s="72">
        <v>63030</v>
      </c>
      <c r="O33" s="72">
        <v>68738</v>
      </c>
      <c r="P33" s="55"/>
      <c r="Q33" s="111" t="s">
        <v>183</v>
      </c>
      <c r="R33" s="112">
        <v>605068</v>
      </c>
      <c r="S33" s="113">
        <v>309819</v>
      </c>
      <c r="T33" s="114">
        <v>295249</v>
      </c>
    </row>
    <row r="34" spans="1:20" ht="25.5" x14ac:dyDescent="0.2">
      <c r="A34" s="109" t="s">
        <v>271</v>
      </c>
      <c r="C34" s="52" t="s">
        <v>176</v>
      </c>
      <c r="M34" s="72">
        <v>132712</v>
      </c>
      <c r="N34" s="72">
        <v>62862</v>
      </c>
      <c r="O34" s="72">
        <v>69850</v>
      </c>
      <c r="P34" s="55"/>
      <c r="Q34" s="111" t="s">
        <v>188</v>
      </c>
      <c r="R34" s="112">
        <v>642476</v>
      </c>
      <c r="S34" s="113">
        <v>325752</v>
      </c>
      <c r="T34" s="114">
        <v>316724</v>
      </c>
    </row>
    <row r="35" spans="1:20" x14ac:dyDescent="0.2">
      <c r="A35" s="109" t="s">
        <v>272</v>
      </c>
      <c r="C35" s="52" t="s">
        <v>273</v>
      </c>
      <c r="M35" s="72">
        <v>131882</v>
      </c>
      <c r="N35" s="72">
        <v>62354</v>
      </c>
      <c r="O35" s="72">
        <v>69528</v>
      </c>
      <c r="P35" s="55"/>
      <c r="Q35" s="111" t="s">
        <v>193</v>
      </c>
      <c r="R35" s="112">
        <v>669960</v>
      </c>
      <c r="S35" s="113">
        <v>338888</v>
      </c>
      <c r="T35" s="114">
        <v>331072</v>
      </c>
    </row>
    <row r="36" spans="1:20" ht="25.5" x14ac:dyDescent="0.2">
      <c r="A36" s="109" t="s">
        <v>274</v>
      </c>
      <c r="C36" s="52" t="s">
        <v>275</v>
      </c>
      <c r="M36" s="72">
        <v>129823</v>
      </c>
      <c r="N36" s="72">
        <v>61588</v>
      </c>
      <c r="O36" s="72">
        <v>68235</v>
      </c>
      <c r="P36" s="55"/>
      <c r="Q36" s="111" t="s">
        <v>198</v>
      </c>
      <c r="R36" s="112">
        <v>635633</v>
      </c>
      <c r="S36" s="113">
        <v>319048</v>
      </c>
      <c r="T36" s="114">
        <v>316585</v>
      </c>
    </row>
    <row r="37" spans="1:20" ht="25.5" x14ac:dyDescent="0.2">
      <c r="A37" s="109" t="s">
        <v>276</v>
      </c>
      <c r="C37" s="52" t="s">
        <v>277</v>
      </c>
      <c r="D37" s="115"/>
      <c r="M37" s="72">
        <v>127922</v>
      </c>
      <c r="N37" s="72">
        <v>60850</v>
      </c>
      <c r="O37" s="72">
        <v>67072</v>
      </c>
      <c r="P37" s="55"/>
      <c r="Q37" s="111" t="s">
        <v>203</v>
      </c>
      <c r="R37" s="112">
        <v>657874</v>
      </c>
      <c r="S37" s="113">
        <v>313458</v>
      </c>
      <c r="T37" s="114">
        <v>344416</v>
      </c>
    </row>
    <row r="38" spans="1:20" x14ac:dyDescent="0.2">
      <c r="A38" s="47" t="s">
        <v>278</v>
      </c>
      <c r="C38" s="52" t="s">
        <v>279</v>
      </c>
      <c r="D38" s="116"/>
      <c r="M38" s="72">
        <v>126082</v>
      </c>
      <c r="N38" s="72">
        <v>60165</v>
      </c>
      <c r="O38" s="72">
        <v>65917</v>
      </c>
      <c r="P38" s="55"/>
      <c r="Q38" s="111" t="s">
        <v>208</v>
      </c>
      <c r="R38" s="112">
        <v>614779</v>
      </c>
      <c r="S38" s="113">
        <v>293158</v>
      </c>
      <c r="T38" s="114">
        <v>321621</v>
      </c>
    </row>
    <row r="39" spans="1:20" x14ac:dyDescent="0.2">
      <c r="A39" s="51" t="s">
        <v>280</v>
      </c>
      <c r="C39" s="52" t="s">
        <v>281</v>
      </c>
      <c r="D39" s="116"/>
      <c r="M39" s="72">
        <v>123600</v>
      </c>
      <c r="N39" s="72">
        <v>59117</v>
      </c>
      <c r="O39" s="72">
        <v>64483</v>
      </c>
      <c r="P39" s="55"/>
      <c r="Q39" s="111" t="s">
        <v>213</v>
      </c>
      <c r="R39" s="112">
        <v>536343</v>
      </c>
      <c r="S39" s="113">
        <v>254902</v>
      </c>
      <c r="T39" s="114">
        <v>281441</v>
      </c>
    </row>
    <row r="40" spans="1:20" x14ac:dyDescent="0.2">
      <c r="A40" s="57" t="s">
        <v>282</v>
      </c>
      <c r="C40" s="52" t="s">
        <v>283</v>
      </c>
      <c r="D40" s="116"/>
      <c r="M40" s="72">
        <v>120324</v>
      </c>
      <c r="N40" s="72">
        <v>57551</v>
      </c>
      <c r="O40" s="72">
        <v>62773</v>
      </c>
      <c r="P40" s="55"/>
      <c r="Q40" s="111" t="s">
        <v>218</v>
      </c>
      <c r="R40" s="112">
        <v>516837</v>
      </c>
      <c r="S40" s="113">
        <v>242123</v>
      </c>
      <c r="T40" s="114">
        <v>274714</v>
      </c>
    </row>
    <row r="41" spans="1:20" x14ac:dyDescent="0.2">
      <c r="A41" s="64" t="s">
        <v>284</v>
      </c>
      <c r="M41" s="72">
        <v>116606</v>
      </c>
      <c r="N41" s="72">
        <v>55686</v>
      </c>
      <c r="O41" s="72">
        <v>60920</v>
      </c>
      <c r="P41" s="55"/>
      <c r="Q41" s="111" t="s">
        <v>223</v>
      </c>
      <c r="R41" s="112">
        <v>489703</v>
      </c>
      <c r="S41" s="113">
        <v>225926</v>
      </c>
      <c r="T41" s="114">
        <v>263777</v>
      </c>
    </row>
    <row r="42" spans="1:20" x14ac:dyDescent="0.2">
      <c r="A42" s="64" t="s">
        <v>285</v>
      </c>
      <c r="M42" s="72">
        <v>112852</v>
      </c>
      <c r="N42" s="72">
        <v>53849</v>
      </c>
      <c r="O42" s="72">
        <v>59003</v>
      </c>
      <c r="P42" s="55"/>
      <c r="Q42" s="111" t="s">
        <v>227</v>
      </c>
      <c r="R42" s="112">
        <v>406084</v>
      </c>
      <c r="S42" s="113">
        <v>183930</v>
      </c>
      <c r="T42" s="114">
        <v>222154</v>
      </c>
    </row>
    <row r="43" spans="1:20" x14ac:dyDescent="0.2">
      <c r="A43" s="64" t="s">
        <v>286</v>
      </c>
      <c r="M43" s="72">
        <v>108852</v>
      </c>
      <c r="N43" s="72">
        <v>51919</v>
      </c>
      <c r="O43" s="72">
        <v>56933</v>
      </c>
      <c r="P43" s="55"/>
      <c r="Q43" s="111" t="s">
        <v>231</v>
      </c>
      <c r="R43" s="112">
        <v>309925</v>
      </c>
      <c r="S43" s="113">
        <v>138521</v>
      </c>
      <c r="T43" s="114">
        <v>171404</v>
      </c>
    </row>
    <row r="44" spans="1:20" x14ac:dyDescent="0.2">
      <c r="A44" s="47" t="s">
        <v>287</v>
      </c>
      <c r="M44" s="72">
        <v>105945</v>
      </c>
      <c r="N44" s="72">
        <v>50470</v>
      </c>
      <c r="O44" s="72">
        <v>55475</v>
      </c>
      <c r="P44" s="55"/>
      <c r="Q44" s="111" t="s">
        <v>235</v>
      </c>
      <c r="R44" s="112">
        <v>230197</v>
      </c>
      <c r="S44" s="113">
        <v>101631</v>
      </c>
      <c r="T44" s="114">
        <v>128566</v>
      </c>
    </row>
    <row r="45" spans="1:20" ht="15" x14ac:dyDescent="0.25">
      <c r="A45" s="117" t="s">
        <v>288</v>
      </c>
      <c r="M45" s="72">
        <v>104800</v>
      </c>
      <c r="N45" s="72">
        <v>49806</v>
      </c>
      <c r="O45" s="72">
        <v>54994</v>
      </c>
      <c r="P45" s="55"/>
      <c r="Q45" s="111" t="s">
        <v>239</v>
      </c>
      <c r="R45" s="112">
        <v>158670</v>
      </c>
      <c r="S45" s="113">
        <v>68583</v>
      </c>
      <c r="T45" s="114">
        <v>90087</v>
      </c>
    </row>
    <row r="46" spans="1:20" ht="15" x14ac:dyDescent="0.25">
      <c r="A46" s="117" t="s">
        <v>289</v>
      </c>
      <c r="M46" s="72">
        <v>104794</v>
      </c>
      <c r="N46" s="72">
        <v>49648</v>
      </c>
      <c r="O46" s="72">
        <v>55146</v>
      </c>
      <c r="P46" s="55"/>
      <c r="Q46" s="111" t="s">
        <v>244</v>
      </c>
      <c r="R46" s="112">
        <v>103406</v>
      </c>
      <c r="S46" s="113">
        <v>41392</v>
      </c>
      <c r="T46" s="114">
        <v>62014</v>
      </c>
    </row>
    <row r="47" spans="1:20" ht="15.75" thickBot="1" x14ac:dyDescent="0.3">
      <c r="A47" s="117" t="s">
        <v>290</v>
      </c>
      <c r="M47" s="72">
        <v>104561</v>
      </c>
      <c r="N47" s="72">
        <v>49381</v>
      </c>
      <c r="O47" s="72">
        <v>55180</v>
      </c>
      <c r="P47" s="55"/>
      <c r="Q47" s="118" t="s">
        <v>248</v>
      </c>
      <c r="R47" s="119">
        <v>100416</v>
      </c>
      <c r="S47" s="120">
        <v>37016</v>
      </c>
      <c r="T47" s="121">
        <v>63400</v>
      </c>
    </row>
    <row r="48" spans="1:20" ht="15" x14ac:dyDescent="0.25">
      <c r="A48" s="117" t="s">
        <v>291</v>
      </c>
      <c r="M48" s="72">
        <v>104278</v>
      </c>
      <c r="N48" s="72">
        <v>49084</v>
      </c>
      <c r="O48" s="72">
        <v>55194</v>
      </c>
      <c r="P48" s="55"/>
      <c r="Q48" s="55"/>
      <c r="R48" s="55"/>
      <c r="S48" s="55"/>
      <c r="T48" s="55"/>
    </row>
    <row r="49" spans="1:20" ht="15" x14ac:dyDescent="0.25">
      <c r="A49" s="117" t="s">
        <v>292</v>
      </c>
      <c r="M49" s="72">
        <v>103962</v>
      </c>
      <c r="N49" s="72">
        <v>48778</v>
      </c>
      <c r="O49" s="72">
        <v>55184</v>
      </c>
      <c r="P49" s="55"/>
      <c r="Q49" s="55"/>
      <c r="R49" s="55"/>
      <c r="S49" s="55"/>
      <c r="T49" s="55"/>
    </row>
    <row r="50" spans="1:20" ht="15" x14ac:dyDescent="0.25">
      <c r="A50" s="117" t="s">
        <v>293</v>
      </c>
      <c r="M50" s="72">
        <v>103448</v>
      </c>
      <c r="N50" s="72">
        <v>48396</v>
      </c>
      <c r="O50" s="72">
        <v>55052</v>
      </c>
      <c r="P50" s="55"/>
      <c r="Q50" s="55"/>
      <c r="R50" s="55"/>
      <c r="S50" s="55"/>
      <c r="T50" s="55"/>
    </row>
    <row r="51" spans="1:20" ht="15" x14ac:dyDescent="0.25">
      <c r="A51" s="117" t="s">
        <v>294</v>
      </c>
      <c r="M51" s="72">
        <v>102715</v>
      </c>
      <c r="N51" s="72">
        <v>47923</v>
      </c>
      <c r="O51" s="72">
        <v>54792</v>
      </c>
      <c r="P51" s="55"/>
      <c r="Q51" s="55"/>
      <c r="R51" s="55"/>
      <c r="S51" s="55"/>
      <c r="T51" s="55"/>
    </row>
    <row r="52" spans="1:20" ht="15" x14ac:dyDescent="0.25">
      <c r="A52" s="117" t="s">
        <v>295</v>
      </c>
      <c r="M52" s="72">
        <v>101971</v>
      </c>
      <c r="N52" s="72">
        <v>47444</v>
      </c>
      <c r="O52" s="72">
        <v>54527</v>
      </c>
      <c r="P52" s="55"/>
      <c r="Q52" s="55"/>
      <c r="R52" s="55"/>
      <c r="S52" s="55"/>
      <c r="T52" s="55"/>
    </row>
    <row r="53" spans="1:20" ht="15" x14ac:dyDescent="0.25">
      <c r="A53" s="117" t="s">
        <v>296</v>
      </c>
      <c r="M53" s="72">
        <v>101260</v>
      </c>
      <c r="N53" s="72">
        <v>46986</v>
      </c>
      <c r="O53" s="72">
        <v>54274</v>
      </c>
      <c r="P53" s="55"/>
      <c r="Q53" s="55"/>
      <c r="R53" s="55"/>
      <c r="S53" s="55"/>
      <c r="T53" s="55"/>
    </row>
    <row r="54" spans="1:20" ht="15" x14ac:dyDescent="0.25">
      <c r="A54" s="117" t="s">
        <v>297</v>
      </c>
      <c r="M54" s="72">
        <v>99728</v>
      </c>
      <c r="N54" s="72">
        <v>46141</v>
      </c>
      <c r="O54" s="72">
        <v>53587</v>
      </c>
      <c r="P54" s="55"/>
      <c r="Q54" s="55"/>
      <c r="R54" s="55"/>
      <c r="S54" s="55"/>
      <c r="T54" s="55"/>
    </row>
    <row r="55" spans="1:20" x14ac:dyDescent="0.2">
      <c r="A55" s="47" t="s">
        <v>298</v>
      </c>
      <c r="M55" s="72">
        <v>97001</v>
      </c>
      <c r="N55" s="72">
        <v>44730</v>
      </c>
      <c r="O55" s="72">
        <v>52271</v>
      </c>
      <c r="P55" s="55"/>
      <c r="Q55" s="55"/>
      <c r="R55" s="55"/>
      <c r="S55" s="55"/>
      <c r="T55" s="55"/>
    </row>
    <row r="56" spans="1:20" ht="75" x14ac:dyDescent="0.25">
      <c r="A56" s="122" t="s">
        <v>299</v>
      </c>
      <c r="M56" s="72">
        <v>93445</v>
      </c>
      <c r="N56" s="72">
        <v>42931</v>
      </c>
      <c r="O56" s="72">
        <v>50514</v>
      </c>
      <c r="P56" s="55"/>
      <c r="Q56" s="55"/>
      <c r="R56" s="55"/>
      <c r="S56" s="55"/>
      <c r="T56" s="55"/>
    </row>
    <row r="57" spans="1:20" ht="45" x14ac:dyDescent="0.25">
      <c r="A57" s="123" t="s">
        <v>300</v>
      </c>
      <c r="M57" s="72">
        <v>89853</v>
      </c>
      <c r="N57" s="72">
        <v>41126</v>
      </c>
      <c r="O57" s="72">
        <v>48727</v>
      </c>
      <c r="P57" s="55"/>
      <c r="Q57" s="55"/>
      <c r="R57" s="55"/>
      <c r="S57" s="55"/>
      <c r="T57" s="55"/>
    </row>
    <row r="58" spans="1:20" ht="30" x14ac:dyDescent="0.25">
      <c r="A58" s="123" t="s">
        <v>301</v>
      </c>
      <c r="M58" s="72">
        <v>86123</v>
      </c>
      <c r="N58" s="72">
        <v>39261</v>
      </c>
      <c r="O58" s="72">
        <v>46862</v>
      </c>
      <c r="P58" s="55"/>
      <c r="Q58" s="55"/>
      <c r="R58" s="55"/>
      <c r="S58" s="55"/>
      <c r="T58" s="55"/>
    </row>
    <row r="59" spans="1:20" ht="60" x14ac:dyDescent="0.25">
      <c r="A59" s="123" t="s">
        <v>302</v>
      </c>
      <c r="M59" s="72">
        <v>82296</v>
      </c>
      <c r="N59" s="72">
        <v>37385</v>
      </c>
      <c r="O59" s="72">
        <v>44911</v>
      </c>
      <c r="P59" s="55"/>
      <c r="Q59" s="55"/>
      <c r="R59" s="55"/>
      <c r="S59" s="55"/>
      <c r="T59" s="55"/>
    </row>
    <row r="60" spans="1:20" ht="30" x14ac:dyDescent="0.25">
      <c r="A60" s="123" t="s">
        <v>303</v>
      </c>
      <c r="M60" s="72">
        <v>78491</v>
      </c>
      <c r="N60" s="72">
        <v>35569</v>
      </c>
      <c r="O60" s="72">
        <v>42922</v>
      </c>
      <c r="P60" s="55"/>
      <c r="Q60" s="55"/>
      <c r="R60" s="55"/>
      <c r="S60" s="55"/>
      <c r="T60" s="55"/>
    </row>
    <row r="61" spans="1:20" ht="30" x14ac:dyDescent="0.25">
      <c r="A61" s="123" t="s">
        <v>304</v>
      </c>
      <c r="M61" s="72">
        <v>74708</v>
      </c>
      <c r="N61" s="72">
        <v>33799</v>
      </c>
      <c r="O61" s="72">
        <v>40909</v>
      </c>
      <c r="P61" s="55"/>
      <c r="Q61" s="55"/>
      <c r="R61" s="55"/>
      <c r="S61" s="55"/>
      <c r="T61" s="55"/>
    </row>
    <row r="62" spans="1:20" ht="45" x14ac:dyDescent="0.25">
      <c r="A62" s="123" t="s">
        <v>305</v>
      </c>
      <c r="M62" s="72">
        <v>70811</v>
      </c>
      <c r="N62" s="72">
        <v>31979</v>
      </c>
      <c r="O62" s="72">
        <v>38832</v>
      </c>
      <c r="P62" s="55"/>
      <c r="Q62" s="55"/>
      <c r="R62" s="55"/>
      <c r="S62" s="55"/>
      <c r="T62" s="55"/>
    </row>
    <row r="63" spans="1:20" x14ac:dyDescent="0.2">
      <c r="M63" s="72">
        <v>66807</v>
      </c>
      <c r="N63" s="72">
        <v>30117</v>
      </c>
      <c r="O63" s="72">
        <v>36690</v>
      </c>
      <c r="P63" s="55"/>
      <c r="Q63" s="55"/>
      <c r="R63" s="55"/>
      <c r="S63" s="55"/>
      <c r="T63" s="55"/>
    </row>
    <row r="64" spans="1:20" x14ac:dyDescent="0.2">
      <c r="M64" s="72">
        <v>63071</v>
      </c>
      <c r="N64" s="72">
        <v>28387</v>
      </c>
      <c r="O64" s="72">
        <v>34684</v>
      </c>
      <c r="P64" s="55"/>
      <c r="Q64" s="55"/>
      <c r="R64" s="55"/>
      <c r="S64" s="55"/>
      <c r="T64" s="55"/>
    </row>
    <row r="65" spans="13:20" x14ac:dyDescent="0.2">
      <c r="M65" s="72">
        <v>59761</v>
      </c>
      <c r="N65" s="72">
        <v>26856</v>
      </c>
      <c r="O65" s="72">
        <v>32905</v>
      </c>
      <c r="P65" s="55"/>
      <c r="Q65" s="55"/>
      <c r="R65" s="55"/>
      <c r="S65" s="55"/>
      <c r="T65" s="55"/>
    </row>
    <row r="66" spans="13:20" x14ac:dyDescent="0.2">
      <c r="M66" s="72">
        <v>56749</v>
      </c>
      <c r="N66" s="72">
        <v>25466</v>
      </c>
      <c r="O66" s="72">
        <v>31283</v>
      </c>
      <c r="P66" s="55"/>
      <c r="Q66" s="55"/>
      <c r="R66" s="55"/>
      <c r="S66" s="55"/>
      <c r="T66" s="55"/>
    </row>
    <row r="67" spans="13:20" x14ac:dyDescent="0.2">
      <c r="M67" s="72">
        <v>53748</v>
      </c>
      <c r="N67" s="72">
        <v>24086</v>
      </c>
      <c r="O67" s="72">
        <v>29662</v>
      </c>
      <c r="P67" s="55"/>
      <c r="Q67" s="55"/>
      <c r="R67" s="55"/>
      <c r="S67" s="55"/>
      <c r="T67" s="55"/>
    </row>
    <row r="68" spans="13:20" x14ac:dyDescent="0.2">
      <c r="M68" s="72">
        <v>50833</v>
      </c>
      <c r="N68" s="72">
        <v>22745</v>
      </c>
      <c r="O68" s="72">
        <v>28088</v>
      </c>
      <c r="P68" s="55"/>
      <c r="Q68" s="55"/>
      <c r="R68" s="55"/>
      <c r="S68" s="55"/>
      <c r="T68" s="55"/>
    </row>
    <row r="69" spans="13:20" x14ac:dyDescent="0.2">
      <c r="M69" s="72">
        <v>47916</v>
      </c>
      <c r="N69" s="72">
        <v>21407</v>
      </c>
      <c r="O69" s="72">
        <v>26509</v>
      </c>
      <c r="P69" s="55"/>
      <c r="Q69" s="55"/>
      <c r="R69" s="55"/>
      <c r="S69" s="55"/>
      <c r="T69" s="55"/>
    </row>
    <row r="70" spans="13:20" x14ac:dyDescent="0.2">
      <c r="M70" s="72">
        <v>44929</v>
      </c>
      <c r="N70" s="72">
        <v>20042</v>
      </c>
      <c r="O70" s="72">
        <v>24887</v>
      </c>
      <c r="P70" s="55"/>
      <c r="Q70" s="55"/>
      <c r="R70" s="55"/>
      <c r="S70" s="55"/>
      <c r="T70" s="55"/>
    </row>
    <row r="71" spans="13:20" x14ac:dyDescent="0.2">
      <c r="M71" s="72">
        <v>41939</v>
      </c>
      <c r="N71" s="72">
        <v>18676</v>
      </c>
      <c r="O71" s="72">
        <v>23263</v>
      </c>
      <c r="P71" s="55"/>
      <c r="Q71" s="55"/>
      <c r="R71" s="55"/>
      <c r="S71" s="55"/>
      <c r="T71" s="55"/>
    </row>
    <row r="72" spans="13:20" x14ac:dyDescent="0.2">
      <c r="M72" s="72">
        <v>39086</v>
      </c>
      <c r="N72" s="72">
        <v>17369</v>
      </c>
      <c r="O72" s="72">
        <v>21717</v>
      </c>
      <c r="P72" s="55"/>
      <c r="Q72" s="55"/>
      <c r="R72" s="55"/>
      <c r="S72" s="55"/>
      <c r="T72" s="55"/>
    </row>
    <row r="73" spans="13:20" x14ac:dyDescent="0.2">
      <c r="M73" s="72">
        <v>36348</v>
      </c>
      <c r="N73" s="72">
        <v>16117</v>
      </c>
      <c r="O73" s="72">
        <v>20231</v>
      </c>
      <c r="P73" s="55"/>
      <c r="Q73" s="55"/>
      <c r="R73" s="55"/>
      <c r="S73" s="55"/>
      <c r="T73" s="55"/>
    </row>
    <row r="74" spans="13:20" x14ac:dyDescent="0.2">
      <c r="M74" s="72">
        <v>33755</v>
      </c>
      <c r="N74" s="72">
        <v>14898</v>
      </c>
      <c r="O74" s="72">
        <v>18857</v>
      </c>
      <c r="P74" s="55"/>
      <c r="Q74" s="55"/>
      <c r="R74" s="55"/>
      <c r="S74" s="55"/>
      <c r="T74" s="55"/>
    </row>
    <row r="75" spans="13:20" x14ac:dyDescent="0.2">
      <c r="M75" s="72">
        <v>31333</v>
      </c>
      <c r="N75" s="72">
        <v>13708</v>
      </c>
      <c r="O75" s="72">
        <v>17625</v>
      </c>
      <c r="P75" s="55"/>
      <c r="Q75" s="55"/>
      <c r="R75" s="55"/>
      <c r="S75" s="55"/>
      <c r="T75" s="55"/>
    </row>
    <row r="76" spans="13:20" x14ac:dyDescent="0.2">
      <c r="M76" s="72">
        <v>28832</v>
      </c>
      <c r="N76" s="72">
        <v>12440</v>
      </c>
      <c r="O76" s="72">
        <v>16392</v>
      </c>
      <c r="P76" s="55"/>
      <c r="Q76" s="55"/>
      <c r="R76" s="55"/>
      <c r="S76" s="55"/>
      <c r="T76" s="55"/>
    </row>
    <row r="77" spans="13:20" x14ac:dyDescent="0.2">
      <c r="M77" s="72">
        <v>26662</v>
      </c>
      <c r="N77" s="72">
        <v>11342</v>
      </c>
      <c r="O77" s="72">
        <v>15320</v>
      </c>
      <c r="P77" s="55"/>
      <c r="Q77" s="55"/>
      <c r="R77" s="55"/>
      <c r="S77" s="55"/>
      <c r="T77" s="55"/>
    </row>
    <row r="78" spans="13:20" x14ac:dyDescent="0.2">
      <c r="M78" s="72">
        <v>24625</v>
      </c>
      <c r="N78" s="72">
        <v>10306</v>
      </c>
      <c r="O78" s="72">
        <v>14319</v>
      </c>
      <c r="P78" s="55"/>
      <c r="Q78" s="55"/>
      <c r="R78" s="55"/>
      <c r="S78" s="55"/>
      <c r="T78" s="55"/>
    </row>
    <row r="79" spans="13:20" x14ac:dyDescent="0.2">
      <c r="M79" s="72">
        <v>22734</v>
      </c>
      <c r="N79" s="72">
        <v>9334</v>
      </c>
      <c r="O79" s="72">
        <v>13400</v>
      </c>
      <c r="P79" s="55"/>
      <c r="Q79" s="55"/>
      <c r="R79" s="55"/>
      <c r="S79" s="55"/>
      <c r="T79" s="55"/>
    </row>
    <row r="80" spans="13:20" x14ac:dyDescent="0.2">
      <c r="M80" s="72">
        <v>20994</v>
      </c>
      <c r="N80" s="72">
        <v>8432</v>
      </c>
      <c r="O80" s="72">
        <v>12562</v>
      </c>
      <c r="P80" s="55"/>
      <c r="Q80" s="55"/>
      <c r="R80" s="55"/>
      <c r="S80" s="55"/>
      <c r="T80" s="55"/>
    </row>
    <row r="81" spans="13:20" x14ac:dyDescent="0.2">
      <c r="M81" s="72">
        <v>19408</v>
      </c>
      <c r="N81" s="72">
        <v>7603</v>
      </c>
      <c r="O81" s="72">
        <v>11805</v>
      </c>
      <c r="P81" s="55"/>
      <c r="Q81" s="55"/>
      <c r="R81" s="55"/>
      <c r="S81" s="55"/>
      <c r="T81" s="55"/>
    </row>
    <row r="82" spans="13:20" x14ac:dyDescent="0.2">
      <c r="M82" s="72">
        <v>17988</v>
      </c>
      <c r="N82" s="72">
        <v>7002</v>
      </c>
      <c r="O82" s="72">
        <v>10986</v>
      </c>
      <c r="P82" s="55"/>
      <c r="Q82" s="55"/>
      <c r="R82" s="55"/>
      <c r="S82" s="55"/>
      <c r="T82" s="55"/>
    </row>
    <row r="83" spans="13:20" x14ac:dyDescent="0.2">
      <c r="M83" s="72">
        <v>16675</v>
      </c>
      <c r="N83" s="72">
        <v>6510</v>
      </c>
      <c r="O83" s="72">
        <v>10165</v>
      </c>
      <c r="P83" s="55"/>
      <c r="Q83" s="55"/>
      <c r="R83" s="55"/>
      <c r="S83" s="55"/>
      <c r="T83" s="55"/>
    </row>
    <row r="84" spans="13:20" x14ac:dyDescent="0.2">
      <c r="M84" s="72">
        <v>15472</v>
      </c>
      <c r="N84" s="72">
        <v>6134</v>
      </c>
      <c r="O84" s="72">
        <v>9338</v>
      </c>
      <c r="P84" s="55"/>
      <c r="Q84" s="55"/>
      <c r="R84" s="55"/>
      <c r="S84" s="55"/>
      <c r="T84" s="55"/>
    </row>
    <row r="85" spans="13:20" x14ac:dyDescent="0.2">
      <c r="M85" s="62">
        <v>89747</v>
      </c>
      <c r="N85" s="62">
        <v>33084</v>
      </c>
      <c r="O85" s="62">
        <v>56663</v>
      </c>
      <c r="P85" s="55"/>
      <c r="Q85" s="55"/>
      <c r="R85" s="55"/>
      <c r="S85" s="55"/>
      <c r="T85" s="55"/>
    </row>
  </sheetData>
  <mergeCells count="8">
    <mergeCell ref="Q26:T26"/>
    <mergeCell ref="Q27:Q28"/>
    <mergeCell ref="H1:K1"/>
    <mergeCell ref="L1:O1"/>
    <mergeCell ref="Q1:T1"/>
    <mergeCell ref="H2:K2"/>
    <mergeCell ref="H3:H4"/>
    <mergeCell ref="Q25:T25"/>
  </mergeCells>
  <dataValidations count="1">
    <dataValidation type="list" allowBlank="1" showInputMessage="1" showErrorMessage="1" sqref="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formula1>$A$13:$A$41</formula1>
    </dataValidation>
  </dataValidations>
  <pageMargins left="0.75" right="0.75" top="1" bottom="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Metas_Magnitud</vt:lpstr>
      <vt:lpstr>Anualización</vt:lpstr>
      <vt:lpstr>1_Acompañamiento y conceptos </vt:lpstr>
      <vt:lpstr>Act_1</vt:lpstr>
      <vt:lpstr>2_PAAC</vt:lpstr>
      <vt:lpstr>Act_2</vt:lpstr>
      <vt:lpstr>Variables</vt:lpstr>
      <vt:lpstr>'1_Acompañamiento y conceptos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Dary Guerrero Tibatá</dc:creator>
  <cp:lastModifiedBy>Luz Dary Guerrero Tibata</cp:lastModifiedBy>
  <cp:lastPrinted>2019-02-14T22:02:37Z</cp:lastPrinted>
  <dcterms:created xsi:type="dcterms:W3CDTF">2014-11-26T14:33:56Z</dcterms:created>
  <dcterms:modified xsi:type="dcterms:W3CDTF">2020-01-23T12:55:54Z</dcterms:modified>
</cp:coreProperties>
</file>