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pivotCache/pivotCacheDefinition16.xml" ContentType="application/vnd.openxmlformats-officedocument.spreadsheetml.pivotCacheDefinition+xml"/>
  <Override PartName="/xl/pivotCache/pivotCacheRecords16.xml" ContentType="application/vnd.openxmlformats-officedocument.spreadsheetml.pivotCacheRecords+xml"/>
  <Override PartName="/xl/pivotCache/pivotCacheDefinition17.xml" ContentType="application/vnd.openxmlformats-officedocument.spreadsheetml.pivotCacheDefinition+xml"/>
  <Override PartName="/xl/pivotCache/pivotCacheRecords17.xml" ContentType="application/vnd.openxmlformats-officedocument.spreadsheetml.pivotCacheRecords+xml"/>
  <Override PartName="/xl/pivotCache/pivotCacheDefinition18.xml" ContentType="application/vnd.openxmlformats-officedocument.spreadsheetml.pivotCacheDefinition+xml"/>
  <Override PartName="/xl/pivotCache/pivotCacheRecords18.xml" ContentType="application/vnd.openxmlformats-officedocument.spreadsheetml.pivotCacheRecords+xml"/>
  <Override PartName="/xl/pivotCache/pivotCacheDefinition19.xml" ContentType="application/vnd.openxmlformats-officedocument.spreadsheetml.pivotCacheDefinition+xml"/>
  <Override PartName="/xl/pivotCache/pivotCacheRecords19.xml" ContentType="application/vnd.openxmlformats-officedocument.spreadsheetml.pivotCacheRecords+xml"/>
  <Override PartName="/xl/pivotCache/pivotCacheDefinition20.xml" ContentType="application/vnd.openxmlformats-officedocument.spreadsheetml.pivotCacheDefinition+xml"/>
  <Override PartName="/xl/pivotCache/pivotCacheRecords20.xml" ContentType="application/vnd.openxmlformats-officedocument.spreadsheetml.pivotCacheRecords+xml"/>
  <Override PartName="/xl/pivotCache/pivotCacheDefinition21.xml" ContentType="application/vnd.openxmlformats-officedocument.spreadsheetml.pivotCacheDefinition+xml"/>
  <Override PartName="/xl/pivotCache/pivotCacheRecords2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53222"/>
  <mc:AlternateContent xmlns:mc="http://schemas.openxmlformats.org/markup-compatibility/2006">
    <mc:Choice Requires="x15">
      <x15ac:absPath xmlns:x15ac="http://schemas.microsoft.com/office/spreadsheetml/2010/11/ac" url="C:\Users\hp\Desktop\OAPI 2022\SOBORNO\"/>
    </mc:Choice>
  </mc:AlternateContent>
  <bookViews>
    <workbookView xWindow="0" yWindow="0" windowWidth="20490" windowHeight="6930" tabRatio="933" firstSheet="2" activeTab="2"/>
  </bookViews>
  <sheets>
    <sheet name="Calor Procesos" sheetId="33" state="hidden" r:id="rId1"/>
    <sheet name="Calor Cargos" sheetId="50" state="hidden" r:id="rId2"/>
    <sheet name="POLÍTICA DE SOBORNO" sheetId="68" r:id="rId3"/>
    <sheet name="DIR. ESTRAT" sheetId="45" r:id="rId4"/>
    <sheet name="COM Y CUL" sheetId="52" r:id="rId5"/>
    <sheet name="SEG VIAL" sheetId="53" r:id="rId6"/>
    <sheet name="INTEL MOV" sheetId="54" r:id="rId7"/>
    <sheet name="PLAN TRANS E INF" sheetId="55" r:id="rId8"/>
    <sheet name="ING TRANS" sheetId="56" r:id="rId9"/>
    <sheet name="GEST SOC" sheetId="57" r:id="rId10"/>
    <sheet name="GEST Y CON TRANS" sheetId="58" r:id="rId11"/>
    <sheet name="GEST TRAM Y SER" sheetId="59" r:id="rId12"/>
    <sheet name="GEST CONTRAV" sheetId="60" r:id="rId13"/>
    <sheet name="GEST ADMTVA" sheetId="61" r:id="rId14"/>
    <sheet name="GEST FIN" sheetId="62" r:id="rId15"/>
    <sheet name="GEST JUR" sheetId="63" r:id="rId16"/>
    <sheet name="GEST TICS" sheetId="65" r:id="rId17"/>
    <sheet name="GEST TH" sheetId="64" r:id="rId18"/>
    <sheet name="CONT DISC" sheetId="66" r:id="rId19"/>
    <sheet name="CONT Y EV GEST" sheetId="67" r:id="rId20"/>
    <sheet name="PLAN DE TRATAMIENTO RIESGOS" sheetId="71" r:id="rId21"/>
  </sheets>
  <externalReferences>
    <externalReference r:id="rId22"/>
    <externalReference r:id="rId23"/>
  </externalReferences>
  <definedNames>
    <definedName name="_xlnm._FilterDatabase" localSheetId="4" hidden="1">'COM Y CUL'!$B$6:$L$76</definedName>
    <definedName name="_xlnm._FilterDatabase" localSheetId="18" hidden="1">'CONT DISC'!$B$6:$L$79</definedName>
    <definedName name="_xlnm._FilterDatabase" localSheetId="19" hidden="1">'CONT Y EV GEST'!$B$6:$L$76</definedName>
    <definedName name="_xlnm._FilterDatabase" localSheetId="3" hidden="1">'DIR. ESTRAT'!$B$6:$L$73</definedName>
    <definedName name="_xlnm._FilterDatabase" localSheetId="13" hidden="1">'GEST ADMTVA'!$B$6:$L$80</definedName>
    <definedName name="_xlnm._FilterDatabase" localSheetId="12" hidden="1">'GEST CONTRAV'!$B$6:$L$61</definedName>
    <definedName name="_xlnm._FilterDatabase" localSheetId="14" hidden="1">'GEST FIN'!$B$6:$L$76</definedName>
    <definedName name="_xlnm._FilterDatabase" localSheetId="15" hidden="1">'GEST JUR'!$B$6:$L$61</definedName>
    <definedName name="_xlnm._FilterDatabase" localSheetId="9" hidden="1">'GEST SOC'!$B$6:$L$74</definedName>
    <definedName name="_xlnm._FilterDatabase" localSheetId="17" hidden="1">'GEST TH'!$B$6:$L$72</definedName>
    <definedName name="_xlnm._FilterDatabase" localSheetId="16" hidden="1">'GEST TICS'!$B$6:$L$79</definedName>
    <definedName name="_xlnm._FilterDatabase" localSheetId="11" hidden="1">'GEST TRAM Y SER'!$B$6:$L$67</definedName>
    <definedName name="_xlnm._FilterDatabase" localSheetId="10" hidden="1">'GEST Y CON TRANS'!$B$6:$L$69</definedName>
    <definedName name="_xlnm._FilterDatabase" localSheetId="8" hidden="1">'ING TRANS'!$B$6:$L$73</definedName>
    <definedName name="_xlnm._FilterDatabase" localSheetId="6" hidden="1">'INTEL MOV'!$B$6:$L$71</definedName>
    <definedName name="_xlnm._FilterDatabase" localSheetId="7" hidden="1">'PLAN TRANS E INF'!$B$6:$L$77</definedName>
    <definedName name="_xlnm._FilterDatabase" localSheetId="5" hidden="1">'SEG VIAL'!$B$6:$L$77</definedName>
    <definedName name="CT">'[1]Listas (2)'!$H$4:$H$15</definedName>
    <definedName name="JC">'[1]Listas (2)'!$F$4:$F$6</definedName>
    <definedName name="Proceso">[2]Listas!$H$42:$H$64</definedName>
    <definedName name="_xlnm.Print_Titles" localSheetId="4">'COM Y CUL'!#REF!</definedName>
    <definedName name="_xlnm.Print_Titles" localSheetId="18">'CONT DISC'!#REF!</definedName>
    <definedName name="_xlnm.Print_Titles" localSheetId="19">'CONT Y EV GEST'!#REF!</definedName>
    <definedName name="_xlnm.Print_Titles" localSheetId="3">'DIR. ESTRAT'!#REF!</definedName>
    <definedName name="_xlnm.Print_Titles" localSheetId="13">'GEST ADMTVA'!#REF!</definedName>
    <definedName name="_xlnm.Print_Titles" localSheetId="12">'GEST CONTRAV'!#REF!</definedName>
    <definedName name="_xlnm.Print_Titles" localSheetId="14">'GEST FIN'!#REF!</definedName>
    <definedName name="_xlnm.Print_Titles" localSheetId="15">'GEST JUR'!#REF!</definedName>
    <definedName name="_xlnm.Print_Titles" localSheetId="9">'GEST SOC'!#REF!</definedName>
    <definedName name="_xlnm.Print_Titles" localSheetId="17">'GEST TH'!#REF!</definedName>
    <definedName name="_xlnm.Print_Titles" localSheetId="16">'GEST TICS'!#REF!</definedName>
    <definedName name="_xlnm.Print_Titles" localSheetId="11">'GEST TRAM Y SER'!#REF!</definedName>
    <definedName name="_xlnm.Print_Titles" localSheetId="10">'GEST Y CON TRANS'!#REF!</definedName>
    <definedName name="_xlnm.Print_Titles" localSheetId="8">'ING TRANS'!#REF!</definedName>
    <definedName name="_xlnm.Print_Titles" localSheetId="6">'INTEL MOV'!#REF!</definedName>
    <definedName name="_xlnm.Print_Titles" localSheetId="7">'PLAN TRANS E INF'!#REF!</definedName>
    <definedName name="_xlnm.Print_Titles" localSheetId="5">'SEG VIAL'!#REF!</definedName>
  </definedNames>
  <calcPr calcId="191029"/>
  <pivotCaches>
    <pivotCache cacheId="0" r:id="rId24"/>
    <pivotCache cacheId="1" r:id="rId25"/>
    <pivotCache cacheId="2" r:id="rId26"/>
    <pivotCache cacheId="3" r:id="rId27"/>
    <pivotCache cacheId="4" r:id="rId28"/>
    <pivotCache cacheId="5" r:id="rId29"/>
    <pivotCache cacheId="6" r:id="rId30"/>
    <pivotCache cacheId="7" r:id="rId31"/>
    <pivotCache cacheId="8" r:id="rId32"/>
    <pivotCache cacheId="9" r:id="rId33"/>
    <pivotCache cacheId="10" r:id="rId34"/>
    <pivotCache cacheId="11" r:id="rId35"/>
    <pivotCache cacheId="12" r:id="rId36"/>
    <pivotCache cacheId="13" r:id="rId37"/>
    <pivotCache cacheId="14" r:id="rId38"/>
    <pivotCache cacheId="15" r:id="rId39"/>
    <pivotCache cacheId="16" r:id="rId40"/>
    <pivotCache cacheId="17" r:id="rId41"/>
    <pivotCache cacheId="18" r:id="rId42"/>
    <pivotCache cacheId="19" r:id="rId43"/>
    <pivotCache cacheId="20" r:id="rId4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61" l="1"/>
  <c r="L56" i="61"/>
  <c r="L57" i="61"/>
  <c r="L58" i="61"/>
  <c r="I55" i="61"/>
  <c r="J55" i="61" s="1"/>
  <c r="I58" i="61" l="1"/>
  <c r="J58" i="61" s="1"/>
  <c r="I28" i="56" l="1"/>
  <c r="J28" i="56" s="1"/>
  <c r="L28" i="56" s="1"/>
  <c r="I25" i="56"/>
  <c r="J25" i="56" s="1"/>
  <c r="L25" i="56" s="1"/>
  <c r="I20" i="63" l="1"/>
  <c r="J20" i="63" s="1"/>
  <c r="L20" i="63" s="1"/>
  <c r="I21" i="63"/>
  <c r="J21" i="63" s="1"/>
  <c r="L21" i="63" s="1"/>
  <c r="J8" i="67" l="1"/>
  <c r="J9" i="67"/>
  <c r="J10" i="67"/>
  <c r="J11" i="67"/>
  <c r="J12" i="67"/>
  <c r="J13" i="67"/>
  <c r="J14" i="67"/>
  <c r="J15" i="67"/>
  <c r="J16" i="67"/>
  <c r="J17" i="67"/>
  <c r="J18" i="67"/>
  <c r="J19" i="67"/>
  <c r="J20" i="67"/>
  <c r="J21" i="67"/>
  <c r="J22" i="67"/>
  <c r="J23" i="67"/>
  <c r="J24" i="67"/>
  <c r="J25" i="67"/>
  <c r="J26" i="67"/>
  <c r="J27" i="67"/>
  <c r="J28" i="67"/>
  <c r="J29" i="67"/>
  <c r="J30" i="67"/>
  <c r="J31" i="67"/>
  <c r="J32" i="67"/>
  <c r="J33" i="67"/>
  <c r="J34" i="67"/>
  <c r="J35" i="67"/>
  <c r="J36" i="67"/>
  <c r="J37" i="67"/>
  <c r="J38" i="67"/>
  <c r="J39" i="67"/>
  <c r="J40" i="67"/>
  <c r="J41" i="67"/>
  <c r="J42" i="67"/>
  <c r="J43" i="67"/>
  <c r="J44" i="67"/>
  <c r="J45" i="67"/>
  <c r="J46" i="67"/>
  <c r="J47" i="67"/>
  <c r="J48" i="67"/>
  <c r="J49" i="67"/>
  <c r="J50" i="67"/>
  <c r="J51" i="67"/>
  <c r="J52" i="67"/>
  <c r="J53" i="67"/>
  <c r="J54" i="67"/>
  <c r="J55" i="67"/>
  <c r="J56" i="67"/>
  <c r="J57" i="67"/>
  <c r="J58" i="67"/>
  <c r="J59" i="67"/>
  <c r="J60" i="67"/>
  <c r="J61" i="67"/>
  <c r="J62" i="67"/>
  <c r="J63" i="67"/>
  <c r="J64" i="67"/>
  <c r="J65" i="67"/>
  <c r="J66" i="67"/>
  <c r="J67" i="67"/>
  <c r="J68" i="67"/>
  <c r="J69" i="67"/>
  <c r="J70" i="67"/>
  <c r="J71" i="67"/>
  <c r="J72" i="67"/>
  <c r="J73" i="67"/>
  <c r="J74" i="67"/>
  <c r="J75" i="67"/>
  <c r="J8" i="66"/>
  <c r="J9" i="66"/>
  <c r="J10" i="66"/>
  <c r="J11" i="66"/>
  <c r="J12" i="66"/>
  <c r="J13" i="66"/>
  <c r="J14" i="66"/>
  <c r="J15" i="66"/>
  <c r="J16" i="66"/>
  <c r="J17" i="66"/>
  <c r="J18" i="66"/>
  <c r="J19" i="66"/>
  <c r="J20" i="66"/>
  <c r="J21" i="66"/>
  <c r="J22" i="66"/>
  <c r="J23" i="66"/>
  <c r="J24" i="66"/>
  <c r="J25" i="66"/>
  <c r="J26" i="66"/>
  <c r="J27" i="66"/>
  <c r="J28" i="66"/>
  <c r="J29" i="66"/>
  <c r="J30" i="66"/>
  <c r="J31" i="66"/>
  <c r="J32" i="66"/>
  <c r="J33" i="66"/>
  <c r="J34" i="66"/>
  <c r="J35" i="66"/>
  <c r="J36" i="66"/>
  <c r="J37" i="66"/>
  <c r="J38" i="66"/>
  <c r="J39" i="66"/>
  <c r="J40" i="66"/>
  <c r="J41" i="66"/>
  <c r="J42" i="66"/>
  <c r="J43" i="66"/>
  <c r="J44" i="66"/>
  <c r="J45" i="66"/>
  <c r="J46" i="66"/>
  <c r="J47" i="66"/>
  <c r="J48" i="66"/>
  <c r="J49" i="66"/>
  <c r="J50" i="66"/>
  <c r="J51" i="66"/>
  <c r="J52" i="66"/>
  <c r="J53" i="66"/>
  <c r="J54" i="66"/>
  <c r="J55" i="66"/>
  <c r="J56" i="66"/>
  <c r="J57" i="66"/>
  <c r="J58" i="66"/>
  <c r="J59" i="66"/>
  <c r="J60" i="66"/>
  <c r="J61" i="66"/>
  <c r="J62" i="66"/>
  <c r="J63" i="66"/>
  <c r="J64" i="66"/>
  <c r="J65" i="66"/>
  <c r="J66" i="66"/>
  <c r="J67" i="66"/>
  <c r="J68" i="66"/>
  <c r="J69" i="66"/>
  <c r="J70" i="66"/>
  <c r="J71" i="66"/>
  <c r="J72" i="66"/>
  <c r="J73" i="66"/>
  <c r="J74" i="66"/>
  <c r="J75" i="66"/>
  <c r="J76" i="66"/>
  <c r="J77" i="66"/>
  <c r="J78" i="66"/>
  <c r="J7" i="66"/>
  <c r="J25" i="64"/>
  <c r="J26" i="64"/>
  <c r="J27" i="64"/>
  <c r="J28" i="64"/>
  <c r="J29" i="64"/>
  <c r="J30" i="64"/>
  <c r="J31" i="64"/>
  <c r="J32" i="64"/>
  <c r="J33" i="64"/>
  <c r="J34" i="64"/>
  <c r="J35" i="64"/>
  <c r="J36" i="64"/>
  <c r="J37" i="64"/>
  <c r="J38" i="64"/>
  <c r="J39" i="64"/>
  <c r="J40" i="64"/>
  <c r="J41" i="64"/>
  <c r="J42" i="64"/>
  <c r="J43" i="64"/>
  <c r="J44" i="64"/>
  <c r="J45" i="64"/>
  <c r="J46" i="64"/>
  <c r="J47" i="64"/>
  <c r="J48" i="64"/>
  <c r="J49" i="64"/>
  <c r="J50" i="64"/>
  <c r="J51" i="64"/>
  <c r="J52" i="64"/>
  <c r="J53" i="64"/>
  <c r="J54" i="64"/>
  <c r="J55" i="64"/>
  <c r="J56" i="64"/>
  <c r="J57" i="64"/>
  <c r="J58" i="64"/>
  <c r="J59" i="64"/>
  <c r="J60" i="64"/>
  <c r="J61" i="64"/>
  <c r="J62" i="64"/>
  <c r="J63" i="64"/>
  <c r="J64" i="64"/>
  <c r="J65" i="64"/>
  <c r="J66" i="64"/>
  <c r="J67" i="64"/>
  <c r="J68" i="64"/>
  <c r="J69" i="64"/>
  <c r="J70" i="64"/>
  <c r="J71" i="64"/>
  <c r="J8" i="65"/>
  <c r="J9" i="65"/>
  <c r="J10" i="65"/>
  <c r="J11" i="65"/>
  <c r="J12" i="65"/>
  <c r="J13" i="65"/>
  <c r="J14" i="65"/>
  <c r="J15" i="65"/>
  <c r="J16" i="65"/>
  <c r="J17" i="65"/>
  <c r="J18" i="65"/>
  <c r="J19" i="65"/>
  <c r="J20" i="65"/>
  <c r="J21" i="65"/>
  <c r="J22" i="65"/>
  <c r="J23" i="65"/>
  <c r="J24" i="65"/>
  <c r="J25" i="65"/>
  <c r="J26" i="65"/>
  <c r="J27" i="65"/>
  <c r="J28" i="65"/>
  <c r="J29" i="65"/>
  <c r="J30" i="65"/>
  <c r="J31" i="65"/>
  <c r="J32" i="65"/>
  <c r="J33" i="65"/>
  <c r="J34" i="65"/>
  <c r="J35" i="65"/>
  <c r="J36" i="65"/>
  <c r="J37" i="65"/>
  <c r="J38" i="65"/>
  <c r="J39" i="65"/>
  <c r="J40" i="65"/>
  <c r="J41" i="65"/>
  <c r="J42" i="65"/>
  <c r="J43" i="65"/>
  <c r="J44" i="65"/>
  <c r="J45" i="65"/>
  <c r="J46" i="65"/>
  <c r="J47" i="65"/>
  <c r="J48" i="65"/>
  <c r="J49" i="65"/>
  <c r="J50" i="65"/>
  <c r="J51" i="65"/>
  <c r="J52" i="65"/>
  <c r="J53" i="65"/>
  <c r="J54" i="65"/>
  <c r="J55" i="65"/>
  <c r="J56" i="65"/>
  <c r="J57" i="65"/>
  <c r="J58" i="65"/>
  <c r="J59" i="65"/>
  <c r="J60" i="65"/>
  <c r="J61" i="65"/>
  <c r="J62" i="65"/>
  <c r="J63" i="65"/>
  <c r="J64" i="65"/>
  <c r="J65" i="65"/>
  <c r="J66" i="65"/>
  <c r="J67" i="65"/>
  <c r="J68" i="65"/>
  <c r="J69" i="65"/>
  <c r="J70" i="65"/>
  <c r="J71" i="65"/>
  <c r="J72" i="65"/>
  <c r="J73" i="65"/>
  <c r="J74" i="65"/>
  <c r="J75" i="65"/>
  <c r="J76" i="65"/>
  <c r="J77" i="65"/>
  <c r="J78" i="65"/>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63" i="62"/>
  <c r="J64" i="62"/>
  <c r="J65" i="62"/>
  <c r="J66" i="62"/>
  <c r="J67" i="62"/>
  <c r="J68" i="62"/>
  <c r="J69" i="62"/>
  <c r="J70" i="62"/>
  <c r="J71" i="62"/>
  <c r="J72" i="62"/>
  <c r="J73" i="62"/>
  <c r="J74" i="62"/>
  <c r="J75" i="62"/>
  <c r="J7" i="62"/>
  <c r="J31" i="60"/>
  <c r="J32" i="60"/>
  <c r="J33" i="60"/>
  <c r="J34" i="60"/>
  <c r="J35" i="60"/>
  <c r="J36" i="60"/>
  <c r="J37" i="60"/>
  <c r="J38" i="60"/>
  <c r="J39" i="60"/>
  <c r="J40" i="60"/>
  <c r="J41" i="60"/>
  <c r="J42" i="60"/>
  <c r="J43" i="60"/>
  <c r="J44" i="60"/>
  <c r="J45" i="60"/>
  <c r="J46" i="60"/>
  <c r="J47" i="60"/>
  <c r="J48" i="60"/>
  <c r="J49" i="60"/>
  <c r="J50" i="60"/>
  <c r="J51" i="60"/>
  <c r="J52" i="60"/>
  <c r="J53" i="60"/>
  <c r="J54" i="60"/>
  <c r="J55" i="60"/>
  <c r="J56" i="60"/>
  <c r="J57" i="60"/>
  <c r="J58" i="60"/>
  <c r="J59" i="60"/>
  <c r="J60" i="60"/>
  <c r="J11" i="60"/>
  <c r="J12" i="60"/>
  <c r="J15" i="60"/>
  <c r="J16" i="60"/>
  <c r="J17" i="60"/>
  <c r="J18" i="60"/>
  <c r="J19" i="60"/>
  <c r="J20" i="60"/>
  <c r="J21" i="60"/>
  <c r="J22" i="60"/>
  <c r="J8" i="60"/>
  <c r="J7" i="60"/>
  <c r="J33" i="59"/>
  <c r="J34" i="59"/>
  <c r="J35" i="59"/>
  <c r="J36" i="59"/>
  <c r="J37" i="59"/>
  <c r="J38" i="59"/>
  <c r="J39" i="59"/>
  <c r="J40" i="59"/>
  <c r="J41" i="59"/>
  <c r="J42" i="59"/>
  <c r="J43" i="59"/>
  <c r="J44" i="59"/>
  <c r="J45" i="59"/>
  <c r="J46" i="59"/>
  <c r="J47" i="59"/>
  <c r="J48" i="59"/>
  <c r="J49" i="59"/>
  <c r="J50" i="59"/>
  <c r="J51" i="59"/>
  <c r="J52" i="59"/>
  <c r="J53" i="59"/>
  <c r="J54" i="59"/>
  <c r="J55" i="59"/>
  <c r="J56" i="59"/>
  <c r="J57" i="59"/>
  <c r="J58" i="59"/>
  <c r="J59" i="59"/>
  <c r="J60" i="59"/>
  <c r="J61" i="59"/>
  <c r="J62" i="59"/>
  <c r="J63" i="59"/>
  <c r="J64" i="59"/>
  <c r="J65" i="59"/>
  <c r="J66" i="59"/>
  <c r="J27" i="59"/>
  <c r="J28" i="59"/>
  <c r="J19" i="59"/>
  <c r="J20" i="59"/>
  <c r="J21" i="59"/>
  <c r="J22" i="59"/>
  <c r="J11" i="59"/>
  <c r="J12" i="59"/>
  <c r="J13" i="59"/>
  <c r="J14" i="59"/>
  <c r="J8" i="59"/>
  <c r="J7" i="59"/>
  <c r="J8" i="57"/>
  <c r="J13" i="57"/>
  <c r="J14" i="57"/>
  <c r="J15" i="57"/>
  <c r="J16" i="57"/>
  <c r="J17" i="57"/>
  <c r="J18" i="57"/>
  <c r="J19" i="57"/>
  <c r="J20" i="57"/>
  <c r="J21" i="57"/>
  <c r="J22" i="57"/>
  <c r="J23" i="57"/>
  <c r="J24" i="57"/>
  <c r="J25" i="57"/>
  <c r="J26" i="57"/>
  <c r="J27" i="57"/>
  <c r="J28" i="57"/>
  <c r="J29" i="57"/>
  <c r="J30" i="57"/>
  <c r="J31" i="57"/>
  <c r="J32" i="57"/>
  <c r="J33" i="57"/>
  <c r="J34" i="57"/>
  <c r="J35" i="57"/>
  <c r="J36" i="57"/>
  <c r="J37" i="57"/>
  <c r="J38" i="57"/>
  <c r="J39" i="57"/>
  <c r="J40" i="57"/>
  <c r="J41" i="57"/>
  <c r="J42" i="57"/>
  <c r="J43" i="57"/>
  <c r="J44" i="57"/>
  <c r="J45" i="57"/>
  <c r="J46" i="57"/>
  <c r="J47" i="57"/>
  <c r="J48" i="57"/>
  <c r="J49" i="57"/>
  <c r="J50" i="57"/>
  <c r="J51" i="57"/>
  <c r="J52" i="57"/>
  <c r="J53" i="57"/>
  <c r="J54" i="57"/>
  <c r="J55" i="57"/>
  <c r="J56" i="57"/>
  <c r="J57" i="57"/>
  <c r="J58" i="57"/>
  <c r="J59" i="57"/>
  <c r="J60" i="57"/>
  <c r="J61" i="57"/>
  <c r="J62" i="57"/>
  <c r="J63" i="57"/>
  <c r="J64" i="57"/>
  <c r="J65" i="57"/>
  <c r="J66" i="57"/>
  <c r="J67" i="57"/>
  <c r="J68" i="57"/>
  <c r="J69" i="57"/>
  <c r="J70" i="57"/>
  <c r="J71" i="57"/>
  <c r="J72" i="57"/>
  <c r="J73" i="57"/>
  <c r="J7" i="57"/>
  <c r="J15" i="55"/>
  <c r="J16" i="55"/>
  <c r="J17" i="55"/>
  <c r="J18" i="55"/>
  <c r="J19" i="55"/>
  <c r="J20" i="55"/>
  <c r="J27" i="55"/>
  <c r="J28" i="55"/>
  <c r="J29" i="55"/>
  <c r="J30" i="55"/>
  <c r="J31" i="55"/>
  <c r="J32" i="55"/>
  <c r="J33" i="55"/>
  <c r="J34" i="55"/>
  <c r="J35" i="55"/>
  <c r="J36" i="55"/>
  <c r="J37" i="55"/>
  <c r="J38" i="55"/>
  <c r="J39" i="55"/>
  <c r="J40" i="55"/>
  <c r="J41" i="55"/>
  <c r="J42" i="55"/>
  <c r="J43" i="55"/>
  <c r="J44" i="55"/>
  <c r="J45" i="55"/>
  <c r="J46" i="55"/>
  <c r="J47" i="55"/>
  <c r="J48" i="55"/>
  <c r="J49" i="55"/>
  <c r="J50" i="55"/>
  <c r="J51" i="55"/>
  <c r="J52" i="55"/>
  <c r="J53" i="55"/>
  <c r="J54" i="55"/>
  <c r="J55" i="55"/>
  <c r="J56" i="55"/>
  <c r="J57" i="55"/>
  <c r="J58" i="55"/>
  <c r="J59" i="55"/>
  <c r="J60" i="55"/>
  <c r="J61" i="55"/>
  <c r="J62" i="55"/>
  <c r="J63" i="55"/>
  <c r="J64" i="55"/>
  <c r="J65" i="55"/>
  <c r="J66" i="55"/>
  <c r="J67" i="55"/>
  <c r="J68" i="55"/>
  <c r="J69" i="55"/>
  <c r="J70" i="55"/>
  <c r="J71" i="55"/>
  <c r="J72" i="55"/>
  <c r="J73" i="55"/>
  <c r="J74" i="55"/>
  <c r="J75" i="55"/>
  <c r="J76" i="55"/>
  <c r="I17" i="58" l="1"/>
  <c r="J17" i="58" s="1"/>
  <c r="L17" i="58" s="1"/>
  <c r="I18" i="58"/>
  <c r="J18" i="58" s="1"/>
  <c r="L18" i="58" s="1"/>
  <c r="I19" i="58"/>
  <c r="I20" i="58"/>
  <c r="J20" i="58" s="1"/>
  <c r="L20" i="58" s="1"/>
  <c r="I21" i="58"/>
  <c r="I22" i="58"/>
  <c r="J22" i="58" s="1"/>
  <c r="L22" i="58" s="1"/>
  <c r="J19" i="58" l="1"/>
  <c r="L19" i="58" s="1"/>
  <c r="J21" i="58"/>
  <c r="L21" i="58" s="1"/>
  <c r="I25" i="65"/>
  <c r="L25" i="65" s="1"/>
  <c r="I12" i="65"/>
  <c r="L12" i="65" s="1"/>
  <c r="I9" i="65"/>
  <c r="I47" i="61" l="1"/>
  <c r="I41" i="61"/>
  <c r="I42" i="61"/>
  <c r="I43" i="61"/>
  <c r="I44" i="61"/>
  <c r="I37" i="61"/>
  <c r="I35" i="61"/>
  <c r="I32" i="61"/>
  <c r="I30" i="61"/>
  <c r="J47" i="61" l="1"/>
  <c r="L47" i="61" s="1"/>
  <c r="J44" i="61"/>
  <c r="L44" i="61" s="1"/>
  <c r="J43" i="61"/>
  <c r="L43" i="61" s="1"/>
  <c r="J42" i="61"/>
  <c r="L42" i="61" s="1"/>
  <c r="J41" i="61"/>
  <c r="L41" i="61" s="1"/>
  <c r="J37" i="61"/>
  <c r="L37" i="61" s="1"/>
  <c r="J35" i="61"/>
  <c r="L35" i="61" s="1"/>
  <c r="J32" i="61"/>
  <c r="L32" i="61" s="1"/>
  <c r="J30" i="61"/>
  <c r="L30" i="61" s="1"/>
  <c r="I8" i="60"/>
  <c r="L8" i="60" s="1"/>
  <c r="I7" i="60"/>
  <c r="L7" i="60" s="1"/>
  <c r="I22" i="59"/>
  <c r="L22" i="59" s="1"/>
  <c r="I21" i="59"/>
  <c r="L21" i="59" s="1"/>
  <c r="I24" i="58"/>
  <c r="J24" i="58" l="1"/>
  <c r="L24" i="58" s="1"/>
  <c r="I24" i="55"/>
  <c r="J24" i="55" l="1"/>
  <c r="L24" i="55" s="1"/>
  <c r="I14" i="66"/>
  <c r="L14" i="66" s="1"/>
  <c r="I11" i="66"/>
  <c r="L11" i="66" s="1"/>
  <c r="I8" i="66"/>
  <c r="L8" i="66" s="1"/>
  <c r="I16" i="62"/>
  <c r="I14" i="62"/>
  <c r="I11" i="61"/>
  <c r="J11" i="61" s="1"/>
  <c r="I9" i="61"/>
  <c r="J9" i="61" s="1"/>
  <c r="D22" i="33" l="1"/>
  <c r="D3" i="33" l="1"/>
  <c r="D4" i="33"/>
  <c r="D5" i="33"/>
  <c r="D6" i="33"/>
  <c r="D7" i="33"/>
  <c r="D8" i="33"/>
  <c r="D9" i="33"/>
  <c r="D10" i="33"/>
  <c r="D11" i="33"/>
  <c r="D12" i="33"/>
  <c r="D13" i="33"/>
  <c r="D14" i="33"/>
  <c r="D15" i="33"/>
  <c r="D16" i="33"/>
  <c r="D17" i="33"/>
  <c r="D18" i="33"/>
  <c r="D19" i="33"/>
  <c r="D20" i="33"/>
  <c r="D21" i="33"/>
  <c r="D23" i="33"/>
  <c r="D24" i="33"/>
  <c r="D25" i="33"/>
  <c r="D26" i="33"/>
  <c r="D27" i="33"/>
  <c r="D2" i="33"/>
  <c r="I75" i="67" l="1"/>
  <c r="L75" i="67" s="1"/>
  <c r="I74" i="67"/>
  <c r="L74" i="67" s="1"/>
  <c r="I73" i="67"/>
  <c r="L73" i="67" s="1"/>
  <c r="I72" i="67"/>
  <c r="L72" i="67" s="1"/>
  <c r="I71" i="67"/>
  <c r="L71" i="67" s="1"/>
  <c r="I70" i="67"/>
  <c r="L70" i="67" s="1"/>
  <c r="I69" i="67"/>
  <c r="L69" i="67" s="1"/>
  <c r="I68" i="67"/>
  <c r="L68" i="67" s="1"/>
  <c r="I67" i="67"/>
  <c r="L67" i="67" s="1"/>
  <c r="I66" i="67"/>
  <c r="L66" i="67" s="1"/>
  <c r="I65" i="67"/>
  <c r="L65" i="67" s="1"/>
  <c r="I64" i="67"/>
  <c r="L64" i="67" s="1"/>
  <c r="I63" i="67"/>
  <c r="L63" i="67" s="1"/>
  <c r="I62" i="67"/>
  <c r="L62" i="67" s="1"/>
  <c r="I61" i="67"/>
  <c r="L61" i="67" s="1"/>
  <c r="I60" i="67"/>
  <c r="L60" i="67" s="1"/>
  <c r="I59" i="67"/>
  <c r="L59" i="67" s="1"/>
  <c r="I58" i="67"/>
  <c r="L58" i="67" s="1"/>
  <c r="I57" i="67"/>
  <c r="L57" i="67" s="1"/>
  <c r="I56" i="67"/>
  <c r="L56" i="67" s="1"/>
  <c r="I55" i="67"/>
  <c r="L55" i="67" s="1"/>
  <c r="I54" i="67"/>
  <c r="L54" i="67" s="1"/>
  <c r="I53" i="67"/>
  <c r="L53" i="67" s="1"/>
  <c r="I52" i="67"/>
  <c r="L52" i="67" s="1"/>
  <c r="I51" i="67"/>
  <c r="L51" i="67" s="1"/>
  <c r="I50" i="67"/>
  <c r="L50" i="67" s="1"/>
  <c r="I49" i="67"/>
  <c r="L49" i="67" s="1"/>
  <c r="I48" i="67"/>
  <c r="L48" i="67" s="1"/>
  <c r="I47" i="67"/>
  <c r="L47" i="67" s="1"/>
  <c r="I46" i="67"/>
  <c r="L46" i="67" s="1"/>
  <c r="I45" i="67"/>
  <c r="L45" i="67" s="1"/>
  <c r="I44" i="67"/>
  <c r="L44" i="67" s="1"/>
  <c r="I43" i="67"/>
  <c r="L43" i="67" s="1"/>
  <c r="I42" i="67"/>
  <c r="L42" i="67" s="1"/>
  <c r="I41" i="67"/>
  <c r="L41" i="67" s="1"/>
  <c r="I40" i="67"/>
  <c r="L40" i="67" s="1"/>
  <c r="I39" i="67"/>
  <c r="L39" i="67" s="1"/>
  <c r="I38" i="67"/>
  <c r="L38" i="67" s="1"/>
  <c r="I37" i="67"/>
  <c r="L37" i="67" s="1"/>
  <c r="I36" i="67"/>
  <c r="L36" i="67" s="1"/>
  <c r="I35" i="67"/>
  <c r="L35" i="67" s="1"/>
  <c r="I34" i="67"/>
  <c r="L34" i="67" s="1"/>
  <c r="I33" i="67"/>
  <c r="L33" i="67" s="1"/>
  <c r="I32" i="67"/>
  <c r="L32" i="67" s="1"/>
  <c r="I31" i="67"/>
  <c r="L31" i="67" s="1"/>
  <c r="I30" i="67"/>
  <c r="L30" i="67" s="1"/>
  <c r="I29" i="67"/>
  <c r="L29" i="67" s="1"/>
  <c r="I28" i="67"/>
  <c r="L28" i="67" s="1"/>
  <c r="I27" i="67"/>
  <c r="L27" i="67" s="1"/>
  <c r="I26" i="67"/>
  <c r="L26" i="67" s="1"/>
  <c r="I25" i="67"/>
  <c r="L25" i="67" s="1"/>
  <c r="I24" i="67"/>
  <c r="L24" i="67" s="1"/>
  <c r="I23" i="67"/>
  <c r="L23" i="67" s="1"/>
  <c r="I22" i="67"/>
  <c r="L22" i="67" s="1"/>
  <c r="I21" i="67"/>
  <c r="L21" i="67" s="1"/>
  <c r="I20" i="67"/>
  <c r="L20" i="67" s="1"/>
  <c r="I19" i="67"/>
  <c r="L19" i="67" s="1"/>
  <c r="I18" i="67"/>
  <c r="L18" i="67" s="1"/>
  <c r="I17" i="67"/>
  <c r="L17" i="67" s="1"/>
  <c r="I16" i="67"/>
  <c r="L16" i="67" s="1"/>
  <c r="I15" i="67"/>
  <c r="L15" i="67" s="1"/>
  <c r="I14" i="67"/>
  <c r="L14" i="67" s="1"/>
  <c r="I13" i="67"/>
  <c r="L13" i="67" s="1"/>
  <c r="I12" i="67"/>
  <c r="L12" i="67" s="1"/>
  <c r="I11" i="67"/>
  <c r="L11" i="67" s="1"/>
  <c r="I10" i="67"/>
  <c r="L10" i="67" s="1"/>
  <c r="I9" i="67"/>
  <c r="L9" i="67" s="1"/>
  <c r="I8" i="67"/>
  <c r="L8" i="67" s="1"/>
  <c r="I7" i="67"/>
  <c r="I78" i="66"/>
  <c r="L78" i="66" s="1"/>
  <c r="I77" i="66"/>
  <c r="L77" i="66" s="1"/>
  <c r="I76" i="66"/>
  <c r="L76" i="66" s="1"/>
  <c r="I75" i="66"/>
  <c r="L75" i="66" s="1"/>
  <c r="I74" i="66"/>
  <c r="L74" i="66" s="1"/>
  <c r="I73" i="66"/>
  <c r="L73" i="66" s="1"/>
  <c r="I72" i="66"/>
  <c r="L72" i="66" s="1"/>
  <c r="I71" i="66"/>
  <c r="L71" i="66" s="1"/>
  <c r="I70" i="66"/>
  <c r="L70" i="66" s="1"/>
  <c r="I69" i="66"/>
  <c r="L69" i="66" s="1"/>
  <c r="I68" i="66"/>
  <c r="L68" i="66" s="1"/>
  <c r="I67" i="66"/>
  <c r="L67" i="66" s="1"/>
  <c r="I66" i="66"/>
  <c r="L66" i="66" s="1"/>
  <c r="I65" i="66"/>
  <c r="L65" i="66" s="1"/>
  <c r="I64" i="66"/>
  <c r="L64" i="66" s="1"/>
  <c r="I63" i="66"/>
  <c r="L63" i="66" s="1"/>
  <c r="I62" i="66"/>
  <c r="L62" i="66" s="1"/>
  <c r="I61" i="66"/>
  <c r="L61" i="66" s="1"/>
  <c r="I60" i="66"/>
  <c r="L60" i="66" s="1"/>
  <c r="I59" i="66"/>
  <c r="L59" i="66" s="1"/>
  <c r="I58" i="66"/>
  <c r="L58" i="66" s="1"/>
  <c r="I57" i="66"/>
  <c r="L57" i="66" s="1"/>
  <c r="I56" i="66"/>
  <c r="L56" i="66" s="1"/>
  <c r="I55" i="66"/>
  <c r="L55" i="66" s="1"/>
  <c r="I54" i="66"/>
  <c r="L54" i="66" s="1"/>
  <c r="I53" i="66"/>
  <c r="L53" i="66" s="1"/>
  <c r="I52" i="66"/>
  <c r="L52" i="66" s="1"/>
  <c r="I51" i="66"/>
  <c r="L51" i="66" s="1"/>
  <c r="I50" i="66"/>
  <c r="L50" i="66" s="1"/>
  <c r="I49" i="66"/>
  <c r="L49" i="66" s="1"/>
  <c r="I48" i="66"/>
  <c r="L48" i="66" s="1"/>
  <c r="I47" i="66"/>
  <c r="L47" i="66" s="1"/>
  <c r="I46" i="66"/>
  <c r="L46" i="66" s="1"/>
  <c r="I45" i="66"/>
  <c r="L45" i="66" s="1"/>
  <c r="I44" i="66"/>
  <c r="L44" i="66" s="1"/>
  <c r="I43" i="66"/>
  <c r="L43" i="66" s="1"/>
  <c r="I42" i="66"/>
  <c r="L42" i="66" s="1"/>
  <c r="I41" i="66"/>
  <c r="L41" i="66" s="1"/>
  <c r="I40" i="66"/>
  <c r="L40" i="66" s="1"/>
  <c r="I39" i="66"/>
  <c r="L39" i="66" s="1"/>
  <c r="I38" i="66"/>
  <c r="L38" i="66" s="1"/>
  <c r="I37" i="66"/>
  <c r="L37" i="66" s="1"/>
  <c r="I36" i="66"/>
  <c r="L36" i="66" s="1"/>
  <c r="I35" i="66"/>
  <c r="L35" i="66" s="1"/>
  <c r="I34" i="66"/>
  <c r="L34" i="66" s="1"/>
  <c r="I33" i="66"/>
  <c r="L33" i="66" s="1"/>
  <c r="I32" i="66"/>
  <c r="L32" i="66" s="1"/>
  <c r="I31" i="66"/>
  <c r="L31" i="66" s="1"/>
  <c r="I30" i="66"/>
  <c r="L30" i="66" s="1"/>
  <c r="I29" i="66"/>
  <c r="L29" i="66" s="1"/>
  <c r="I28" i="66"/>
  <c r="L28" i="66" s="1"/>
  <c r="I27" i="66"/>
  <c r="L27" i="66" s="1"/>
  <c r="I26" i="66"/>
  <c r="L26" i="66" s="1"/>
  <c r="I25" i="66"/>
  <c r="L25" i="66" s="1"/>
  <c r="I24" i="66"/>
  <c r="L24" i="66" s="1"/>
  <c r="I23" i="66"/>
  <c r="L23" i="66" s="1"/>
  <c r="I22" i="66"/>
  <c r="L22" i="66" s="1"/>
  <c r="I21" i="66"/>
  <c r="L21" i="66" s="1"/>
  <c r="I20" i="66"/>
  <c r="L20" i="66" s="1"/>
  <c r="I19" i="66"/>
  <c r="L19" i="66" s="1"/>
  <c r="I18" i="66"/>
  <c r="L18" i="66" s="1"/>
  <c r="I17" i="66"/>
  <c r="L17" i="66" s="1"/>
  <c r="I16" i="66"/>
  <c r="L16" i="66" s="1"/>
  <c r="I15" i="66"/>
  <c r="L15" i="66" s="1"/>
  <c r="I13" i="66"/>
  <c r="L13" i="66" s="1"/>
  <c r="I12" i="66"/>
  <c r="L12" i="66" s="1"/>
  <c r="I10" i="66"/>
  <c r="L10" i="66" s="1"/>
  <c r="I9" i="66"/>
  <c r="L9" i="66" s="1"/>
  <c r="I7" i="66"/>
  <c r="L7" i="66" s="1"/>
  <c r="I78" i="65"/>
  <c r="L78" i="65" s="1"/>
  <c r="I77" i="65"/>
  <c r="L77" i="65" s="1"/>
  <c r="I76" i="65"/>
  <c r="L76" i="65" s="1"/>
  <c r="I75" i="65"/>
  <c r="L75" i="65" s="1"/>
  <c r="I74" i="65"/>
  <c r="L74" i="65" s="1"/>
  <c r="I73" i="65"/>
  <c r="L73" i="65" s="1"/>
  <c r="I72" i="65"/>
  <c r="L72" i="65" s="1"/>
  <c r="I71" i="65"/>
  <c r="L71" i="65" s="1"/>
  <c r="I70" i="65"/>
  <c r="L70" i="65" s="1"/>
  <c r="I69" i="65"/>
  <c r="L69" i="65" s="1"/>
  <c r="I68" i="65"/>
  <c r="L68" i="65" s="1"/>
  <c r="I67" i="65"/>
  <c r="L67" i="65" s="1"/>
  <c r="I66" i="65"/>
  <c r="L66" i="65" s="1"/>
  <c r="I65" i="65"/>
  <c r="L65" i="65" s="1"/>
  <c r="I64" i="65"/>
  <c r="L64" i="65" s="1"/>
  <c r="I63" i="65"/>
  <c r="L63" i="65" s="1"/>
  <c r="I62" i="65"/>
  <c r="L62" i="65" s="1"/>
  <c r="I61" i="65"/>
  <c r="L61" i="65" s="1"/>
  <c r="I60" i="65"/>
  <c r="L60" i="65" s="1"/>
  <c r="I59" i="65"/>
  <c r="L59" i="65" s="1"/>
  <c r="I58" i="65"/>
  <c r="L58" i="65" s="1"/>
  <c r="I57" i="65"/>
  <c r="L57" i="65" s="1"/>
  <c r="I56" i="65"/>
  <c r="L56" i="65" s="1"/>
  <c r="I55" i="65"/>
  <c r="L55" i="65" s="1"/>
  <c r="I54" i="65"/>
  <c r="L54" i="65" s="1"/>
  <c r="I53" i="65"/>
  <c r="L53" i="65" s="1"/>
  <c r="I52" i="65"/>
  <c r="L52" i="65" s="1"/>
  <c r="I51" i="65"/>
  <c r="L51" i="65" s="1"/>
  <c r="I50" i="65"/>
  <c r="L50" i="65" s="1"/>
  <c r="I49" i="65"/>
  <c r="L49" i="65" s="1"/>
  <c r="I48" i="65"/>
  <c r="L48" i="65" s="1"/>
  <c r="I47" i="65"/>
  <c r="L47" i="65" s="1"/>
  <c r="I46" i="65"/>
  <c r="L46" i="65" s="1"/>
  <c r="I45" i="65"/>
  <c r="L45" i="65" s="1"/>
  <c r="I44" i="65"/>
  <c r="L44" i="65" s="1"/>
  <c r="I43" i="65"/>
  <c r="L43" i="65" s="1"/>
  <c r="I42" i="65"/>
  <c r="L42" i="65" s="1"/>
  <c r="I41" i="65"/>
  <c r="L41" i="65" s="1"/>
  <c r="I40" i="65"/>
  <c r="L40" i="65" s="1"/>
  <c r="I39" i="65"/>
  <c r="L39" i="65" s="1"/>
  <c r="I38" i="65"/>
  <c r="L38" i="65" s="1"/>
  <c r="I37" i="65"/>
  <c r="L37" i="65" s="1"/>
  <c r="I36" i="65"/>
  <c r="L36" i="65" s="1"/>
  <c r="I35" i="65"/>
  <c r="L35" i="65" s="1"/>
  <c r="I34" i="65"/>
  <c r="L34" i="65" s="1"/>
  <c r="I33" i="65"/>
  <c r="L33" i="65" s="1"/>
  <c r="I32" i="65"/>
  <c r="L32" i="65" s="1"/>
  <c r="I31" i="65"/>
  <c r="L31" i="65" s="1"/>
  <c r="I30" i="65"/>
  <c r="L30" i="65" s="1"/>
  <c r="I29" i="65"/>
  <c r="L29" i="65" s="1"/>
  <c r="I28" i="65"/>
  <c r="L28" i="65" s="1"/>
  <c r="I27" i="65"/>
  <c r="L27" i="65" s="1"/>
  <c r="I26" i="65"/>
  <c r="L26" i="65" s="1"/>
  <c r="I24" i="65"/>
  <c r="L24" i="65" s="1"/>
  <c r="I23" i="65"/>
  <c r="L23" i="65" s="1"/>
  <c r="I22" i="65"/>
  <c r="L22" i="65" s="1"/>
  <c r="I21" i="65"/>
  <c r="L21" i="65" s="1"/>
  <c r="I20" i="65"/>
  <c r="L20" i="65" s="1"/>
  <c r="I19" i="65"/>
  <c r="L19" i="65" s="1"/>
  <c r="I18" i="65"/>
  <c r="L18" i="65" s="1"/>
  <c r="I17" i="65"/>
  <c r="L17" i="65" s="1"/>
  <c r="I16" i="65"/>
  <c r="L16" i="65" s="1"/>
  <c r="I15" i="65"/>
  <c r="L15" i="65" s="1"/>
  <c r="I14" i="65"/>
  <c r="L14" i="65" s="1"/>
  <c r="I13" i="65"/>
  <c r="L13" i="65" s="1"/>
  <c r="I11" i="65"/>
  <c r="L11" i="65" s="1"/>
  <c r="I10" i="65"/>
  <c r="L10" i="65" s="1"/>
  <c r="I8" i="65"/>
  <c r="L8" i="65" s="1"/>
  <c r="I7" i="65"/>
  <c r="I71" i="64"/>
  <c r="L71" i="64" s="1"/>
  <c r="I70" i="64"/>
  <c r="L70" i="64" s="1"/>
  <c r="I69" i="64"/>
  <c r="L69" i="64" s="1"/>
  <c r="I68" i="64"/>
  <c r="L68" i="64" s="1"/>
  <c r="I67" i="64"/>
  <c r="L67" i="64" s="1"/>
  <c r="I66" i="64"/>
  <c r="L66" i="64" s="1"/>
  <c r="I65" i="64"/>
  <c r="L65" i="64" s="1"/>
  <c r="I64" i="64"/>
  <c r="L64" i="64" s="1"/>
  <c r="I63" i="64"/>
  <c r="L63" i="64" s="1"/>
  <c r="I62" i="64"/>
  <c r="L62" i="64" s="1"/>
  <c r="I61" i="64"/>
  <c r="L61" i="64" s="1"/>
  <c r="I60" i="64"/>
  <c r="L60" i="64" s="1"/>
  <c r="I59" i="64"/>
  <c r="L59" i="64" s="1"/>
  <c r="I58" i="64"/>
  <c r="L58" i="64" s="1"/>
  <c r="I57" i="64"/>
  <c r="L57" i="64" s="1"/>
  <c r="I56" i="64"/>
  <c r="L56" i="64" s="1"/>
  <c r="I55" i="64"/>
  <c r="L55" i="64" s="1"/>
  <c r="I54" i="64"/>
  <c r="L54" i="64" s="1"/>
  <c r="I53" i="64"/>
  <c r="L53" i="64" s="1"/>
  <c r="I52" i="64"/>
  <c r="L52" i="64" s="1"/>
  <c r="I51" i="64"/>
  <c r="L51" i="64" s="1"/>
  <c r="I50" i="64"/>
  <c r="L50" i="64" s="1"/>
  <c r="I49" i="64"/>
  <c r="L49" i="64" s="1"/>
  <c r="I48" i="64"/>
  <c r="L48" i="64" s="1"/>
  <c r="I47" i="64"/>
  <c r="L47" i="64" s="1"/>
  <c r="I46" i="64"/>
  <c r="L46" i="64" s="1"/>
  <c r="I45" i="64"/>
  <c r="L45" i="64" s="1"/>
  <c r="I44" i="64"/>
  <c r="L44" i="64" s="1"/>
  <c r="I43" i="64"/>
  <c r="L43" i="64" s="1"/>
  <c r="I42" i="64"/>
  <c r="L42" i="64" s="1"/>
  <c r="I41" i="64"/>
  <c r="L41" i="64" s="1"/>
  <c r="I40" i="64"/>
  <c r="L40" i="64" s="1"/>
  <c r="I39" i="64"/>
  <c r="L39" i="64" s="1"/>
  <c r="I38" i="64"/>
  <c r="L38" i="64" s="1"/>
  <c r="I37" i="64"/>
  <c r="L37" i="64" s="1"/>
  <c r="I36" i="64"/>
  <c r="L36" i="64" s="1"/>
  <c r="I35" i="64"/>
  <c r="L35" i="64" s="1"/>
  <c r="I34" i="64"/>
  <c r="L34" i="64" s="1"/>
  <c r="I33" i="64"/>
  <c r="L33" i="64" s="1"/>
  <c r="I32" i="64"/>
  <c r="L32" i="64" s="1"/>
  <c r="I31" i="64"/>
  <c r="L31" i="64" s="1"/>
  <c r="I30" i="64"/>
  <c r="L30" i="64" s="1"/>
  <c r="I29" i="64"/>
  <c r="L29" i="64" s="1"/>
  <c r="I28" i="64"/>
  <c r="L28" i="64" s="1"/>
  <c r="I27" i="64"/>
  <c r="L27" i="64" s="1"/>
  <c r="I26" i="64"/>
  <c r="L26" i="64" s="1"/>
  <c r="I25" i="64"/>
  <c r="L25" i="64" s="1"/>
  <c r="I24" i="64"/>
  <c r="I23" i="64"/>
  <c r="I22" i="64"/>
  <c r="I21" i="64"/>
  <c r="I20" i="64"/>
  <c r="I19" i="64"/>
  <c r="I18" i="64"/>
  <c r="I17" i="64"/>
  <c r="I16" i="64"/>
  <c r="I15" i="64"/>
  <c r="I14" i="64"/>
  <c r="I13" i="64"/>
  <c r="I12" i="64"/>
  <c r="I11" i="64"/>
  <c r="I10" i="64"/>
  <c r="I9" i="64"/>
  <c r="I8" i="64"/>
  <c r="L7" i="64"/>
  <c r="I7" i="64"/>
  <c r="J7" i="64" s="1"/>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I27" i="63"/>
  <c r="I26" i="63"/>
  <c r="I25" i="63"/>
  <c r="I24" i="63"/>
  <c r="I23" i="63"/>
  <c r="I22" i="63"/>
  <c r="I19" i="63"/>
  <c r="I18" i="63"/>
  <c r="I17" i="63"/>
  <c r="I16" i="63"/>
  <c r="I15" i="63"/>
  <c r="I14" i="63"/>
  <c r="I13" i="63"/>
  <c r="I12" i="63"/>
  <c r="I11" i="63"/>
  <c r="I10" i="63"/>
  <c r="I9" i="63"/>
  <c r="I8" i="63"/>
  <c r="I7" i="63"/>
  <c r="I75" i="62"/>
  <c r="L75" i="62" s="1"/>
  <c r="I74" i="62"/>
  <c r="L74" i="62" s="1"/>
  <c r="I73" i="62"/>
  <c r="L73" i="62" s="1"/>
  <c r="I72" i="62"/>
  <c r="L72" i="62" s="1"/>
  <c r="I71" i="62"/>
  <c r="L71" i="62" s="1"/>
  <c r="I70" i="62"/>
  <c r="L70" i="62" s="1"/>
  <c r="I69" i="62"/>
  <c r="L69" i="62" s="1"/>
  <c r="I68" i="62"/>
  <c r="L68" i="62" s="1"/>
  <c r="I67" i="62"/>
  <c r="L67" i="62" s="1"/>
  <c r="I66" i="62"/>
  <c r="L66" i="62" s="1"/>
  <c r="I65" i="62"/>
  <c r="L65" i="62" s="1"/>
  <c r="I64" i="62"/>
  <c r="L64" i="62" s="1"/>
  <c r="I63" i="62"/>
  <c r="L63" i="62" s="1"/>
  <c r="I62" i="62"/>
  <c r="L62" i="62" s="1"/>
  <c r="I61" i="62"/>
  <c r="L61" i="62" s="1"/>
  <c r="I60" i="62"/>
  <c r="L60" i="62" s="1"/>
  <c r="I59" i="62"/>
  <c r="L59" i="62" s="1"/>
  <c r="I58" i="62"/>
  <c r="L58" i="62" s="1"/>
  <c r="I57" i="62"/>
  <c r="L57" i="62" s="1"/>
  <c r="I56" i="62"/>
  <c r="L56" i="62" s="1"/>
  <c r="I55" i="62"/>
  <c r="L55" i="62" s="1"/>
  <c r="I54" i="62"/>
  <c r="L54" i="62" s="1"/>
  <c r="I53" i="62"/>
  <c r="L53" i="62" s="1"/>
  <c r="I52" i="62"/>
  <c r="L52" i="62" s="1"/>
  <c r="I51" i="62"/>
  <c r="L51" i="62" s="1"/>
  <c r="I50" i="62"/>
  <c r="L50" i="62" s="1"/>
  <c r="I49" i="62"/>
  <c r="L49" i="62" s="1"/>
  <c r="I48" i="62"/>
  <c r="L48" i="62" s="1"/>
  <c r="I47" i="62"/>
  <c r="L47" i="62" s="1"/>
  <c r="I46" i="62"/>
  <c r="L46" i="62" s="1"/>
  <c r="I45" i="62"/>
  <c r="L45" i="62" s="1"/>
  <c r="I44" i="62"/>
  <c r="L44" i="62" s="1"/>
  <c r="I43" i="62"/>
  <c r="L43" i="62" s="1"/>
  <c r="I42" i="62"/>
  <c r="L42" i="62" s="1"/>
  <c r="I41" i="62"/>
  <c r="L41" i="62" s="1"/>
  <c r="I40" i="62"/>
  <c r="L40" i="62" s="1"/>
  <c r="I39" i="62"/>
  <c r="L39" i="62" s="1"/>
  <c r="I38" i="62"/>
  <c r="L38" i="62" s="1"/>
  <c r="I37" i="62"/>
  <c r="L37" i="62" s="1"/>
  <c r="I36" i="62"/>
  <c r="L36" i="62" s="1"/>
  <c r="I35" i="62"/>
  <c r="L35" i="62" s="1"/>
  <c r="I34" i="62"/>
  <c r="L34" i="62" s="1"/>
  <c r="I33" i="62"/>
  <c r="L33" i="62" s="1"/>
  <c r="I32" i="62"/>
  <c r="L32" i="62" s="1"/>
  <c r="I31" i="62"/>
  <c r="L31" i="62" s="1"/>
  <c r="I30" i="62"/>
  <c r="L30" i="62" s="1"/>
  <c r="I29" i="62"/>
  <c r="L29" i="62" s="1"/>
  <c r="I28" i="62"/>
  <c r="L28" i="62" s="1"/>
  <c r="I27" i="62"/>
  <c r="L27" i="62" s="1"/>
  <c r="I26" i="62"/>
  <c r="L26" i="62" s="1"/>
  <c r="I25" i="62"/>
  <c r="L25" i="62" s="1"/>
  <c r="I24" i="62"/>
  <c r="L24" i="62" s="1"/>
  <c r="I23" i="62"/>
  <c r="L23" i="62" s="1"/>
  <c r="I22" i="62"/>
  <c r="L22" i="62" s="1"/>
  <c r="I21" i="62"/>
  <c r="L21" i="62" s="1"/>
  <c r="I20" i="62"/>
  <c r="L20" i="62" s="1"/>
  <c r="I19" i="62"/>
  <c r="L19" i="62" s="1"/>
  <c r="I18" i="62"/>
  <c r="L18" i="62" s="1"/>
  <c r="I17" i="62"/>
  <c r="L17" i="62" s="1"/>
  <c r="I15" i="62"/>
  <c r="L15" i="62" s="1"/>
  <c r="I13" i="62"/>
  <c r="L13" i="62" s="1"/>
  <c r="I12" i="62"/>
  <c r="L12" i="62" s="1"/>
  <c r="I11" i="62"/>
  <c r="L11" i="62" s="1"/>
  <c r="I10" i="62"/>
  <c r="L10" i="62" s="1"/>
  <c r="I9" i="62"/>
  <c r="L9" i="62" s="1"/>
  <c r="I8" i="62"/>
  <c r="L8" i="62" s="1"/>
  <c r="I7" i="62"/>
  <c r="L7" i="62" s="1"/>
  <c r="I79" i="61"/>
  <c r="I78" i="61"/>
  <c r="I77" i="61"/>
  <c r="I76" i="61"/>
  <c r="I75" i="61"/>
  <c r="I74" i="61"/>
  <c r="I73" i="61"/>
  <c r="I72" i="61"/>
  <c r="I71" i="61"/>
  <c r="I70" i="61"/>
  <c r="I69" i="61"/>
  <c r="I68" i="61"/>
  <c r="I67" i="61"/>
  <c r="I66" i="61"/>
  <c r="I65" i="61"/>
  <c r="I64" i="61"/>
  <c r="I63" i="61"/>
  <c r="I62" i="61"/>
  <c r="I61" i="61"/>
  <c r="I60" i="61"/>
  <c r="I59" i="61"/>
  <c r="I56" i="61"/>
  <c r="I57" i="61"/>
  <c r="I54" i="61"/>
  <c r="I53" i="61"/>
  <c r="I52" i="61"/>
  <c r="I51" i="61"/>
  <c r="I50" i="61"/>
  <c r="I49" i="61"/>
  <c r="I48" i="61"/>
  <c r="I46" i="61"/>
  <c r="I45" i="61"/>
  <c r="I40" i="61"/>
  <c r="I39" i="61"/>
  <c r="I38" i="61"/>
  <c r="I36" i="61"/>
  <c r="I34" i="61"/>
  <c r="I33" i="61"/>
  <c r="I31" i="61"/>
  <c r="I29" i="61"/>
  <c r="I28" i="61"/>
  <c r="I27" i="61"/>
  <c r="I26" i="61"/>
  <c r="I25" i="61"/>
  <c r="I24" i="61"/>
  <c r="I23" i="61"/>
  <c r="I22" i="61"/>
  <c r="I21" i="61"/>
  <c r="I20" i="61"/>
  <c r="I19" i="61"/>
  <c r="I18" i="61"/>
  <c r="I17" i="61"/>
  <c r="I16" i="61"/>
  <c r="I15" i="61"/>
  <c r="I14" i="61"/>
  <c r="I13" i="61"/>
  <c r="I12" i="61"/>
  <c r="I10" i="61"/>
  <c r="I8" i="61"/>
  <c r="I7" i="61"/>
  <c r="I60" i="60"/>
  <c r="L60" i="60" s="1"/>
  <c r="I59" i="60"/>
  <c r="L59" i="60" s="1"/>
  <c r="I58" i="60"/>
  <c r="L58" i="60" s="1"/>
  <c r="I57" i="60"/>
  <c r="L57" i="60" s="1"/>
  <c r="I56" i="60"/>
  <c r="L56" i="60" s="1"/>
  <c r="I55" i="60"/>
  <c r="L55" i="60" s="1"/>
  <c r="I54" i="60"/>
  <c r="L54" i="60" s="1"/>
  <c r="I53" i="60"/>
  <c r="L53" i="60" s="1"/>
  <c r="I52" i="60"/>
  <c r="L52" i="60" s="1"/>
  <c r="I51" i="60"/>
  <c r="L51" i="60" s="1"/>
  <c r="I50" i="60"/>
  <c r="L50" i="60" s="1"/>
  <c r="I49" i="60"/>
  <c r="L49" i="60" s="1"/>
  <c r="I48" i="60"/>
  <c r="L48" i="60" s="1"/>
  <c r="I47" i="60"/>
  <c r="L47" i="60" s="1"/>
  <c r="I46" i="60"/>
  <c r="L46" i="60" s="1"/>
  <c r="I45" i="60"/>
  <c r="L45" i="60" s="1"/>
  <c r="I44" i="60"/>
  <c r="L44" i="60" s="1"/>
  <c r="I43" i="60"/>
  <c r="L43" i="60" s="1"/>
  <c r="I42" i="60"/>
  <c r="L42" i="60" s="1"/>
  <c r="I41" i="60"/>
  <c r="L41" i="60" s="1"/>
  <c r="I40" i="60"/>
  <c r="L40" i="60" s="1"/>
  <c r="I39" i="60"/>
  <c r="L39" i="60" s="1"/>
  <c r="I38" i="60"/>
  <c r="L38" i="60" s="1"/>
  <c r="I37" i="60"/>
  <c r="L37" i="60" s="1"/>
  <c r="I36" i="60"/>
  <c r="L36" i="60" s="1"/>
  <c r="I35" i="60"/>
  <c r="L35" i="60" s="1"/>
  <c r="I34" i="60"/>
  <c r="L34" i="60" s="1"/>
  <c r="I33" i="60"/>
  <c r="L33" i="60" s="1"/>
  <c r="I32" i="60"/>
  <c r="L32" i="60" s="1"/>
  <c r="I31" i="60"/>
  <c r="L31" i="60" s="1"/>
  <c r="I30" i="60"/>
  <c r="I29" i="60"/>
  <c r="I28" i="60"/>
  <c r="I27" i="60"/>
  <c r="I26" i="60"/>
  <c r="I25" i="60"/>
  <c r="I24" i="60"/>
  <c r="I23" i="60"/>
  <c r="I22" i="60"/>
  <c r="L22" i="60" s="1"/>
  <c r="I21" i="60"/>
  <c r="L21" i="60" s="1"/>
  <c r="I20" i="60"/>
  <c r="L20" i="60" s="1"/>
  <c r="I19" i="60"/>
  <c r="L19" i="60" s="1"/>
  <c r="I18" i="60"/>
  <c r="L18" i="60" s="1"/>
  <c r="I17" i="60"/>
  <c r="L17" i="60" s="1"/>
  <c r="I16" i="60"/>
  <c r="L16" i="60" s="1"/>
  <c r="I15" i="60"/>
  <c r="L15" i="60" s="1"/>
  <c r="I14" i="60"/>
  <c r="I13" i="60"/>
  <c r="I12" i="60"/>
  <c r="L12" i="60" s="1"/>
  <c r="I11" i="60"/>
  <c r="L11" i="60" s="1"/>
  <c r="I10" i="60"/>
  <c r="I9" i="60"/>
  <c r="I66" i="59"/>
  <c r="L66" i="59" s="1"/>
  <c r="I65" i="59"/>
  <c r="L65" i="59" s="1"/>
  <c r="I64" i="59"/>
  <c r="L64" i="59" s="1"/>
  <c r="I63" i="59"/>
  <c r="L63" i="59" s="1"/>
  <c r="I62" i="59"/>
  <c r="L62" i="59" s="1"/>
  <c r="I61" i="59"/>
  <c r="L61" i="59" s="1"/>
  <c r="I60" i="59"/>
  <c r="L60" i="59" s="1"/>
  <c r="I59" i="59"/>
  <c r="L59" i="59" s="1"/>
  <c r="I58" i="59"/>
  <c r="L58" i="59" s="1"/>
  <c r="I57" i="59"/>
  <c r="L57" i="59" s="1"/>
  <c r="I56" i="59"/>
  <c r="L56" i="59" s="1"/>
  <c r="I55" i="59"/>
  <c r="L55" i="59" s="1"/>
  <c r="I54" i="59"/>
  <c r="L54" i="59" s="1"/>
  <c r="I53" i="59"/>
  <c r="L53" i="59" s="1"/>
  <c r="I52" i="59"/>
  <c r="L52" i="59" s="1"/>
  <c r="I51" i="59"/>
  <c r="L51" i="59" s="1"/>
  <c r="I50" i="59"/>
  <c r="L50" i="59" s="1"/>
  <c r="I49" i="59"/>
  <c r="L49" i="59" s="1"/>
  <c r="I48" i="59"/>
  <c r="L48" i="59" s="1"/>
  <c r="I47" i="59"/>
  <c r="L47" i="59" s="1"/>
  <c r="I46" i="59"/>
  <c r="L46" i="59" s="1"/>
  <c r="I45" i="59"/>
  <c r="L45" i="59" s="1"/>
  <c r="I44" i="59"/>
  <c r="L44" i="59" s="1"/>
  <c r="I43" i="59"/>
  <c r="L43" i="59" s="1"/>
  <c r="I42" i="59"/>
  <c r="L42" i="59" s="1"/>
  <c r="I41" i="59"/>
  <c r="L41" i="59" s="1"/>
  <c r="I40" i="59"/>
  <c r="L40" i="59" s="1"/>
  <c r="I39" i="59"/>
  <c r="L39" i="59" s="1"/>
  <c r="I38" i="59"/>
  <c r="L38" i="59" s="1"/>
  <c r="I37" i="59"/>
  <c r="L37" i="59" s="1"/>
  <c r="I36" i="59"/>
  <c r="L36" i="59" s="1"/>
  <c r="I35" i="59"/>
  <c r="L35" i="59" s="1"/>
  <c r="I34" i="59"/>
  <c r="L34" i="59" s="1"/>
  <c r="I33" i="59"/>
  <c r="L33" i="59" s="1"/>
  <c r="I32" i="59"/>
  <c r="I31" i="59"/>
  <c r="I30" i="59"/>
  <c r="I29" i="59"/>
  <c r="I28" i="59"/>
  <c r="L28" i="59" s="1"/>
  <c r="I27" i="59"/>
  <c r="L27" i="59" s="1"/>
  <c r="I26" i="59"/>
  <c r="I25" i="59"/>
  <c r="I24" i="59"/>
  <c r="I23" i="59"/>
  <c r="I20" i="59"/>
  <c r="L20" i="59" s="1"/>
  <c r="I19" i="59"/>
  <c r="L19" i="59" s="1"/>
  <c r="I18" i="59"/>
  <c r="I17" i="59"/>
  <c r="I16" i="59"/>
  <c r="I15" i="59"/>
  <c r="I14" i="59"/>
  <c r="L14" i="59" s="1"/>
  <c r="I13" i="59"/>
  <c r="L13" i="59" s="1"/>
  <c r="I12" i="59"/>
  <c r="L12" i="59" s="1"/>
  <c r="I11" i="59"/>
  <c r="L11" i="59" s="1"/>
  <c r="I10" i="59"/>
  <c r="I9" i="59"/>
  <c r="I8" i="59"/>
  <c r="L8" i="59" s="1"/>
  <c r="I7" i="59"/>
  <c r="L7" i="59" s="1"/>
  <c r="I68" i="58"/>
  <c r="J68" i="58" s="1"/>
  <c r="L68" i="58" s="1"/>
  <c r="I67" i="58"/>
  <c r="J67" i="58" s="1"/>
  <c r="L67" i="58" s="1"/>
  <c r="I66" i="58"/>
  <c r="J66" i="58" s="1"/>
  <c r="L66" i="58" s="1"/>
  <c r="I65" i="58"/>
  <c r="J65" i="58" s="1"/>
  <c r="L65" i="58" s="1"/>
  <c r="I64" i="58"/>
  <c r="J64" i="58" s="1"/>
  <c r="L64" i="58" s="1"/>
  <c r="I63" i="58"/>
  <c r="J63" i="58" s="1"/>
  <c r="L63" i="58" s="1"/>
  <c r="I62" i="58"/>
  <c r="J62" i="58" s="1"/>
  <c r="L62" i="58" s="1"/>
  <c r="I61" i="58"/>
  <c r="J61" i="58" s="1"/>
  <c r="L61" i="58" s="1"/>
  <c r="I60" i="58"/>
  <c r="J60" i="58" s="1"/>
  <c r="L60" i="58" s="1"/>
  <c r="I59" i="58"/>
  <c r="J59" i="58" s="1"/>
  <c r="L59" i="58" s="1"/>
  <c r="I58" i="58"/>
  <c r="J58" i="58" s="1"/>
  <c r="L58" i="58" s="1"/>
  <c r="I57" i="58"/>
  <c r="J57" i="58" s="1"/>
  <c r="L57" i="58" s="1"/>
  <c r="I56" i="58"/>
  <c r="J56" i="58" s="1"/>
  <c r="L56" i="58" s="1"/>
  <c r="I55" i="58"/>
  <c r="J55" i="58" s="1"/>
  <c r="L55" i="58" s="1"/>
  <c r="I54" i="58"/>
  <c r="J54" i="58" s="1"/>
  <c r="L54" i="58" s="1"/>
  <c r="I53" i="58"/>
  <c r="J53" i="58" s="1"/>
  <c r="L53" i="58" s="1"/>
  <c r="I52" i="58"/>
  <c r="J52" i="58" s="1"/>
  <c r="L52" i="58" s="1"/>
  <c r="I51" i="58"/>
  <c r="J51" i="58" s="1"/>
  <c r="L51" i="58" s="1"/>
  <c r="I50" i="58"/>
  <c r="J50" i="58" s="1"/>
  <c r="L50" i="58" s="1"/>
  <c r="I49" i="58"/>
  <c r="J49" i="58" s="1"/>
  <c r="L49" i="58" s="1"/>
  <c r="I48" i="58"/>
  <c r="J48" i="58" s="1"/>
  <c r="L48" i="58" s="1"/>
  <c r="I47" i="58"/>
  <c r="J47" i="58" s="1"/>
  <c r="L47" i="58" s="1"/>
  <c r="I46" i="58"/>
  <c r="J46" i="58" s="1"/>
  <c r="L46" i="58" s="1"/>
  <c r="I45" i="58"/>
  <c r="J45" i="58" s="1"/>
  <c r="L45" i="58" s="1"/>
  <c r="I44" i="58"/>
  <c r="J44" i="58" s="1"/>
  <c r="L44" i="58" s="1"/>
  <c r="I43" i="58"/>
  <c r="J43" i="58" s="1"/>
  <c r="L43" i="58" s="1"/>
  <c r="I42" i="58"/>
  <c r="J42" i="58" s="1"/>
  <c r="L42" i="58" s="1"/>
  <c r="I41" i="58"/>
  <c r="J41" i="58" s="1"/>
  <c r="L41" i="58" s="1"/>
  <c r="I40" i="58"/>
  <c r="J40" i="58" s="1"/>
  <c r="L40" i="58" s="1"/>
  <c r="I39" i="58"/>
  <c r="J39" i="58" s="1"/>
  <c r="L39" i="58" s="1"/>
  <c r="I38" i="58"/>
  <c r="J38" i="58" s="1"/>
  <c r="L38" i="58" s="1"/>
  <c r="I37" i="58"/>
  <c r="J37" i="58" s="1"/>
  <c r="L37" i="58" s="1"/>
  <c r="I36" i="58"/>
  <c r="J36" i="58" s="1"/>
  <c r="L36" i="58" s="1"/>
  <c r="I35" i="58"/>
  <c r="J35" i="58" s="1"/>
  <c r="L35" i="58" s="1"/>
  <c r="I34" i="58"/>
  <c r="J34" i="58" s="1"/>
  <c r="L34" i="58" s="1"/>
  <c r="I33" i="58"/>
  <c r="J33" i="58" s="1"/>
  <c r="L33" i="58" s="1"/>
  <c r="I32" i="58"/>
  <c r="J32" i="58" s="1"/>
  <c r="L32" i="58" s="1"/>
  <c r="I31" i="58"/>
  <c r="J31" i="58" s="1"/>
  <c r="L31" i="58" s="1"/>
  <c r="I30" i="58"/>
  <c r="J30" i="58" s="1"/>
  <c r="L30" i="58" s="1"/>
  <c r="I29" i="58"/>
  <c r="J29" i="58" s="1"/>
  <c r="L29" i="58" s="1"/>
  <c r="I28" i="58"/>
  <c r="I27" i="58"/>
  <c r="I26" i="58"/>
  <c r="I25" i="58"/>
  <c r="I23" i="58"/>
  <c r="I16" i="58"/>
  <c r="I15" i="58"/>
  <c r="I14" i="58"/>
  <c r="I13" i="58"/>
  <c r="I12" i="58"/>
  <c r="I11" i="58"/>
  <c r="I10" i="58"/>
  <c r="I9" i="58"/>
  <c r="I8" i="58"/>
  <c r="I7" i="58"/>
  <c r="I73" i="57"/>
  <c r="L73" i="57" s="1"/>
  <c r="I72" i="57"/>
  <c r="L72" i="57" s="1"/>
  <c r="I71" i="57"/>
  <c r="L71" i="57" s="1"/>
  <c r="I70" i="57"/>
  <c r="L70" i="57" s="1"/>
  <c r="I69" i="57"/>
  <c r="L69" i="57" s="1"/>
  <c r="I68" i="57"/>
  <c r="L68" i="57" s="1"/>
  <c r="I67" i="57"/>
  <c r="L67" i="57" s="1"/>
  <c r="I66" i="57"/>
  <c r="L66" i="57" s="1"/>
  <c r="I65" i="57"/>
  <c r="L65" i="57" s="1"/>
  <c r="I64" i="57"/>
  <c r="L64" i="57" s="1"/>
  <c r="I63" i="57"/>
  <c r="L63" i="57" s="1"/>
  <c r="I62" i="57"/>
  <c r="L62" i="57" s="1"/>
  <c r="I61" i="57"/>
  <c r="L61" i="57" s="1"/>
  <c r="I60" i="57"/>
  <c r="L60" i="57" s="1"/>
  <c r="I59" i="57"/>
  <c r="L59" i="57" s="1"/>
  <c r="I58" i="57"/>
  <c r="L58" i="57" s="1"/>
  <c r="I57" i="57"/>
  <c r="L57" i="57" s="1"/>
  <c r="I56" i="57"/>
  <c r="L56" i="57" s="1"/>
  <c r="I55" i="57"/>
  <c r="L55" i="57" s="1"/>
  <c r="I54" i="57"/>
  <c r="L54" i="57" s="1"/>
  <c r="I53" i="57"/>
  <c r="L53" i="57" s="1"/>
  <c r="I52" i="57"/>
  <c r="L52" i="57" s="1"/>
  <c r="I51" i="57"/>
  <c r="L51" i="57" s="1"/>
  <c r="I50" i="57"/>
  <c r="L50" i="57" s="1"/>
  <c r="I49" i="57"/>
  <c r="L49" i="57" s="1"/>
  <c r="I48" i="57"/>
  <c r="L48" i="57" s="1"/>
  <c r="I47" i="57"/>
  <c r="L47" i="57" s="1"/>
  <c r="I46" i="57"/>
  <c r="L46" i="57" s="1"/>
  <c r="I45" i="57"/>
  <c r="L45" i="57" s="1"/>
  <c r="I44" i="57"/>
  <c r="L44" i="57" s="1"/>
  <c r="I43" i="57"/>
  <c r="L43" i="57" s="1"/>
  <c r="I42" i="57"/>
  <c r="L42" i="57" s="1"/>
  <c r="I41" i="57"/>
  <c r="L41" i="57" s="1"/>
  <c r="I40" i="57"/>
  <c r="L40" i="57" s="1"/>
  <c r="I39" i="57"/>
  <c r="L39" i="57" s="1"/>
  <c r="I38" i="57"/>
  <c r="L38" i="57" s="1"/>
  <c r="I37" i="57"/>
  <c r="L37" i="57" s="1"/>
  <c r="I36" i="57"/>
  <c r="L36" i="57" s="1"/>
  <c r="I35" i="57"/>
  <c r="L35" i="57" s="1"/>
  <c r="I34" i="57"/>
  <c r="L34" i="57" s="1"/>
  <c r="I33" i="57"/>
  <c r="L33" i="57" s="1"/>
  <c r="I32" i="57"/>
  <c r="L32" i="57" s="1"/>
  <c r="I31" i="57"/>
  <c r="L31" i="57" s="1"/>
  <c r="I30" i="57"/>
  <c r="L30" i="57" s="1"/>
  <c r="I29" i="57"/>
  <c r="L29" i="57" s="1"/>
  <c r="I28" i="57"/>
  <c r="L28" i="57" s="1"/>
  <c r="I27" i="57"/>
  <c r="L27" i="57" s="1"/>
  <c r="I26" i="57"/>
  <c r="L26" i="57" s="1"/>
  <c r="I25" i="57"/>
  <c r="L25" i="57" s="1"/>
  <c r="I24" i="57"/>
  <c r="L24" i="57" s="1"/>
  <c r="I23" i="57"/>
  <c r="L23" i="57" s="1"/>
  <c r="I22" i="57"/>
  <c r="L22" i="57" s="1"/>
  <c r="I21" i="57"/>
  <c r="L21" i="57" s="1"/>
  <c r="I20" i="57"/>
  <c r="L20" i="57" s="1"/>
  <c r="I19" i="57"/>
  <c r="L19" i="57" s="1"/>
  <c r="I18" i="57"/>
  <c r="L18" i="57" s="1"/>
  <c r="I17" i="57"/>
  <c r="L17" i="57" s="1"/>
  <c r="I16" i="57"/>
  <c r="L16" i="57" s="1"/>
  <c r="I15" i="57"/>
  <c r="L15" i="57" s="1"/>
  <c r="I14" i="57"/>
  <c r="L14" i="57" s="1"/>
  <c r="I13" i="57"/>
  <c r="L13" i="57" s="1"/>
  <c r="I12" i="57"/>
  <c r="I11" i="57"/>
  <c r="I10" i="57"/>
  <c r="I9" i="57"/>
  <c r="I8" i="57"/>
  <c r="L8" i="57" s="1"/>
  <c r="I7" i="57"/>
  <c r="L7" i="57" s="1"/>
  <c r="I72" i="56"/>
  <c r="I71" i="56"/>
  <c r="I70" i="56"/>
  <c r="I69" i="56"/>
  <c r="I68" i="56"/>
  <c r="I67" i="56"/>
  <c r="I66" i="56"/>
  <c r="I65" i="56"/>
  <c r="I64" i="56"/>
  <c r="I63" i="56"/>
  <c r="I62" i="56"/>
  <c r="I61" i="56"/>
  <c r="I60" i="56"/>
  <c r="I59" i="56"/>
  <c r="I58" i="56"/>
  <c r="I57" i="56"/>
  <c r="I56" i="56"/>
  <c r="I55" i="56"/>
  <c r="I54" i="56"/>
  <c r="I53" i="56"/>
  <c r="I52" i="56"/>
  <c r="I51" i="56"/>
  <c r="I50" i="56"/>
  <c r="I49" i="56"/>
  <c r="I48" i="56"/>
  <c r="I47" i="56"/>
  <c r="I46" i="56"/>
  <c r="I45" i="56"/>
  <c r="I44" i="56"/>
  <c r="I43" i="56"/>
  <c r="I42" i="56"/>
  <c r="I41" i="56"/>
  <c r="I40" i="56"/>
  <c r="I39" i="56"/>
  <c r="I38" i="56"/>
  <c r="I37" i="56"/>
  <c r="I36" i="56"/>
  <c r="I35" i="56"/>
  <c r="I34" i="56"/>
  <c r="I33" i="56"/>
  <c r="I32" i="56"/>
  <c r="I31" i="56"/>
  <c r="I30" i="56"/>
  <c r="I29" i="56"/>
  <c r="I27" i="56"/>
  <c r="I26" i="56"/>
  <c r="I24" i="56"/>
  <c r="I23" i="56"/>
  <c r="I22" i="56"/>
  <c r="I21" i="56"/>
  <c r="I20" i="56"/>
  <c r="I19" i="56"/>
  <c r="I18" i="56"/>
  <c r="I17" i="56"/>
  <c r="I16" i="56"/>
  <c r="I15" i="56"/>
  <c r="I14" i="56"/>
  <c r="I13" i="56"/>
  <c r="I12" i="56"/>
  <c r="I11" i="56"/>
  <c r="I10" i="56"/>
  <c r="I9" i="56"/>
  <c r="I8" i="56"/>
  <c r="I7" i="56"/>
  <c r="I76" i="55"/>
  <c r="L76" i="55" s="1"/>
  <c r="I75" i="55"/>
  <c r="L75" i="55" s="1"/>
  <c r="I74" i="55"/>
  <c r="L74" i="55" s="1"/>
  <c r="I73" i="55"/>
  <c r="L73" i="55" s="1"/>
  <c r="I72" i="55"/>
  <c r="L72" i="55" s="1"/>
  <c r="I71" i="55"/>
  <c r="L71" i="55" s="1"/>
  <c r="I70" i="55"/>
  <c r="L70" i="55" s="1"/>
  <c r="I69" i="55"/>
  <c r="L69" i="55" s="1"/>
  <c r="I68" i="55"/>
  <c r="L68" i="55" s="1"/>
  <c r="I67" i="55"/>
  <c r="L67" i="55" s="1"/>
  <c r="I66" i="55"/>
  <c r="L66" i="55" s="1"/>
  <c r="I65" i="55"/>
  <c r="L65" i="55" s="1"/>
  <c r="I64" i="55"/>
  <c r="L64" i="55" s="1"/>
  <c r="I63" i="55"/>
  <c r="L63" i="55" s="1"/>
  <c r="I62" i="55"/>
  <c r="L62" i="55" s="1"/>
  <c r="I61" i="55"/>
  <c r="L61" i="55" s="1"/>
  <c r="I60" i="55"/>
  <c r="L60" i="55" s="1"/>
  <c r="I59" i="55"/>
  <c r="L59" i="55" s="1"/>
  <c r="I58" i="55"/>
  <c r="L58" i="55" s="1"/>
  <c r="I57" i="55"/>
  <c r="L57" i="55" s="1"/>
  <c r="I56" i="55"/>
  <c r="L56" i="55" s="1"/>
  <c r="I55" i="55"/>
  <c r="L55" i="55" s="1"/>
  <c r="I54" i="55"/>
  <c r="L54" i="55" s="1"/>
  <c r="I53" i="55"/>
  <c r="L53" i="55" s="1"/>
  <c r="I52" i="55"/>
  <c r="L52" i="55" s="1"/>
  <c r="I51" i="55"/>
  <c r="L51" i="55" s="1"/>
  <c r="I50" i="55"/>
  <c r="L50" i="55" s="1"/>
  <c r="I49" i="55"/>
  <c r="L49" i="55" s="1"/>
  <c r="I48" i="55"/>
  <c r="L48" i="55" s="1"/>
  <c r="I47" i="55"/>
  <c r="L47" i="55" s="1"/>
  <c r="I46" i="55"/>
  <c r="L46" i="55" s="1"/>
  <c r="I45" i="55"/>
  <c r="L45" i="55" s="1"/>
  <c r="I44" i="55"/>
  <c r="L44" i="55" s="1"/>
  <c r="I43" i="55"/>
  <c r="L43" i="55" s="1"/>
  <c r="I42" i="55"/>
  <c r="L42" i="55" s="1"/>
  <c r="I41" i="55"/>
  <c r="L41" i="55" s="1"/>
  <c r="I40" i="55"/>
  <c r="L40" i="55" s="1"/>
  <c r="I39" i="55"/>
  <c r="L39" i="55" s="1"/>
  <c r="I38" i="55"/>
  <c r="L38" i="55" s="1"/>
  <c r="I37" i="55"/>
  <c r="L37" i="55" s="1"/>
  <c r="I36" i="55"/>
  <c r="L36" i="55" s="1"/>
  <c r="I35" i="55"/>
  <c r="L35" i="55" s="1"/>
  <c r="I34" i="55"/>
  <c r="L34" i="55" s="1"/>
  <c r="I33" i="55"/>
  <c r="L33" i="55" s="1"/>
  <c r="I32" i="55"/>
  <c r="L32" i="55" s="1"/>
  <c r="I31" i="55"/>
  <c r="L31" i="55" s="1"/>
  <c r="I30" i="55"/>
  <c r="L30" i="55" s="1"/>
  <c r="I29" i="55"/>
  <c r="L29" i="55" s="1"/>
  <c r="I28" i="55"/>
  <c r="L28" i="55" s="1"/>
  <c r="I27" i="55"/>
  <c r="L27" i="55" s="1"/>
  <c r="I26" i="55"/>
  <c r="I25" i="55"/>
  <c r="I23" i="55"/>
  <c r="I22" i="55"/>
  <c r="I21" i="55"/>
  <c r="I20" i="55"/>
  <c r="L20" i="55" s="1"/>
  <c r="I19" i="55"/>
  <c r="L19" i="55" s="1"/>
  <c r="I18" i="55"/>
  <c r="L18" i="55" s="1"/>
  <c r="I17" i="55"/>
  <c r="L17" i="55" s="1"/>
  <c r="I16" i="55"/>
  <c r="L16" i="55" s="1"/>
  <c r="I15" i="55"/>
  <c r="L15" i="55" s="1"/>
  <c r="I14" i="55"/>
  <c r="I13" i="55"/>
  <c r="I12" i="55"/>
  <c r="I11" i="55"/>
  <c r="I10" i="55"/>
  <c r="I9" i="55"/>
  <c r="I8" i="55"/>
  <c r="I7" i="55"/>
  <c r="I70" i="54"/>
  <c r="I69" i="54"/>
  <c r="I68" i="54"/>
  <c r="I67" i="54"/>
  <c r="I66" i="54"/>
  <c r="I65" i="54"/>
  <c r="I64" i="54"/>
  <c r="I63" i="54"/>
  <c r="I62" i="54"/>
  <c r="I61" i="54"/>
  <c r="I60" i="54"/>
  <c r="I59" i="54"/>
  <c r="I58" i="54"/>
  <c r="I57" i="54"/>
  <c r="I56" i="54"/>
  <c r="I55" i="54"/>
  <c r="I54" i="54"/>
  <c r="I53" i="54"/>
  <c r="I52" i="54"/>
  <c r="I51" i="54"/>
  <c r="I50" i="54"/>
  <c r="I49" i="54"/>
  <c r="I48" i="54"/>
  <c r="I47" i="54"/>
  <c r="I46" i="54"/>
  <c r="I45" i="54"/>
  <c r="I44" i="54"/>
  <c r="I43" i="54"/>
  <c r="I42" i="54"/>
  <c r="I41" i="54"/>
  <c r="I40" i="54"/>
  <c r="I39" i="54"/>
  <c r="I38" i="54"/>
  <c r="I37" i="54"/>
  <c r="I36" i="54"/>
  <c r="I35" i="54"/>
  <c r="I34" i="54"/>
  <c r="I33" i="54"/>
  <c r="I32" i="54"/>
  <c r="I31" i="54"/>
  <c r="I30" i="54"/>
  <c r="I29" i="54"/>
  <c r="I28" i="54"/>
  <c r="I27" i="54"/>
  <c r="I26" i="54"/>
  <c r="I25" i="54"/>
  <c r="I24" i="54"/>
  <c r="I23" i="54"/>
  <c r="I22" i="54"/>
  <c r="I21" i="54"/>
  <c r="I20" i="54"/>
  <c r="I19" i="54"/>
  <c r="I18" i="54"/>
  <c r="I17" i="54"/>
  <c r="I16" i="54"/>
  <c r="I15" i="54"/>
  <c r="I14" i="54"/>
  <c r="I13" i="54"/>
  <c r="I12" i="54"/>
  <c r="I11" i="54"/>
  <c r="I10" i="54"/>
  <c r="I9" i="54"/>
  <c r="I8" i="54"/>
  <c r="I7" i="54"/>
  <c r="I76" i="53"/>
  <c r="J76" i="53" s="1"/>
  <c r="L76" i="53" s="1"/>
  <c r="I75" i="53"/>
  <c r="J75" i="53" s="1"/>
  <c r="L75" i="53" s="1"/>
  <c r="I74" i="53"/>
  <c r="J74" i="53" s="1"/>
  <c r="L74" i="53" s="1"/>
  <c r="I73" i="53"/>
  <c r="J73" i="53" s="1"/>
  <c r="L73" i="53" s="1"/>
  <c r="I72" i="53"/>
  <c r="J72" i="53" s="1"/>
  <c r="L72" i="53" s="1"/>
  <c r="I71" i="53"/>
  <c r="J71" i="53" s="1"/>
  <c r="L71" i="53" s="1"/>
  <c r="I70" i="53"/>
  <c r="J70" i="53" s="1"/>
  <c r="L70" i="53" s="1"/>
  <c r="I69" i="53"/>
  <c r="J69" i="53" s="1"/>
  <c r="L69" i="53" s="1"/>
  <c r="I68" i="53"/>
  <c r="J68" i="53" s="1"/>
  <c r="L68" i="53" s="1"/>
  <c r="I67" i="53"/>
  <c r="J67" i="53" s="1"/>
  <c r="L67" i="53" s="1"/>
  <c r="I66" i="53"/>
  <c r="J66" i="53" s="1"/>
  <c r="L66" i="53" s="1"/>
  <c r="I65" i="53"/>
  <c r="J65" i="53" s="1"/>
  <c r="L65" i="53" s="1"/>
  <c r="I64" i="53"/>
  <c r="J64" i="53" s="1"/>
  <c r="L64" i="53" s="1"/>
  <c r="I63" i="53"/>
  <c r="J63" i="53" s="1"/>
  <c r="L63" i="53" s="1"/>
  <c r="I62" i="53"/>
  <c r="J62" i="53" s="1"/>
  <c r="L62" i="53" s="1"/>
  <c r="I61" i="53"/>
  <c r="J61" i="53" s="1"/>
  <c r="L61" i="53" s="1"/>
  <c r="I60" i="53"/>
  <c r="J60" i="53" s="1"/>
  <c r="L60" i="53" s="1"/>
  <c r="I59" i="53"/>
  <c r="J59" i="53" s="1"/>
  <c r="L59" i="53" s="1"/>
  <c r="I58" i="53"/>
  <c r="J58" i="53" s="1"/>
  <c r="L58" i="53" s="1"/>
  <c r="I57" i="53"/>
  <c r="J57" i="53" s="1"/>
  <c r="L57" i="53" s="1"/>
  <c r="I56" i="53"/>
  <c r="J56" i="53" s="1"/>
  <c r="L56" i="53" s="1"/>
  <c r="I55" i="53"/>
  <c r="J55" i="53" s="1"/>
  <c r="L55" i="53" s="1"/>
  <c r="I54" i="53"/>
  <c r="J54" i="53" s="1"/>
  <c r="L54" i="53" s="1"/>
  <c r="I53" i="53"/>
  <c r="J53" i="53" s="1"/>
  <c r="L53" i="53" s="1"/>
  <c r="I52" i="53"/>
  <c r="J52" i="53" s="1"/>
  <c r="L52" i="53" s="1"/>
  <c r="I51" i="53"/>
  <c r="J51" i="53" s="1"/>
  <c r="L51" i="53" s="1"/>
  <c r="I50" i="53"/>
  <c r="J50" i="53" s="1"/>
  <c r="L50" i="53" s="1"/>
  <c r="I49" i="53"/>
  <c r="J49" i="53" s="1"/>
  <c r="L49" i="53" s="1"/>
  <c r="I48" i="53"/>
  <c r="J48" i="53" s="1"/>
  <c r="L48" i="53" s="1"/>
  <c r="I47" i="53"/>
  <c r="J47" i="53" s="1"/>
  <c r="L47" i="53" s="1"/>
  <c r="I46" i="53"/>
  <c r="J46" i="53" s="1"/>
  <c r="L46" i="53" s="1"/>
  <c r="I45" i="53"/>
  <c r="J45" i="53" s="1"/>
  <c r="L45" i="53" s="1"/>
  <c r="I44" i="53"/>
  <c r="J44" i="53" s="1"/>
  <c r="L44" i="53" s="1"/>
  <c r="I43" i="53"/>
  <c r="J43" i="53" s="1"/>
  <c r="L43" i="53" s="1"/>
  <c r="I42" i="53"/>
  <c r="J42" i="53" s="1"/>
  <c r="L42" i="53" s="1"/>
  <c r="I41" i="53"/>
  <c r="J41" i="53" s="1"/>
  <c r="L41" i="53" s="1"/>
  <c r="I40" i="53"/>
  <c r="J40" i="53" s="1"/>
  <c r="L40" i="53" s="1"/>
  <c r="I39" i="53"/>
  <c r="J39" i="53" s="1"/>
  <c r="L39" i="53" s="1"/>
  <c r="I38" i="53"/>
  <c r="J38" i="53" s="1"/>
  <c r="L38" i="53" s="1"/>
  <c r="I37" i="53"/>
  <c r="J37" i="53" s="1"/>
  <c r="L37" i="53" s="1"/>
  <c r="I36" i="53"/>
  <c r="J36" i="53" s="1"/>
  <c r="L36" i="53" s="1"/>
  <c r="I35" i="53"/>
  <c r="J35" i="53" s="1"/>
  <c r="L35" i="53" s="1"/>
  <c r="I34" i="53"/>
  <c r="J34" i="53" s="1"/>
  <c r="L34" i="53" s="1"/>
  <c r="I33" i="53"/>
  <c r="J33" i="53" s="1"/>
  <c r="L33" i="53" s="1"/>
  <c r="I32" i="53"/>
  <c r="J32" i="53" s="1"/>
  <c r="L32" i="53" s="1"/>
  <c r="I31" i="53"/>
  <c r="J31" i="53" s="1"/>
  <c r="L31" i="53" s="1"/>
  <c r="I30" i="53"/>
  <c r="J30" i="53" s="1"/>
  <c r="L30" i="53" s="1"/>
  <c r="I29" i="53"/>
  <c r="J29" i="53" s="1"/>
  <c r="L29" i="53" s="1"/>
  <c r="I28" i="53"/>
  <c r="J28" i="53" s="1"/>
  <c r="L28" i="53" s="1"/>
  <c r="I27" i="53"/>
  <c r="J27" i="53" s="1"/>
  <c r="L27" i="53" s="1"/>
  <c r="I26" i="53"/>
  <c r="J26" i="53" s="1"/>
  <c r="L26" i="53" s="1"/>
  <c r="I25" i="53"/>
  <c r="J25" i="53" s="1"/>
  <c r="L25" i="53" s="1"/>
  <c r="I24" i="53"/>
  <c r="J24" i="53" s="1"/>
  <c r="L24" i="53" s="1"/>
  <c r="I23" i="53"/>
  <c r="J23" i="53" s="1"/>
  <c r="L23" i="53" s="1"/>
  <c r="I22" i="53"/>
  <c r="J22" i="53" s="1"/>
  <c r="L22" i="53" s="1"/>
  <c r="I21" i="53"/>
  <c r="J21" i="53" s="1"/>
  <c r="L21" i="53" s="1"/>
  <c r="I20" i="53"/>
  <c r="J20" i="53" s="1"/>
  <c r="L20" i="53" s="1"/>
  <c r="I19" i="53"/>
  <c r="J19" i="53" s="1"/>
  <c r="L19" i="53" s="1"/>
  <c r="I18" i="53"/>
  <c r="J18" i="53" s="1"/>
  <c r="L18" i="53" s="1"/>
  <c r="I17" i="53"/>
  <c r="J17" i="53" s="1"/>
  <c r="L17" i="53" s="1"/>
  <c r="I16" i="53"/>
  <c r="J16" i="53" s="1"/>
  <c r="L16" i="53" s="1"/>
  <c r="I15" i="53"/>
  <c r="J15" i="53" s="1"/>
  <c r="L15" i="53" s="1"/>
  <c r="I14" i="53"/>
  <c r="J14" i="53" s="1"/>
  <c r="L14" i="53" s="1"/>
  <c r="I13" i="53"/>
  <c r="J13" i="53" s="1"/>
  <c r="L13" i="53" s="1"/>
  <c r="I12" i="53"/>
  <c r="J12" i="53" s="1"/>
  <c r="L12" i="53" s="1"/>
  <c r="I11" i="53"/>
  <c r="J11" i="53" s="1"/>
  <c r="L11" i="53" s="1"/>
  <c r="I10" i="53"/>
  <c r="J10" i="53" s="1"/>
  <c r="L10" i="53" s="1"/>
  <c r="I9" i="53"/>
  <c r="J9" i="53" s="1"/>
  <c r="L9" i="53" s="1"/>
  <c r="I8" i="53"/>
  <c r="I7" i="53"/>
  <c r="I75" i="52"/>
  <c r="I74" i="52"/>
  <c r="I73" i="52"/>
  <c r="I72" i="52"/>
  <c r="I71" i="52"/>
  <c r="I70" i="52"/>
  <c r="I69" i="52"/>
  <c r="I68" i="52"/>
  <c r="I67" i="52"/>
  <c r="I66" i="52"/>
  <c r="I65" i="52"/>
  <c r="I64" i="52"/>
  <c r="I63" i="52"/>
  <c r="I62" i="52"/>
  <c r="I61" i="52"/>
  <c r="I60" i="52"/>
  <c r="I59" i="52"/>
  <c r="I58" i="52"/>
  <c r="I57" i="52"/>
  <c r="I56" i="52"/>
  <c r="I55" i="52"/>
  <c r="I54" i="52"/>
  <c r="I53" i="52"/>
  <c r="I52" i="52"/>
  <c r="I51" i="52"/>
  <c r="I50" i="52"/>
  <c r="I49" i="52"/>
  <c r="I48" i="52"/>
  <c r="I47" i="52"/>
  <c r="I46" i="52"/>
  <c r="I45" i="52"/>
  <c r="I44" i="52"/>
  <c r="I43" i="52"/>
  <c r="I42" i="52"/>
  <c r="I41" i="52"/>
  <c r="I40" i="52"/>
  <c r="I39" i="52"/>
  <c r="I38" i="52"/>
  <c r="I37" i="52"/>
  <c r="I36" i="52"/>
  <c r="I35" i="52"/>
  <c r="I34" i="52"/>
  <c r="I33" i="52"/>
  <c r="I32" i="52"/>
  <c r="I31" i="52"/>
  <c r="I30" i="52"/>
  <c r="I29" i="52"/>
  <c r="I28" i="52"/>
  <c r="I27" i="52"/>
  <c r="I26" i="52"/>
  <c r="I25" i="52"/>
  <c r="I24" i="52"/>
  <c r="I23" i="52"/>
  <c r="I22" i="52"/>
  <c r="I21" i="52"/>
  <c r="I20" i="52"/>
  <c r="I19" i="52"/>
  <c r="I18" i="52"/>
  <c r="I17" i="52"/>
  <c r="I16" i="52"/>
  <c r="I15" i="52"/>
  <c r="I14" i="52"/>
  <c r="I13" i="52"/>
  <c r="I12" i="52"/>
  <c r="I11" i="52"/>
  <c r="I10" i="52"/>
  <c r="I9" i="52"/>
  <c r="I8" i="52"/>
  <c r="I7" i="52"/>
  <c r="J56" i="61" l="1"/>
  <c r="J73" i="61"/>
  <c r="L73" i="61" s="1"/>
  <c r="J59" i="61"/>
  <c r="L59" i="61" s="1"/>
  <c r="J74" i="61"/>
  <c r="L74" i="61" s="1"/>
  <c r="J50" i="61"/>
  <c r="L50" i="61" s="1"/>
  <c r="J67" i="61"/>
  <c r="L67" i="61" s="1"/>
  <c r="J18" i="61"/>
  <c r="L18" i="61" s="1"/>
  <c r="J51" i="61"/>
  <c r="L51" i="61" s="1"/>
  <c r="J68" i="61"/>
  <c r="L68" i="61" s="1"/>
  <c r="J10" i="61"/>
  <c r="L10" i="61" s="1"/>
  <c r="J19" i="61"/>
  <c r="L19" i="61" s="1"/>
  <c r="J61" i="61"/>
  <c r="L61" i="61" s="1"/>
  <c r="J69" i="61"/>
  <c r="L69" i="61" s="1"/>
  <c r="J77" i="61"/>
  <c r="L77" i="61" s="1"/>
  <c r="J72" i="61"/>
  <c r="L72" i="61" s="1"/>
  <c r="J23" i="61"/>
  <c r="L23" i="61" s="1"/>
  <c r="J65" i="61"/>
  <c r="L65" i="61" s="1"/>
  <c r="J66" i="61"/>
  <c r="L66" i="61" s="1"/>
  <c r="J7" i="61"/>
  <c r="L7" i="61" s="1"/>
  <c r="J75" i="61"/>
  <c r="L75" i="61" s="1"/>
  <c r="J8" i="61"/>
  <c r="L8" i="61" s="1"/>
  <c r="J60" i="61"/>
  <c r="L60" i="61" s="1"/>
  <c r="J76" i="61"/>
  <c r="L76" i="61" s="1"/>
  <c r="J12" i="61"/>
  <c r="L12" i="61" s="1"/>
  <c r="J20" i="61"/>
  <c r="L20" i="61" s="1"/>
  <c r="J28" i="61"/>
  <c r="L28" i="61" s="1"/>
  <c r="J62" i="61"/>
  <c r="L62" i="61" s="1"/>
  <c r="J70" i="61"/>
  <c r="L70" i="61" s="1"/>
  <c r="J78" i="61"/>
  <c r="L78" i="61" s="1"/>
  <c r="J22" i="61"/>
  <c r="L22" i="61" s="1"/>
  <c r="J64" i="61"/>
  <c r="L64" i="61" s="1"/>
  <c r="J13" i="61"/>
  <c r="L13" i="61" s="1"/>
  <c r="J21" i="61"/>
  <c r="L21" i="61" s="1"/>
  <c r="J29" i="61"/>
  <c r="L29" i="61" s="1"/>
  <c r="J63" i="61"/>
  <c r="L63" i="61" s="1"/>
  <c r="J71" i="61"/>
  <c r="L71" i="61" s="1"/>
  <c r="J79" i="61"/>
  <c r="L79" i="61" s="1"/>
  <c r="J57" i="61"/>
  <c r="J54" i="61"/>
  <c r="L54" i="61" s="1"/>
  <c r="J53" i="61"/>
  <c r="L53" i="61" s="1"/>
  <c r="J52" i="61"/>
  <c r="L52" i="61" s="1"/>
  <c r="J26" i="55"/>
  <c r="L26" i="55" s="1"/>
  <c r="J25" i="55"/>
  <c r="L25" i="55" s="1"/>
  <c r="J23" i="55"/>
  <c r="L23" i="55" s="1"/>
  <c r="J15" i="58"/>
  <c r="L15" i="58" s="1"/>
  <c r="J23" i="58"/>
  <c r="L23" i="58" s="1"/>
  <c r="J25" i="58"/>
  <c r="L25" i="58" s="1"/>
  <c r="J27" i="58"/>
  <c r="L27" i="58" s="1"/>
  <c r="J13" i="58"/>
  <c r="L13" i="58" s="1"/>
  <c r="J28" i="58"/>
  <c r="L28" i="58" s="1"/>
  <c r="J26" i="58"/>
  <c r="L26" i="58" s="1"/>
  <c r="J14" i="58"/>
  <c r="L14" i="58" s="1"/>
  <c r="J16" i="58"/>
  <c r="L16" i="58" s="1"/>
  <c r="J71" i="56"/>
  <c r="L71" i="56" s="1"/>
  <c r="J32" i="56"/>
  <c r="L32" i="56" s="1"/>
  <c r="J40" i="56"/>
  <c r="L40" i="56" s="1"/>
  <c r="J48" i="56"/>
  <c r="L48" i="56" s="1"/>
  <c r="J56" i="56"/>
  <c r="L56" i="56" s="1"/>
  <c r="J64" i="56"/>
  <c r="L64" i="56" s="1"/>
  <c r="J72" i="56"/>
  <c r="L72" i="56" s="1"/>
  <c r="J55" i="56"/>
  <c r="L55" i="56" s="1"/>
  <c r="J23" i="56"/>
  <c r="L23" i="56" s="1"/>
  <c r="J33" i="56"/>
  <c r="L33" i="56" s="1"/>
  <c r="J41" i="56"/>
  <c r="L41" i="56" s="1"/>
  <c r="J49" i="56"/>
  <c r="L49" i="56" s="1"/>
  <c r="J57" i="56"/>
  <c r="L57" i="56" s="1"/>
  <c r="J65" i="56"/>
  <c r="L65" i="56" s="1"/>
  <c r="J39" i="56"/>
  <c r="L39" i="56" s="1"/>
  <c r="J24" i="56"/>
  <c r="L24" i="56" s="1"/>
  <c r="J34" i="56"/>
  <c r="L34" i="56" s="1"/>
  <c r="J42" i="56"/>
  <c r="L42" i="56" s="1"/>
  <c r="J50" i="56"/>
  <c r="L50" i="56" s="1"/>
  <c r="J58" i="56"/>
  <c r="L58" i="56" s="1"/>
  <c r="J66" i="56"/>
  <c r="L66" i="56" s="1"/>
  <c r="L31" i="56"/>
  <c r="J31" i="56"/>
  <c r="J26" i="56"/>
  <c r="L26" i="56" s="1"/>
  <c r="J35" i="56"/>
  <c r="L35" i="56" s="1"/>
  <c r="J43" i="56"/>
  <c r="L43" i="56" s="1"/>
  <c r="J51" i="56"/>
  <c r="L51" i="56" s="1"/>
  <c r="J59" i="56"/>
  <c r="L59" i="56" s="1"/>
  <c r="J67" i="56"/>
  <c r="L67" i="56" s="1"/>
  <c r="J47" i="56"/>
  <c r="L47" i="56" s="1"/>
  <c r="J27" i="56"/>
  <c r="L27" i="56" s="1"/>
  <c r="J36" i="56"/>
  <c r="L36" i="56" s="1"/>
  <c r="J44" i="56"/>
  <c r="L44" i="56" s="1"/>
  <c r="J52" i="56"/>
  <c r="L52" i="56" s="1"/>
  <c r="J60" i="56"/>
  <c r="L60" i="56" s="1"/>
  <c r="J68" i="56"/>
  <c r="L68" i="56" s="1"/>
  <c r="L63" i="56"/>
  <c r="J63" i="56"/>
  <c r="J29" i="56"/>
  <c r="L29" i="56" s="1"/>
  <c r="J37" i="56"/>
  <c r="L37" i="56" s="1"/>
  <c r="J45" i="56"/>
  <c r="L45" i="56" s="1"/>
  <c r="J61" i="56"/>
  <c r="L61" i="56" s="1"/>
  <c r="J69" i="56"/>
  <c r="L69" i="56" s="1"/>
  <c r="J53" i="56"/>
  <c r="L53" i="56" s="1"/>
  <c r="J30" i="56"/>
  <c r="L30" i="56" s="1"/>
  <c r="J38" i="56"/>
  <c r="L38" i="56" s="1"/>
  <c r="J46" i="56"/>
  <c r="L46" i="56" s="1"/>
  <c r="J54" i="56"/>
  <c r="L54" i="56" s="1"/>
  <c r="J62" i="56"/>
  <c r="L62" i="56" s="1"/>
  <c r="J70" i="56"/>
  <c r="L70" i="56" s="1"/>
  <c r="J22" i="52"/>
  <c r="L22" i="52" s="1"/>
  <c r="J38" i="52"/>
  <c r="L38" i="52" s="1"/>
  <c r="J62" i="52"/>
  <c r="L62" i="52" s="1"/>
  <c r="J23" i="52"/>
  <c r="L23" i="52" s="1"/>
  <c r="J39" i="52"/>
  <c r="L39" i="52" s="1"/>
  <c r="J71" i="52"/>
  <c r="L71" i="52" s="1"/>
  <c r="J32" i="52"/>
  <c r="L32" i="52" s="1"/>
  <c r="J64" i="52"/>
  <c r="L64" i="52" s="1"/>
  <c r="J33" i="52"/>
  <c r="L33" i="52" s="1"/>
  <c r="J73" i="52"/>
  <c r="L73" i="52" s="1"/>
  <c r="J10" i="52"/>
  <c r="L10" i="52" s="1"/>
  <c r="J18" i="52"/>
  <c r="L18" i="52" s="1"/>
  <c r="J26" i="52"/>
  <c r="L26" i="52" s="1"/>
  <c r="J34" i="52"/>
  <c r="L34" i="52" s="1"/>
  <c r="J42" i="52"/>
  <c r="L42" i="52" s="1"/>
  <c r="J50" i="52"/>
  <c r="L50" i="52" s="1"/>
  <c r="J58" i="52"/>
  <c r="L58" i="52" s="1"/>
  <c r="J66" i="52"/>
  <c r="L66" i="52" s="1"/>
  <c r="J74" i="52"/>
  <c r="L74" i="52" s="1"/>
  <c r="J46" i="52"/>
  <c r="L46" i="52" s="1"/>
  <c r="J15" i="52"/>
  <c r="L15" i="52" s="1"/>
  <c r="J63" i="52"/>
  <c r="L63" i="52" s="1"/>
  <c r="J16" i="52"/>
  <c r="L16" i="52" s="1"/>
  <c r="J48" i="52"/>
  <c r="L48" i="52" s="1"/>
  <c r="J25" i="52"/>
  <c r="L25" i="52" s="1"/>
  <c r="J57" i="52"/>
  <c r="L57" i="52" s="1"/>
  <c r="J19" i="52"/>
  <c r="L19" i="52" s="1"/>
  <c r="J27" i="52"/>
  <c r="L27" i="52" s="1"/>
  <c r="J35" i="52"/>
  <c r="L35" i="52" s="1"/>
  <c r="J43" i="52"/>
  <c r="L43" i="52" s="1"/>
  <c r="J51" i="52"/>
  <c r="L51" i="52" s="1"/>
  <c r="J59" i="52"/>
  <c r="L59" i="52" s="1"/>
  <c r="J67" i="52"/>
  <c r="L67" i="52" s="1"/>
  <c r="J75" i="52"/>
  <c r="L75" i="52" s="1"/>
  <c r="J30" i="52"/>
  <c r="L30" i="52" s="1"/>
  <c r="J70" i="52"/>
  <c r="L70" i="52" s="1"/>
  <c r="J31" i="52"/>
  <c r="L31" i="52" s="1"/>
  <c r="J55" i="52"/>
  <c r="L55" i="52" s="1"/>
  <c r="J40" i="52"/>
  <c r="L40" i="52" s="1"/>
  <c r="J56" i="52"/>
  <c r="L56" i="52" s="1"/>
  <c r="J9" i="52"/>
  <c r="L9" i="52" s="1"/>
  <c r="J41" i="52"/>
  <c r="L41" i="52" s="1"/>
  <c r="J65" i="52"/>
  <c r="L65" i="52" s="1"/>
  <c r="J11" i="52"/>
  <c r="L11" i="52" s="1"/>
  <c r="J12" i="52"/>
  <c r="L12" i="52" s="1"/>
  <c r="J20" i="52"/>
  <c r="L20" i="52" s="1"/>
  <c r="J28" i="52"/>
  <c r="L28" i="52" s="1"/>
  <c r="J36" i="52"/>
  <c r="L36" i="52" s="1"/>
  <c r="J44" i="52"/>
  <c r="L44" i="52" s="1"/>
  <c r="J52" i="52"/>
  <c r="L52" i="52" s="1"/>
  <c r="J60" i="52"/>
  <c r="L60" i="52" s="1"/>
  <c r="J68" i="52"/>
  <c r="L68" i="52" s="1"/>
  <c r="J14" i="52"/>
  <c r="L14" i="52" s="1"/>
  <c r="J54" i="52"/>
  <c r="L54" i="52" s="1"/>
  <c r="J47" i="52"/>
  <c r="L47" i="52" s="1"/>
  <c r="J24" i="52"/>
  <c r="L24" i="52" s="1"/>
  <c r="J72" i="52"/>
  <c r="L72" i="52" s="1"/>
  <c r="J17" i="52"/>
  <c r="L17" i="52" s="1"/>
  <c r="J49" i="52"/>
  <c r="L49" i="52" s="1"/>
  <c r="J13" i="52"/>
  <c r="L13" i="52" s="1"/>
  <c r="J21" i="52"/>
  <c r="L21" i="52" s="1"/>
  <c r="J29" i="52"/>
  <c r="L29" i="52" s="1"/>
  <c r="J37" i="52"/>
  <c r="L37" i="52" s="1"/>
  <c r="J45" i="52"/>
  <c r="L45" i="52" s="1"/>
  <c r="J53" i="52"/>
  <c r="L53" i="52" s="1"/>
  <c r="J61" i="52"/>
  <c r="L61" i="52" s="1"/>
  <c r="J69" i="52"/>
  <c r="L69" i="52" s="1"/>
  <c r="J11" i="54"/>
  <c r="L11" i="54" s="1"/>
  <c r="J43" i="54"/>
  <c r="L43" i="54" s="1"/>
  <c r="J28" i="54"/>
  <c r="L28" i="54" s="1"/>
  <c r="J44" i="54"/>
  <c r="L44" i="54" s="1"/>
  <c r="J13" i="54"/>
  <c r="L13" i="54" s="1"/>
  <c r="J53" i="54"/>
  <c r="L53" i="54" s="1"/>
  <c r="J22" i="54"/>
  <c r="L22" i="54" s="1"/>
  <c r="J54" i="54"/>
  <c r="L54" i="54" s="1"/>
  <c r="J15" i="54"/>
  <c r="L15" i="54" s="1"/>
  <c r="J23" i="54"/>
  <c r="L23" i="54" s="1"/>
  <c r="J31" i="54"/>
  <c r="L31" i="54" s="1"/>
  <c r="J39" i="54"/>
  <c r="L39" i="54" s="1"/>
  <c r="J47" i="54"/>
  <c r="L47" i="54" s="1"/>
  <c r="J55" i="54"/>
  <c r="L55" i="54" s="1"/>
  <c r="J63" i="54"/>
  <c r="L63" i="54" s="1"/>
  <c r="J19" i="54"/>
  <c r="L19" i="54" s="1"/>
  <c r="J51" i="54"/>
  <c r="L51" i="54" s="1"/>
  <c r="J36" i="54"/>
  <c r="L36" i="54" s="1"/>
  <c r="J68" i="54"/>
  <c r="L68" i="54" s="1"/>
  <c r="J29" i="54"/>
  <c r="L29" i="54" s="1"/>
  <c r="J45" i="54"/>
  <c r="L45" i="54" s="1"/>
  <c r="J30" i="54"/>
  <c r="L30" i="54" s="1"/>
  <c r="J62" i="54"/>
  <c r="L62" i="54" s="1"/>
  <c r="J16" i="54"/>
  <c r="L16" i="54" s="1"/>
  <c r="J24" i="54"/>
  <c r="L24" i="54" s="1"/>
  <c r="J32" i="54"/>
  <c r="L32" i="54" s="1"/>
  <c r="J40" i="54"/>
  <c r="L40" i="54" s="1"/>
  <c r="J48" i="54"/>
  <c r="L48" i="54" s="1"/>
  <c r="J56" i="54"/>
  <c r="L56" i="54" s="1"/>
  <c r="J64" i="54"/>
  <c r="L64" i="54" s="1"/>
  <c r="J35" i="54"/>
  <c r="L35" i="54" s="1"/>
  <c r="J59" i="54"/>
  <c r="L59" i="54" s="1"/>
  <c r="J20" i="54"/>
  <c r="L20" i="54" s="1"/>
  <c r="J52" i="54"/>
  <c r="L52" i="54" s="1"/>
  <c r="J37" i="54"/>
  <c r="L37" i="54" s="1"/>
  <c r="J69" i="54"/>
  <c r="L69" i="54" s="1"/>
  <c r="J14" i="54"/>
  <c r="L14" i="54" s="1"/>
  <c r="J46" i="54"/>
  <c r="L46" i="54" s="1"/>
  <c r="J9" i="54"/>
  <c r="L9" i="54" s="1"/>
  <c r="J17" i="54"/>
  <c r="L17" i="54" s="1"/>
  <c r="J25" i="54"/>
  <c r="L25" i="54" s="1"/>
  <c r="J33" i="54"/>
  <c r="L33" i="54" s="1"/>
  <c r="J41" i="54"/>
  <c r="L41" i="54" s="1"/>
  <c r="J49" i="54"/>
  <c r="L49" i="54" s="1"/>
  <c r="J57" i="54"/>
  <c r="L57" i="54" s="1"/>
  <c r="J65" i="54"/>
  <c r="L65" i="54" s="1"/>
  <c r="J27" i="54"/>
  <c r="L27" i="54" s="1"/>
  <c r="J67" i="54"/>
  <c r="L67" i="54" s="1"/>
  <c r="J12" i="54"/>
  <c r="L12" i="54" s="1"/>
  <c r="J60" i="54"/>
  <c r="L60" i="54" s="1"/>
  <c r="J21" i="54"/>
  <c r="L21" i="54" s="1"/>
  <c r="J61" i="54"/>
  <c r="L61" i="54" s="1"/>
  <c r="J38" i="54"/>
  <c r="L38" i="54" s="1"/>
  <c r="J70" i="54"/>
  <c r="L70" i="54" s="1"/>
  <c r="J10" i="54"/>
  <c r="L10" i="54" s="1"/>
  <c r="J18" i="54"/>
  <c r="L18" i="54" s="1"/>
  <c r="J26" i="54"/>
  <c r="L26" i="54" s="1"/>
  <c r="J34" i="54"/>
  <c r="L34" i="54" s="1"/>
  <c r="J42" i="54"/>
  <c r="L42" i="54" s="1"/>
  <c r="J50" i="54"/>
  <c r="L50" i="54" s="1"/>
  <c r="J58" i="54"/>
  <c r="L58" i="54" s="1"/>
  <c r="J66" i="54"/>
  <c r="L66" i="54" s="1"/>
  <c r="J54" i="63"/>
  <c r="L54" i="63" s="1"/>
  <c r="J13" i="63"/>
  <c r="L13" i="63" s="1"/>
  <c r="J23" i="63"/>
  <c r="L23" i="63" s="1"/>
  <c r="J31" i="63"/>
  <c r="L31" i="63" s="1"/>
  <c r="J39" i="63"/>
  <c r="L39" i="63" s="1"/>
  <c r="J47" i="63"/>
  <c r="L47" i="63" s="1"/>
  <c r="J55" i="63"/>
  <c r="L55" i="63" s="1"/>
  <c r="J46" i="63"/>
  <c r="L46" i="63" s="1"/>
  <c r="J14" i="63"/>
  <c r="L14" i="63" s="1"/>
  <c r="J24" i="63"/>
  <c r="L24" i="63" s="1"/>
  <c r="J32" i="63"/>
  <c r="L32" i="63" s="1"/>
  <c r="J40" i="63"/>
  <c r="L40" i="63" s="1"/>
  <c r="J48" i="63"/>
  <c r="L48" i="63" s="1"/>
  <c r="J56" i="63"/>
  <c r="L56" i="63" s="1"/>
  <c r="J22" i="63"/>
  <c r="L22" i="63" s="1"/>
  <c r="J15" i="63"/>
  <c r="L15" i="63" s="1"/>
  <c r="J25" i="63"/>
  <c r="L25" i="63" s="1"/>
  <c r="J33" i="63"/>
  <c r="L33" i="63" s="1"/>
  <c r="J41" i="63"/>
  <c r="L41" i="63" s="1"/>
  <c r="J49" i="63"/>
  <c r="L49" i="63" s="1"/>
  <c r="J57" i="63"/>
  <c r="L57" i="63" s="1"/>
  <c r="J8" i="63"/>
  <c r="L8" i="63" s="1"/>
  <c r="J16" i="63"/>
  <c r="L16" i="63" s="1"/>
  <c r="J26" i="63"/>
  <c r="L26" i="63" s="1"/>
  <c r="J34" i="63"/>
  <c r="L34" i="63" s="1"/>
  <c r="J42" i="63"/>
  <c r="L42" i="63" s="1"/>
  <c r="J50" i="63"/>
  <c r="L50" i="63" s="1"/>
  <c r="J58" i="63"/>
  <c r="L58" i="63" s="1"/>
  <c r="J12" i="63"/>
  <c r="L12" i="63" s="1"/>
  <c r="J9" i="63"/>
  <c r="L9" i="63" s="1"/>
  <c r="J17" i="63"/>
  <c r="L17" i="63" s="1"/>
  <c r="J27" i="63"/>
  <c r="L27" i="63" s="1"/>
  <c r="J35" i="63"/>
  <c r="L35" i="63" s="1"/>
  <c r="J43" i="63"/>
  <c r="L43" i="63" s="1"/>
  <c r="J51" i="63"/>
  <c r="L51" i="63" s="1"/>
  <c r="J59" i="63"/>
  <c r="L59" i="63" s="1"/>
  <c r="J38" i="63"/>
  <c r="L38" i="63" s="1"/>
  <c r="J10" i="63"/>
  <c r="L10" i="63" s="1"/>
  <c r="J18" i="63"/>
  <c r="L18" i="63" s="1"/>
  <c r="J28" i="63"/>
  <c r="L28" i="63" s="1"/>
  <c r="J36" i="63"/>
  <c r="L36" i="63" s="1"/>
  <c r="J44" i="63"/>
  <c r="L44" i="63" s="1"/>
  <c r="J52" i="63"/>
  <c r="L52" i="63" s="1"/>
  <c r="J60" i="63"/>
  <c r="L60" i="63" s="1"/>
  <c r="J30" i="63"/>
  <c r="L30" i="63" s="1"/>
  <c r="J11" i="63"/>
  <c r="L11" i="63" s="1"/>
  <c r="J19" i="63"/>
  <c r="L19" i="63" s="1"/>
  <c r="J29" i="63"/>
  <c r="L29" i="63" s="1"/>
  <c r="J37" i="63"/>
  <c r="L37" i="63" s="1"/>
  <c r="J45" i="63"/>
  <c r="L45" i="63" s="1"/>
  <c r="J53" i="63"/>
  <c r="L53" i="63" s="1"/>
  <c r="J7" i="67"/>
  <c r="L7" i="67" s="1"/>
  <c r="L24" i="64"/>
  <c r="J24" i="64"/>
  <c r="J23" i="64"/>
  <c r="L23" i="64" s="1"/>
  <c r="J22" i="64"/>
  <c r="L22" i="64" s="1"/>
  <c r="J21" i="64"/>
  <c r="L21" i="64" s="1"/>
  <c r="J20" i="64"/>
  <c r="L20" i="64" s="1"/>
  <c r="J19" i="64"/>
  <c r="L19" i="64" s="1"/>
  <c r="J18" i="64"/>
  <c r="L18" i="64" s="1"/>
  <c r="J17" i="64"/>
  <c r="L17" i="64" s="1"/>
  <c r="J16" i="64"/>
  <c r="L16" i="64" s="1"/>
  <c r="J15" i="64"/>
  <c r="L15" i="64" s="1"/>
  <c r="J14" i="64"/>
  <c r="L14" i="64" s="1"/>
  <c r="J13" i="64"/>
  <c r="L13" i="64" s="1"/>
  <c r="J12" i="64"/>
  <c r="L12" i="64" s="1"/>
  <c r="J11" i="64"/>
  <c r="L11" i="64" s="1"/>
  <c r="J10" i="64"/>
  <c r="L10" i="64" s="1"/>
  <c r="J9" i="64"/>
  <c r="L9" i="64" s="1"/>
  <c r="J8" i="64"/>
  <c r="L8" i="64" s="1"/>
  <c r="J7" i="65"/>
  <c r="L7" i="65" s="1"/>
  <c r="J7" i="63"/>
  <c r="L7" i="63" s="1"/>
  <c r="J49" i="61"/>
  <c r="L49" i="61" s="1"/>
  <c r="J48" i="61"/>
  <c r="L48" i="61" s="1"/>
  <c r="J46" i="61"/>
  <c r="L46" i="61" s="1"/>
  <c r="J45" i="61"/>
  <c r="L45" i="61" s="1"/>
  <c r="J40" i="61"/>
  <c r="L40" i="61" s="1"/>
  <c r="J39" i="61"/>
  <c r="L39" i="61" s="1"/>
  <c r="J38" i="61"/>
  <c r="L38" i="61" s="1"/>
  <c r="J36" i="61"/>
  <c r="L36" i="61" s="1"/>
  <c r="J34" i="61"/>
  <c r="L34" i="61" s="1"/>
  <c r="J33" i="61"/>
  <c r="L33" i="61" s="1"/>
  <c r="J31" i="61"/>
  <c r="L31" i="61" s="1"/>
  <c r="J27" i="61"/>
  <c r="L27" i="61" s="1"/>
  <c r="J26" i="61"/>
  <c r="L26" i="61" s="1"/>
  <c r="J25" i="61"/>
  <c r="L25" i="61" s="1"/>
  <c r="J24" i="61"/>
  <c r="L24" i="61" s="1"/>
  <c r="J14" i="61"/>
  <c r="L14" i="61" s="1"/>
  <c r="J15" i="61"/>
  <c r="L15" i="61" s="1"/>
  <c r="J16" i="61"/>
  <c r="L16" i="61" s="1"/>
  <c r="J17" i="61"/>
  <c r="L17" i="61" s="1"/>
  <c r="J30" i="60"/>
  <c r="L30" i="60" s="1"/>
  <c r="J29" i="60"/>
  <c r="L29" i="60" s="1"/>
  <c r="J28" i="60"/>
  <c r="L28" i="60" s="1"/>
  <c r="J27" i="60"/>
  <c r="L27" i="60" s="1"/>
  <c r="J26" i="60"/>
  <c r="L26" i="60" s="1"/>
  <c r="J25" i="60"/>
  <c r="L25" i="60" s="1"/>
  <c r="J24" i="60"/>
  <c r="L24" i="60" s="1"/>
  <c r="J23" i="60"/>
  <c r="L23" i="60" s="1"/>
  <c r="J14" i="60"/>
  <c r="L14" i="60" s="1"/>
  <c r="J13" i="60"/>
  <c r="L13" i="60" s="1"/>
  <c r="J10" i="60"/>
  <c r="L10" i="60" s="1"/>
  <c r="J9" i="60"/>
  <c r="L9" i="60" s="1"/>
  <c r="J32" i="59"/>
  <c r="L32" i="59" s="1"/>
  <c r="J31" i="59"/>
  <c r="L31" i="59" s="1"/>
  <c r="J30" i="59"/>
  <c r="L30" i="59" s="1"/>
  <c r="J29" i="59"/>
  <c r="L29" i="59" s="1"/>
  <c r="J26" i="59"/>
  <c r="L26" i="59" s="1"/>
  <c r="J25" i="59"/>
  <c r="L25" i="59" s="1"/>
  <c r="J24" i="59"/>
  <c r="L24" i="59" s="1"/>
  <c r="J23" i="59"/>
  <c r="L23" i="59" s="1"/>
  <c r="J18" i="59"/>
  <c r="L18" i="59" s="1"/>
  <c r="J17" i="59"/>
  <c r="L17" i="59" s="1"/>
  <c r="J16" i="59"/>
  <c r="L16" i="59" s="1"/>
  <c r="J15" i="59"/>
  <c r="L15" i="59" s="1"/>
  <c r="J10" i="59"/>
  <c r="L10" i="59" s="1"/>
  <c r="L9" i="59"/>
  <c r="J9" i="59"/>
  <c r="J12" i="58"/>
  <c r="L12" i="58" s="1"/>
  <c r="J11" i="58"/>
  <c r="L11" i="58" s="1"/>
  <c r="J10" i="58"/>
  <c r="L10" i="58" s="1"/>
  <c r="J9" i="58"/>
  <c r="L9" i="58" s="1"/>
  <c r="J8" i="58"/>
  <c r="L8" i="58" s="1"/>
  <c r="J7" i="58"/>
  <c r="L7" i="58" s="1"/>
  <c r="J12" i="57"/>
  <c r="L12" i="57" s="1"/>
  <c r="J11" i="57"/>
  <c r="L11" i="57" s="1"/>
  <c r="J10" i="57"/>
  <c r="L10" i="57" s="1"/>
  <c r="J9" i="57"/>
  <c r="L9" i="57" s="1"/>
  <c r="J22" i="56"/>
  <c r="L22" i="56" s="1"/>
  <c r="J21" i="56"/>
  <c r="L21" i="56" s="1"/>
  <c r="J20" i="56"/>
  <c r="L20" i="56" s="1"/>
  <c r="J19" i="56"/>
  <c r="L19" i="56" s="1"/>
  <c r="J18" i="56"/>
  <c r="L18" i="56" s="1"/>
  <c r="J17" i="56"/>
  <c r="L17" i="56" s="1"/>
  <c r="J16" i="56"/>
  <c r="L16" i="56" s="1"/>
  <c r="J15" i="56"/>
  <c r="L15" i="56" s="1"/>
  <c r="J14" i="56"/>
  <c r="L14" i="56" s="1"/>
  <c r="J13" i="56"/>
  <c r="L13" i="56" s="1"/>
  <c r="J12" i="56"/>
  <c r="L12" i="56" s="1"/>
  <c r="J11" i="56"/>
  <c r="L11" i="56" s="1"/>
  <c r="J10" i="56"/>
  <c r="L10" i="56" s="1"/>
  <c r="J9" i="56"/>
  <c r="L9" i="56" s="1"/>
  <c r="J8" i="56"/>
  <c r="L8" i="56" s="1"/>
  <c r="J7" i="56"/>
  <c r="L7" i="56" s="1"/>
  <c r="J22" i="55"/>
  <c r="L22" i="55" s="1"/>
  <c r="J21" i="55"/>
  <c r="L21" i="55" s="1"/>
  <c r="J14" i="55"/>
  <c r="L14" i="55" s="1"/>
  <c r="J13" i="55"/>
  <c r="L13" i="55" s="1"/>
  <c r="J12" i="55"/>
  <c r="L12" i="55" s="1"/>
  <c r="J11" i="55"/>
  <c r="L11" i="55" s="1"/>
  <c r="J10" i="55"/>
  <c r="L10" i="55" s="1"/>
  <c r="J9" i="55"/>
  <c r="L9" i="55" s="1"/>
  <c r="J8" i="55"/>
  <c r="L8" i="55" s="1"/>
  <c r="J7" i="55"/>
  <c r="L7" i="55" s="1"/>
  <c r="J8" i="54"/>
  <c r="L8" i="54" s="1"/>
  <c r="J7" i="54"/>
  <c r="L7" i="54" s="1"/>
  <c r="J8" i="53"/>
  <c r="L8" i="53" s="1"/>
  <c r="J7" i="53"/>
  <c r="L7" i="53" s="1"/>
  <c r="J8" i="52"/>
  <c r="L8" i="52" s="1"/>
  <c r="J7" i="52"/>
  <c r="L7" i="52" s="1"/>
  <c r="M79" i="66"/>
  <c r="E26" i="33" s="1"/>
  <c r="N79" i="66"/>
  <c r="N76" i="62"/>
  <c r="M76" i="62"/>
  <c r="E19" i="33" s="1"/>
  <c r="H26" i="33"/>
  <c r="M76" i="67" l="1"/>
  <c r="E27" i="33" s="1"/>
  <c r="N76" i="67"/>
  <c r="M72" i="64"/>
  <c r="E24" i="33" s="1"/>
  <c r="N72" i="64"/>
  <c r="N79" i="65"/>
  <c r="M79" i="65"/>
  <c r="E25" i="33" s="1"/>
  <c r="M61" i="63"/>
  <c r="E20" i="33" s="1"/>
  <c r="N61" i="63"/>
  <c r="N80" i="61"/>
  <c r="M80" i="61"/>
  <c r="E14" i="33" s="1"/>
  <c r="N61" i="60"/>
  <c r="M61" i="60"/>
  <c r="E11" i="33" s="1"/>
  <c r="M67" i="59"/>
  <c r="E10" i="33" s="1"/>
  <c r="N67" i="59"/>
  <c r="N69" i="58"/>
  <c r="M69" i="58"/>
  <c r="E9" i="33" s="1"/>
  <c r="N74" i="57"/>
  <c r="M74" i="57"/>
  <c r="E8" i="33" s="1"/>
  <c r="N73" i="56"/>
  <c r="M73" i="56"/>
  <c r="E7" i="33" s="1"/>
  <c r="N77" i="55"/>
  <c r="M77" i="55"/>
  <c r="E6" i="33" s="1"/>
  <c r="M71" i="54"/>
  <c r="E5" i="33" s="1"/>
  <c r="N71" i="54"/>
  <c r="N77" i="53"/>
  <c r="M77" i="53"/>
  <c r="E4" i="33" s="1"/>
  <c r="N76" i="52"/>
  <c r="M76" i="52"/>
  <c r="E3" i="33" s="1"/>
  <c r="H19" i="33"/>
  <c r="H24" i="33" l="1"/>
  <c r="H27" i="33" l="1"/>
  <c r="H8" i="33" l="1"/>
  <c r="H4" i="33" l="1"/>
  <c r="I72" i="45" l="1"/>
  <c r="I71" i="45"/>
  <c r="I70" i="45"/>
  <c r="I69" i="45"/>
  <c r="I68" i="45"/>
  <c r="I67" i="45"/>
  <c r="I66" i="45"/>
  <c r="I65" i="45"/>
  <c r="I64" i="45"/>
  <c r="I63" i="45"/>
  <c r="I62" i="45"/>
  <c r="I61" i="45"/>
  <c r="J61" i="45" s="1"/>
  <c r="I60" i="45"/>
  <c r="J60" i="45" s="1"/>
  <c r="I59" i="45"/>
  <c r="I58" i="45"/>
  <c r="I57" i="45"/>
  <c r="I56" i="45"/>
  <c r="I55" i="45"/>
  <c r="I54" i="45"/>
  <c r="I53" i="45"/>
  <c r="I52" i="45"/>
  <c r="I51" i="45"/>
  <c r="I50" i="45"/>
  <c r="I49" i="45"/>
  <c r="I48" i="45"/>
  <c r="I47" i="45"/>
  <c r="I46" i="45"/>
  <c r="I45" i="45"/>
  <c r="I44" i="45"/>
  <c r="I43" i="45"/>
  <c r="I42" i="45"/>
  <c r="I41" i="45"/>
  <c r="I40" i="45"/>
  <c r="I39" i="45"/>
  <c r="I38" i="45"/>
  <c r="I37" i="45"/>
  <c r="I36" i="45"/>
  <c r="I35" i="45"/>
  <c r="I34" i="45"/>
  <c r="I33" i="45"/>
  <c r="I32" i="45"/>
  <c r="I31" i="45"/>
  <c r="I30" i="45"/>
  <c r="I29" i="45"/>
  <c r="I28" i="45"/>
  <c r="I27" i="45"/>
  <c r="I26" i="45"/>
  <c r="I25" i="45"/>
  <c r="I24" i="45"/>
  <c r="I23" i="45"/>
  <c r="I22" i="45"/>
  <c r="I21" i="45"/>
  <c r="I20" i="45"/>
  <c r="I19" i="45"/>
  <c r="J19" i="45" s="1"/>
  <c r="I18" i="45"/>
  <c r="J18" i="45" s="1"/>
  <c r="I17" i="45"/>
  <c r="J17" i="45" s="1"/>
  <c r="I16" i="45"/>
  <c r="I15" i="45"/>
  <c r="I14" i="45"/>
  <c r="I13" i="45"/>
  <c r="J13" i="45" s="1"/>
  <c r="I12" i="45"/>
  <c r="J12" i="45" s="1"/>
  <c r="I11" i="45"/>
  <c r="J11" i="45" s="1"/>
  <c r="I10" i="45"/>
  <c r="J10" i="45" s="1"/>
  <c r="I9" i="45"/>
  <c r="J9" i="45" s="1"/>
  <c r="I8" i="45"/>
  <c r="J8" i="45" s="1"/>
  <c r="I7" i="45"/>
  <c r="J7" i="45" s="1"/>
  <c r="J25" i="45" l="1"/>
  <c r="L25" i="45" s="1"/>
  <c r="J57" i="45"/>
  <c r="L57" i="45" s="1"/>
  <c r="J50" i="45"/>
  <c r="L50" i="45" s="1"/>
  <c r="J21" i="45"/>
  <c r="L21" i="45" s="1"/>
  <c r="J37" i="45"/>
  <c r="L37" i="45" s="1"/>
  <c r="J45" i="45"/>
  <c r="L45" i="45" s="1"/>
  <c r="J69" i="45"/>
  <c r="L69" i="45" s="1"/>
  <c r="J14" i="45"/>
  <c r="L14" i="45" s="1"/>
  <c r="J22" i="45"/>
  <c r="L22" i="45" s="1"/>
  <c r="J30" i="45"/>
  <c r="L30" i="45" s="1"/>
  <c r="J38" i="45"/>
  <c r="L38" i="45" s="1"/>
  <c r="J46" i="45"/>
  <c r="L46" i="45" s="1"/>
  <c r="J54" i="45"/>
  <c r="L54" i="45" s="1"/>
  <c r="J62" i="45"/>
  <c r="L62" i="45" s="1"/>
  <c r="J70" i="45"/>
  <c r="L70" i="45" s="1"/>
  <c r="J41" i="45"/>
  <c r="L41" i="45" s="1"/>
  <c r="J26" i="45"/>
  <c r="L26" i="45" s="1"/>
  <c r="J42" i="45"/>
  <c r="L42" i="45" s="1"/>
  <c r="J58" i="45"/>
  <c r="L58" i="45" s="1"/>
  <c r="J66" i="45"/>
  <c r="L66" i="45" s="1"/>
  <c r="J27" i="45"/>
  <c r="L27" i="45" s="1"/>
  <c r="J43" i="45"/>
  <c r="L43" i="45" s="1"/>
  <c r="J51" i="45"/>
  <c r="L51" i="45" s="1"/>
  <c r="J67" i="45"/>
  <c r="L67" i="45" s="1"/>
  <c r="J28" i="45"/>
  <c r="L28" i="45" s="1"/>
  <c r="J44" i="45"/>
  <c r="L44" i="45" s="1"/>
  <c r="J52" i="45"/>
  <c r="L52" i="45" s="1"/>
  <c r="J68" i="45"/>
  <c r="L68" i="45" s="1"/>
  <c r="J29" i="45"/>
  <c r="L29" i="45" s="1"/>
  <c r="J53" i="45"/>
  <c r="L53" i="45" s="1"/>
  <c r="J15" i="45"/>
  <c r="L15" i="45" s="1"/>
  <c r="J23" i="45"/>
  <c r="L23" i="45" s="1"/>
  <c r="J31" i="45"/>
  <c r="L31" i="45" s="1"/>
  <c r="J39" i="45"/>
  <c r="L39" i="45" s="1"/>
  <c r="J47" i="45"/>
  <c r="L47" i="45" s="1"/>
  <c r="J55" i="45"/>
  <c r="L55" i="45" s="1"/>
  <c r="J63" i="45"/>
  <c r="L63" i="45" s="1"/>
  <c r="J71" i="45"/>
  <c r="L71" i="45" s="1"/>
  <c r="J33" i="45"/>
  <c r="L33" i="45" s="1"/>
  <c r="J49" i="45"/>
  <c r="L49" i="45" s="1"/>
  <c r="J65" i="45"/>
  <c r="L65" i="45" s="1"/>
  <c r="J34" i="45"/>
  <c r="L34" i="45" s="1"/>
  <c r="J35" i="45"/>
  <c r="L35" i="45" s="1"/>
  <c r="J59" i="45"/>
  <c r="L59" i="45" s="1"/>
  <c r="J20" i="45"/>
  <c r="L20" i="45" s="1"/>
  <c r="J36" i="45"/>
  <c r="L36" i="45" s="1"/>
  <c r="J16" i="45"/>
  <c r="L16" i="45" s="1"/>
  <c r="J24" i="45"/>
  <c r="L24" i="45" s="1"/>
  <c r="J32" i="45"/>
  <c r="L32" i="45" s="1"/>
  <c r="J40" i="45"/>
  <c r="L40" i="45" s="1"/>
  <c r="J48" i="45"/>
  <c r="L48" i="45" s="1"/>
  <c r="J56" i="45"/>
  <c r="L56" i="45" s="1"/>
  <c r="J64" i="45"/>
  <c r="L64" i="45" s="1"/>
  <c r="J72" i="45"/>
  <c r="L72" i="45" s="1"/>
  <c r="L9" i="45"/>
  <c r="L19" i="45"/>
  <c r="L8" i="45"/>
  <c r="L17" i="45"/>
  <c r="L18" i="45"/>
  <c r="L7" i="45"/>
  <c r="L11" i="45"/>
  <c r="L61" i="45"/>
  <c r="L10" i="45"/>
  <c r="L12" i="45"/>
  <c r="L13" i="45"/>
  <c r="L60" i="45"/>
  <c r="M73" i="45" l="1"/>
  <c r="N73" i="45"/>
  <c r="E29" i="33" l="1"/>
  <c r="E30" i="33"/>
  <c r="H5" i="33"/>
  <c r="H3" i="33" l="1"/>
  <c r="H14" i="33" l="1"/>
  <c r="H6" i="33" l="1"/>
  <c r="H7" i="33" l="1"/>
  <c r="H20" i="33" l="1"/>
  <c r="H9" i="33"/>
  <c r="H11" i="33" l="1"/>
  <c r="H10" i="33" l="1"/>
  <c r="H25" i="33" l="1"/>
  <c r="H28" i="33" l="1"/>
  <c r="F9" i="33" l="1"/>
  <c r="G9" i="33" s="1"/>
  <c r="F4" i="33"/>
  <c r="G4" i="33" s="1"/>
  <c r="F3" i="33"/>
  <c r="G3" i="33" s="1"/>
  <c r="F5" i="33"/>
  <c r="G5" i="33" s="1"/>
  <c r="F26" i="33"/>
  <c r="G26" i="33" s="1"/>
  <c r="F14" i="33"/>
  <c r="G14" i="33" s="1"/>
  <c r="F11" i="33"/>
  <c r="G11" i="33" s="1"/>
  <c r="F20" i="33"/>
  <c r="G20" i="33" s="1"/>
  <c r="F6" i="33"/>
  <c r="G6" i="33" s="1"/>
  <c r="F7" i="33"/>
  <c r="G7" i="33" s="1"/>
  <c r="F8" i="33"/>
  <c r="G8" i="33" s="1"/>
  <c r="F27" i="33"/>
  <c r="G27" i="33" s="1"/>
  <c r="F10" i="33"/>
  <c r="G10" i="33" s="1"/>
  <c r="F25" i="33"/>
  <c r="G25" i="33" s="1"/>
  <c r="F19" i="33"/>
  <c r="G19" i="33" s="1"/>
  <c r="F24" i="33"/>
  <c r="G24" i="33" s="1"/>
</calcChain>
</file>

<file path=xl/sharedStrings.xml><?xml version="1.0" encoding="utf-8"?>
<sst xmlns="http://schemas.openxmlformats.org/spreadsheetml/2006/main" count="2647" uniqueCount="1030">
  <si>
    <t>PROBABILIDAD DEL RIESGO (Residual)</t>
  </si>
  <si>
    <t>IMPACTO DEL RIESGO (Residual)</t>
  </si>
  <si>
    <t>NIVEL DE RIESGO (Residual)</t>
  </si>
  <si>
    <t>VALORACIÓN DEL NIVEL DE RIESGO RESIDUAL</t>
  </si>
  <si>
    <t>POSIBLES HECHOS DE SOBORNO (INCERTIDUMBRE)</t>
  </si>
  <si>
    <t>PROCESO</t>
  </si>
  <si>
    <t>RIESGOS DE SOBORNO (EFECTO DE LA INCERTIDUMBRE SOBRE LOS OBJETIVOS ESTRATÉGICOS)</t>
  </si>
  <si>
    <t>PLANEACIÓN ESTRATÉGICA</t>
  </si>
  <si>
    <t>Gestores sociales</t>
  </si>
  <si>
    <t>Articulador de administración de predios</t>
  </si>
  <si>
    <t>Abogado a cargo</t>
  </si>
  <si>
    <t>Comité de Contratación</t>
  </si>
  <si>
    <t>DISEÑO DE PROYECTOS</t>
  </si>
  <si>
    <t>Propietario de Predio</t>
  </si>
  <si>
    <t>Concejal</t>
  </si>
  <si>
    <t>Ciudadano</t>
  </si>
  <si>
    <t>Contratista</t>
  </si>
  <si>
    <t>Congresista</t>
  </si>
  <si>
    <t xml:space="preserve">Subdirectores Técnicos </t>
  </si>
  <si>
    <t>Director Técnico de Mantenimiento</t>
  </si>
  <si>
    <t>Subdirector General de Infraestructura</t>
  </si>
  <si>
    <t>Tercero</t>
  </si>
  <si>
    <t>Total general</t>
  </si>
  <si>
    <t>Suma de indice</t>
  </si>
  <si>
    <t>Alcalde Mayor</t>
  </si>
  <si>
    <t>Asesores del IDU</t>
  </si>
  <si>
    <t>Directivos del IDU</t>
  </si>
  <si>
    <t>Supervisor</t>
  </si>
  <si>
    <t>Interventor</t>
  </si>
  <si>
    <t>Apoyo a la Supervisión</t>
  </si>
  <si>
    <t>Subdirectores Técnicos</t>
  </si>
  <si>
    <t>Director Técnico de Construcciones</t>
  </si>
  <si>
    <t>Colaborador del IDU</t>
  </si>
  <si>
    <t>Apoyo a la supervisión</t>
  </si>
  <si>
    <t>EJECUCIÓN DE OBRAS</t>
  </si>
  <si>
    <t xml:space="preserve">Auditor de control interno
</t>
  </si>
  <si>
    <t>Exfuncionario sancionado</t>
  </si>
  <si>
    <t>Jefe de la OCI</t>
  </si>
  <si>
    <t>Jefe OCD</t>
  </si>
  <si>
    <t>EVALUACIÓN Y CONTROL</t>
  </si>
  <si>
    <t>Candidato proceso de selección</t>
  </si>
  <si>
    <t>FACTIBILIDAD DE PROYECTOS</t>
  </si>
  <si>
    <t>Equipo análisis precios unitarios</t>
  </si>
  <si>
    <t>Ordenador del Gasto</t>
  </si>
  <si>
    <t>Director Técnico DTPS</t>
  </si>
  <si>
    <t>Profesionales DTPS</t>
  </si>
  <si>
    <t>Adjudicatario Contrato</t>
  </si>
  <si>
    <t>Colaborador del IDU abogado</t>
  </si>
  <si>
    <t>Supervisores de Contratos</t>
  </si>
  <si>
    <t>Director Técnico DTGC</t>
  </si>
  <si>
    <t>Profesionales DTGC</t>
  </si>
  <si>
    <t>Empleado bancario</t>
  </si>
  <si>
    <t>Profesional OAP</t>
  </si>
  <si>
    <t>Directivo del IDU</t>
  </si>
  <si>
    <t>Directivo de Entidad</t>
  </si>
  <si>
    <t>Funcionario de 
Entidad</t>
  </si>
  <si>
    <t>Funcionario de 
ESP</t>
  </si>
  <si>
    <t>Funcionario de Transmilenio</t>
  </si>
  <si>
    <t>Miembros del Comité</t>
  </si>
  <si>
    <t>Directores de Área</t>
  </si>
  <si>
    <t>Subdirector General Jurídica</t>
  </si>
  <si>
    <t>Director Técnico de Gestión Judicial</t>
  </si>
  <si>
    <t>Gestores socio económicos</t>
  </si>
  <si>
    <t>Gestores socio jurídicos</t>
  </si>
  <si>
    <t>Colaborador de ESP</t>
  </si>
  <si>
    <t>Posible Proveedor</t>
  </si>
  <si>
    <t>Proveedor</t>
  </si>
  <si>
    <t>Técnico de apoyo al manejo de la caja menor</t>
  </si>
  <si>
    <t>Técnico de apoyo al tramite de cuentas</t>
  </si>
  <si>
    <t>Conductor</t>
  </si>
  <si>
    <t>Trabajador del taller mantenimiento vehículos</t>
  </si>
  <si>
    <t>Coordinador del parque automotor.</t>
  </si>
  <si>
    <t>Coordinador de almacén</t>
  </si>
  <si>
    <t>Técnico operativo de almacén</t>
  </si>
  <si>
    <t>Auxiliar de almacén</t>
  </si>
  <si>
    <t>Contratista de mantenimiento o demolición de predios</t>
  </si>
  <si>
    <t>Gestor Administración de Predios</t>
  </si>
  <si>
    <t>Comprador de Predio</t>
  </si>
  <si>
    <t>Gestor Técnico</t>
  </si>
  <si>
    <t>Articulador Técnico</t>
  </si>
  <si>
    <t>Articulador jurídico</t>
  </si>
  <si>
    <t>Gestor Jurídico</t>
  </si>
  <si>
    <t>Articulador de avalúos</t>
  </si>
  <si>
    <t>Gestor de Avalúos</t>
  </si>
  <si>
    <t>Abogado de Gestión Contractual</t>
  </si>
  <si>
    <t>Colaborador del IDU que atiende canales</t>
  </si>
  <si>
    <t>Profesional Social OTC</t>
  </si>
  <si>
    <t>Empresa de seguridad social</t>
  </si>
  <si>
    <t>Asesor ARL</t>
  </si>
  <si>
    <t>Contratista PIC</t>
  </si>
  <si>
    <t>Director Técnico Estratégico</t>
  </si>
  <si>
    <t>Colaborador IDU DTE encargados del Estudio de Mercado</t>
  </si>
  <si>
    <t>Firma Cotizante</t>
  </si>
  <si>
    <t>Colaborador del organismo de control</t>
  </si>
  <si>
    <t>Articulador Socio Económico</t>
  </si>
  <si>
    <t>Gestor Socio Económico</t>
  </si>
  <si>
    <t>Servidor de Catastro Distrital</t>
  </si>
  <si>
    <t>Contribuyente</t>
  </si>
  <si>
    <t>Oferente</t>
  </si>
  <si>
    <t>Grupo I+D+I</t>
  </si>
  <si>
    <t>Grupo arquitectura</t>
  </si>
  <si>
    <t>Grupo infraestructura</t>
  </si>
  <si>
    <t>Sudirector General de Gestión Corporativa</t>
  </si>
  <si>
    <t>Director Técnico Administrativo y Financiero</t>
  </si>
  <si>
    <t>Subdirector Técnico de Recursos Físicos</t>
  </si>
  <si>
    <t>VALORIZACIÓN</t>
  </si>
  <si>
    <t>Director Técnico de Predios</t>
  </si>
  <si>
    <t>PUNTAJE RIESGO</t>
  </si>
  <si>
    <t>VALOR RELATIVO</t>
  </si>
  <si>
    <t>CRITICIDAD POR RIESGO DE SOBORNO</t>
  </si>
  <si>
    <t>MÍNIMO VALOR</t>
  </si>
  <si>
    <t>MÁXIMO VALOR</t>
  </si>
  <si>
    <t>GESTIÓN CONTRACTUAL</t>
  </si>
  <si>
    <t>GESTIÓN PREDIAL</t>
  </si>
  <si>
    <t>GESTIÓN FINANCIERA</t>
  </si>
  <si>
    <t>GESTIÓN INTERINSTITUCIONAL</t>
  </si>
  <si>
    <t>GESTIÓN DE RECURSOS FÍSICOS</t>
  </si>
  <si>
    <t>GESTIÓN DOCUMENTAL</t>
  </si>
  <si>
    <t>GESTIÓN DEL TALENTO HUMANO</t>
  </si>
  <si>
    <t>GESTIÓN LEGAL</t>
  </si>
  <si>
    <t>ÍNDICE</t>
  </si>
  <si>
    <t>Apoderado del IDU</t>
  </si>
  <si>
    <t>Apoyo ambiental a la supervisión</t>
  </si>
  <si>
    <t>Abogado sustanciador OCD</t>
  </si>
  <si>
    <t>Tercero (Contratistas externos)</t>
  </si>
  <si>
    <t>Proveedor (Contratista de mensajería)</t>
  </si>
  <si>
    <t>Empleado del sector financiero</t>
  </si>
  <si>
    <t>Hacker</t>
  </si>
  <si>
    <t xml:space="preserve">Contribuyente 
</t>
  </si>
  <si>
    <t>Colaborador del IDU - Bogotá te escucha</t>
  </si>
  <si>
    <t>Responsable del trámite de Seguridad Social</t>
  </si>
  <si>
    <t>Oferente de servicios del programa sistema estímulos</t>
  </si>
  <si>
    <t>Responsable del proceso de contratación</t>
  </si>
  <si>
    <t xml:space="preserve">Contratista </t>
  </si>
  <si>
    <t>Responsable de elaborar las certificaciones laborales</t>
  </si>
  <si>
    <t xml:space="preserve">Responsable de capacitación </t>
  </si>
  <si>
    <t xml:space="preserve">Oferente </t>
  </si>
  <si>
    <t>Responsable de capacitación</t>
  </si>
  <si>
    <t>Suma de ÍNDICE</t>
  </si>
  <si>
    <t>CONSERVACIÓN INFRAESTRUCTURA</t>
  </si>
  <si>
    <t>TICs</t>
  </si>
  <si>
    <t>GESTIÓN AMB, CAL Y SST</t>
  </si>
  <si>
    <t>GESTIÓN SOCIAL</t>
  </si>
  <si>
    <t>Articulador social</t>
  </si>
  <si>
    <t>Servidor de otras entidades</t>
  </si>
  <si>
    <t>Subdirector Técnico de Recursos Tecnológicos</t>
  </si>
  <si>
    <t>Director general</t>
  </si>
  <si>
    <t>INNOVACIÓN</t>
  </si>
  <si>
    <t>Suma de Indice</t>
  </si>
  <si>
    <t>GESTIÓN INTEGRAL DE PROY</t>
  </si>
  <si>
    <t>MEJORA CONTINUA</t>
  </si>
  <si>
    <t>Profesionales estructuradores del área solicitante</t>
  </si>
  <si>
    <t>CANTIDAD DE RIESGOS</t>
  </si>
  <si>
    <t>Para todos los procesos, se tiene como "control adicional requerido" el Programa de fortalecimiento de la denuncia y reporte de posibles hechos de soborno en el IDU.</t>
  </si>
  <si>
    <t>DIRECCIONAMIENTO ESTRATEGICO</t>
  </si>
  <si>
    <t>COMUNICACIONES Y CULTURA PARA LA MOVILIDAD</t>
  </si>
  <si>
    <t>SEGURIDAD VIAL</t>
  </si>
  <si>
    <t>INTELIGENCIA PARA LA MOVILIDAD</t>
  </si>
  <si>
    <t>PLANEACION DE TRANSPORTE E INFRAESTRUCTURA</t>
  </si>
  <si>
    <t>INGENIERIA DE TRANSITO</t>
  </si>
  <si>
    <t>GESTION SOCIAL</t>
  </si>
  <si>
    <t>GESTION DE TRANSITO Y CONTROL DE TRANSITO Y TRANSPORTE</t>
  </si>
  <si>
    <t>GESTION DE TRAMITES Y SERVICIOS PARA LA CIUDADANIA</t>
  </si>
  <si>
    <t>GESTION CONTRAVENCIONAL Y TRANSPORTE PUBLICO</t>
  </si>
  <si>
    <t>GESTION ADMINISTRATIVA</t>
  </si>
  <si>
    <t>GESTION FINANCIERA</t>
  </si>
  <si>
    <t>GESTION JURIDICA</t>
  </si>
  <si>
    <t>GESTION DE TALENTO HUMANO</t>
  </si>
  <si>
    <t>GESTION DE TICS</t>
  </si>
  <si>
    <t>CONTROL DISCIPLINARIO</t>
  </si>
  <si>
    <t>CONTROL Y EVALUACION DE LA GESTION</t>
  </si>
  <si>
    <t>Subsecretarios</t>
  </si>
  <si>
    <t>Favorecer a terceros por presion en los procesos contractuales de la Entidad</t>
  </si>
  <si>
    <t>Sobrecostos,objetos contractuales no necesarios y perfiles de cargo errados en el Plan Anual de Adquisiciones.</t>
  </si>
  <si>
    <t>PA01-PR01 GESTIÓN DE CORRESPONDENCIA</t>
  </si>
  <si>
    <t>Proyecta una mala imagen a la ciudadania y viola los pricipios de transparencia de la entidad.</t>
  </si>
  <si>
    <t>Un Colaborador de la SDM solicita una dádiva o una comisión para remitir una comunicación o una respuesta, sin llenar los requisitos, o que puede afectar los intereses de la SDM</t>
  </si>
  <si>
    <t>Colaborador de la SDM</t>
  </si>
  <si>
    <t>PA01-PR03 Procedimiento de transferencias y disposición final de los documentos.</t>
  </si>
  <si>
    <t>Que un tercero ofrezca o entregue dadivas para que se adultere, sustraiga, robe o manipulen los archivos de la SDM mientras se lleva a cabo la transferencia de archivos.</t>
  </si>
  <si>
    <t>Daño o perdida de informacion de la SDM</t>
  </si>
  <si>
    <t xml:space="preserve">PA01-PR04 Procedimiento préstamo y consulta de documentos archivados en el archivo central </t>
  </si>
  <si>
    <t>Que un tercero ofrezca o entregue dadivas para que se adultere, sustraiga, robe o manipulen los archivos y documentos de la SDM.</t>
  </si>
  <si>
    <t>Que un funcionario reciba dadivas para que se adultere, sustraiga, robe o manipulen los archivos y documentos de la SDM.</t>
  </si>
  <si>
    <t>PA01-PR08 Procedimiento de Caja Menor</t>
  </si>
  <si>
    <t>Un colaborador ofrece una dadiva o comision para que se legalicen los recursos de la caja menor con soportes falsos o adulterados</t>
  </si>
  <si>
    <t>Colaboradores / Todas las
Dependencias</t>
  </si>
  <si>
    <t>El profesional encargado de la caja menor recibe una dadiva o comision para  legalizar los recursos de la caja menor con soportes falsos o adulterados</t>
  </si>
  <si>
    <t>Un tercero ofrece una dadiva o comision mediante un incremento en los valores de las facturas para que siempre se compre en su establecimiento.</t>
  </si>
  <si>
    <t>Un colaborador recibe una dadiva o comision mediante un incremento en los valores de las facturas para que siempre se compre en el mismo establecimiento.</t>
  </si>
  <si>
    <t>Perdida de credibilidad en la Entidad y mal uso de los recursos publicos</t>
  </si>
  <si>
    <t>PA01-PR12 Procedimiento Gestión de Bienes e Inventarios - Ingresos, Egresos y Traslados De Almacén</t>
  </si>
  <si>
    <t>Un Colaborador de la SDM encargado de revisar y recibir los documentos y elementos entregados por el proveedor y/o contratista modifique u altere la misma a cambio de un reconocimiento, beneficio o satisfacción personal por una supuesta solidaridad.</t>
  </si>
  <si>
    <t>Un Colaborador de la SDM encargado de revisar y recibir los documentos y elementos entregados por el proveedor y/o contratista solicite o reciba dádivas de los proveedores y/o contratistas, para no devolver los elementos aunque estos presenten inconsistencias.</t>
  </si>
  <si>
    <t xml:space="preserve">Que un proveedor o contratista entregue o ofrezca dádivas a un Colaborador de la SDM encargado de revisar y recibir los documentos y elementos entregados por el proveedor y/o contratista, para que no le regresen los elementos, aunque estos presenten inconsistencias.  </t>
  </si>
  <si>
    <t>En caso de que se trate de ingresos, deberá tenerse como referencia el contrato para la verificación técnica de los elementos a recibir, y en caso de traslado o salida la existencia y estado de los bienes.
Si los bienes que se pretende ingresar, no cumplen con las especificaciones técnicas contenidas en el contrato, o los bienes objeto de traslado no están en condiciones técnicas mínimas de uso, no se podrá efectuar el movimiento respectivo.</t>
  </si>
  <si>
    <t>Deterioro de la reputación institucional que afecta su gestión.</t>
  </si>
  <si>
    <t>Deterioro de la reputación institucional que afecta su gobernanza.</t>
  </si>
  <si>
    <t>No logro total o parcial de los Objetivos de la SDM por falta de compromiso o apropiación de los Colaboradores.</t>
  </si>
  <si>
    <t>PA01-PR13 GESTIÓN Y TRÁMITE DE SOLICITUDES DE MANTENIMIENTO CORRECTIVO Y PREVENTIVO DE LA INFRAESTRUCTURA FISICA DE LA ENTIDAD</t>
  </si>
  <si>
    <t xml:space="preserve">Un Colaborador de la SDM solicita o recibe dádivas del contratista de mantenimiento, con el falso pretexto de recibir algún tipo de beneficio por parte de la entidad, por cada mantenimiento o arreglo realizado.  </t>
  </si>
  <si>
    <t>Que el contratista de mantenimiento, entregue o ofrezca dádivas al colaborador de la SDM, para poder recibir algún tipo de beneficio por parte de la entidad por cada mantenimiento o arreglo</t>
  </si>
  <si>
    <t xml:space="preserve">El supervisor del contrato de mantenimiento de la SDM, reciba o solicite dádivas del contratista de mantenimiento, con el falso pretexto de poder renovar el contrato con la entidad o mejorar significativamente la oferta contractual. </t>
  </si>
  <si>
    <t>Subdirector Administrativo</t>
  </si>
  <si>
    <t>Que el contratista de mantenimiento, entregue o ofrezca dádivas al supervisor del contrato de mantenimiento de la SDM, para solicitar el favor de renovar el contrato con la entidad o mejorar significativamente la oferta contractual.</t>
  </si>
  <si>
    <t>Un posible proveedor entregue o ofrezca dádivas al Colaborador de la SDM que se encarga de solicitar y obtener cotizaciones a diferentes proveedores para atender la necesidad de arreglo o mantenimiento, pidiendo el favor le otorgue dicha negociación de arreglo con la entidad.</t>
  </si>
  <si>
    <t>Deterioro de la imagen institucional que afecta la gestion y gobernanza</t>
  </si>
  <si>
    <t>Que un colaborador de la SDM reciba dadivas para que se adultere, sustraiga, robe o manipulen los archivos de la SDM mientras se lleva a cabo la transferencia de archivos.</t>
  </si>
  <si>
    <t>Que un  colaborador de la SDM reciba dadivas para que se sustraiga o robe documentos de los archivos de la SDM mientras se lleva a cabo el proceso de eliminacion documental.</t>
  </si>
  <si>
    <t>Que un tercero ofrezca o entregue dadivas para que se sustraiga o robe documentos de los archivos de la SDM mientras se lleva a cabo el proceso de eliminacion documental.</t>
  </si>
  <si>
    <t>Preparar la documentación para la destrucción 
En cumplimiento delAcuerdo 006/2014, se publica en la página Web el inventario de la documentación a eliminar aprobada por Comité Interno Archivo.
Aplicar la disposición final que registra la TRD. En cada una de las series /subseries.</t>
  </si>
  <si>
    <t>PA03-PR01 Registro de Causación</t>
  </si>
  <si>
    <t>Un Tercero  ofrece o entrega una dádiva o una comisión para que no se le apliquen las retenciones a que haya lugar de acuerdo a la normatividad tributaria.</t>
  </si>
  <si>
    <t>Un colaborador de la SDM  acepte una dádiva o una comisión para que no le aplique a un tercero las retenciones a que haya lugar de acuerdo a la normatividad tributaria.</t>
  </si>
  <si>
    <t>PA03-PR02 Conciliación Contable de Propiedad Planta y Equipo, Bienes Uso Público E Intangibles</t>
  </si>
  <si>
    <t>El encargado del almacen de la SDM ofrece o entrega dadiva o una comision para que omita o apruebe los registros contables de los movimientos de almacen que no han sido aprobados.</t>
  </si>
  <si>
    <t>El colaborador de financiera de la SDM acepta dadiva o una comision para que omita o apruebe los registros contables de los movimientos de almacen que no han sido aprobados.</t>
  </si>
  <si>
    <t>PA03-PR03 Control Interno Contable</t>
  </si>
  <si>
    <t>El colaborador de la SDM acepta dadiva o una comision para que omita o falsifique valores y/o documentos que soporten las operaciones realizadas por la Entidad para cuadrar los Estados Financieros.</t>
  </si>
  <si>
    <t>El colaborador de la SDM ofrece o entrega dadiva o una comision para que se omita o falsifiquen valores y/o documentos que soporten las operaciones realizadas por la Entidad para cuadrar los Estados Financieros.</t>
  </si>
  <si>
    <t>Perdida de credibilidad al interior y exterior de la Entidad ocasionando falta de financiacion en proyectos relevantes.</t>
  </si>
  <si>
    <t>PA03-PR04 Registro Contable – Derechos y Servicios Concesionados - SIM</t>
  </si>
  <si>
    <t>Colaborador de la SDM ofrece y entrega a empleado bancario e interventoria SIM una comisión o dádiva para que altere el valor real del saldo disponible en bancos con el fin de hacer maniobras ilegales temporales con los recursos públicos.</t>
  </si>
  <si>
    <t>Empleado bancario le ofrece y entrega a un Colaborador de la SDM y a la interventoria del SIM una comisión para que no genere alertas por información de saldos alterada temporalmente.</t>
  </si>
  <si>
    <t>Colaborador de la SDM le ofrece y entrega a un empleado bancario una comisión o dádiva para que genere una información falsa de conciliación para el cierre de diferencias de saldo existentes.</t>
  </si>
  <si>
    <t>La interventoria del SIM ofrece y entrega a empleado bancario y colaborador de la SDM una comisión o dádiva para que altere el valor real del saldo disponible en bancos con el fin de hacer maniobras ilegales temporales con los recursos públicos.</t>
  </si>
  <si>
    <t>Interventoria SIM</t>
  </si>
  <si>
    <t>Interventoria SIM le ofrece y entrega a un Colaborador de la SDM y al empleado bancario una comisión para que no genere alertas por información de saldos alterada temporalmente.</t>
  </si>
  <si>
    <t>Empleado bancario acepta una comisión o dádiva para que altere el valor real del saldo disponible en bancos con el fin de hacer maniobras ilegales temporales con los recursos públicos.</t>
  </si>
  <si>
    <t>Interventoria SIM acepta una comisión o dádiva para que altere el valor real del saldo disponible en bancos con el fin de hacer maniobras ilegales temporales con los recursos públicos.</t>
  </si>
  <si>
    <t>Colaborador SDM acepta una comisión o dádiva para que altere el valor real del saldo disponible en bancos con el fin de hacer maniobras ilegales temporales con los recursos públicos.</t>
  </si>
  <si>
    <t>Colaborador de la SDM acepta una comisión para que no genere alertas por información de saldos alterada temporalmente.</t>
  </si>
  <si>
    <t>La interventoria del SIM acepta una comisión para que no genere alertas por información de saldos alterada temporalmente.</t>
  </si>
  <si>
    <t>Empleado bancario acepta una comisión para que no genere alertas por información de saldos alterada temporalmente.</t>
  </si>
  <si>
    <t>Empleado bancario acepta una comisión o dádiva para que genere una información falsa de conciliación para el cierre de diferencias de saldo existentes.</t>
  </si>
  <si>
    <t>Perdida de recursos para reinvertir en proyectos de movilidad, perdida de credibilidad al interior y exterior del instituto</t>
  </si>
  <si>
    <t>PA03-PR06 Informe de Retención en la Fuente por Enajenación de Activos - SIM</t>
  </si>
  <si>
    <t>Colaborador de la SDM acepta una comisión para que genere una partida de conciliación falsa que cierre la diferencia de saldos existentes.</t>
  </si>
  <si>
    <t>Empleado bancario le ofrece y entrega a un Colaborador de la SDM una comisión para que genere una partida de conciliación falsa que cierre la diferencia de saldos existentes.</t>
  </si>
  <si>
    <t>Colaborador de la SDM le ofrece y entrega a un empleado del consecionario SIM una comisión o dádiva para que altere la informacion de la retencion en la fuente efectuada.</t>
  </si>
  <si>
    <t>Empleado consecionario SIM le ofrece y entrega a un Colaborador de la SDM una comisión para que omita cualquier irregularidad en la informacion de la retencion en la fuente reportada.</t>
  </si>
  <si>
    <t>Empleado consecionario SIM</t>
  </si>
  <si>
    <t>Colaborador de la SDM acepta una comisión para omitir irregularidades en la informacion de la retencion en la fuente rerportada.</t>
  </si>
  <si>
    <t>El empleado del consorcio SIM acepta una comisión para quealtere la informacion de la retencion en la fuente efectuada.</t>
  </si>
  <si>
    <t>PA03-PR09 Trámite Órdenes de Pago y Relación de Autorización</t>
  </si>
  <si>
    <t>Un Colaborador de la SDM solicita y acepta de un Contratista o tercero una dádiva para agilizar el pago o para que se realice el pago, sin el lleno de los requisitos.</t>
  </si>
  <si>
    <t>Un Contratista o tercero ofrece y entrega a un Colaborador  de la SDM una dadiva para  agilizar el pago o para que se realice el pago, sin el lleno de los requisitos.</t>
  </si>
  <si>
    <t>PA03 –PR11 Devolución y/o Compensación de Pagos en Exceso y Pagos de lo no Debido por Conceptos no Tributarios</t>
  </si>
  <si>
    <t>Un ciudadano ofrece y entrega a un Colaborador  de la SDM una dadiva para  que omita informacion frente a una solicitud de devolucion.</t>
  </si>
  <si>
    <t>El Colaborador  de la SDM acepta una dadiva para  omitir informacion frente a una solicitud de devolucion.</t>
  </si>
  <si>
    <t>PA03-PR12 DEVOLUCIÓN Y/O COMPENSACIÓN DE PAGOS EN EXCESO Y PAGOS DE LO NO DEBIDO</t>
  </si>
  <si>
    <t>Un ciudadano ofrece y entrega a un Colaborador  de la SDM una dadiva para  que omita informacion y gestione una devolucion de retencion en la fuente.</t>
  </si>
  <si>
    <t>El Colaborador  de la SDM acepta una dadiva para  omitir informacion y gestionar una devolucion de retencion en la fuente.</t>
  </si>
  <si>
    <t>PA05-PR02 PROCEDIMIENTO FACILIDADES DE PAGO</t>
  </si>
  <si>
    <t>Un tercero ofrece y/o entrega a un Colaborador de la SDM una dádiva o comisión para ser favorecido con un otorgamiento de facilidad de pago sin cumplir los requisitos.</t>
  </si>
  <si>
    <t>PA05-PR03 PROCEDIMIENTO DE COBRO COACTIVO</t>
  </si>
  <si>
    <t>Un tercero ofrece y/o entrega a un Colaborador de la SDM una dádiva o comisión para ser favorecido en el remate de unos bienes.</t>
  </si>
  <si>
    <t>PA05-PR05 RECLAMACIÓN DE SINIESTROS POR INCUMPLIMIENTO DE LA FACILIDAD DE PAGO</t>
  </si>
  <si>
    <t>Compañía de seguros</t>
  </si>
  <si>
    <t>Se debe construir expediente digital con la documentación requerida por la entidad Aseguradora para realizar la reclamación.
La compañía aseguradora debe reportar el motivo de negación para que la DGC realice la validación.
Si la Decisión es no, se deberá analizar el reporte de la aseguradora.</t>
  </si>
  <si>
    <t>PA05-PR06 RESOLUCION DE ABANDONO</t>
  </si>
  <si>
    <t>Un tercero ofrece y/o entrega a un Colaborador de la SDM una dádiva o comisión para ser favorecido en el remate de unos bienes por abandono.</t>
  </si>
  <si>
    <t>Colaborador SDM</t>
  </si>
  <si>
    <t>AREAS EXPUESTAS</t>
  </si>
  <si>
    <t>SUBDIRECCION DE CONTRAVENCIONES</t>
  </si>
  <si>
    <t>SUBDIRECCION FINANCIERA</t>
  </si>
  <si>
    <t>NO TIENE RIESGOS</t>
  </si>
  <si>
    <t>DIRECCION DE ATENCION AL CIUDADANO</t>
  </si>
  <si>
    <t>DIRECCION DE TALENTO HUMANO</t>
  </si>
  <si>
    <t>OTIC</t>
  </si>
  <si>
    <t>OFICINA DE CONTROL INTERNO DISCIPLINARIO</t>
  </si>
  <si>
    <t>OFICINA DE CONTROL INTERNO</t>
  </si>
  <si>
    <t>OFICINA DE SEGURIDAD VIAL</t>
  </si>
  <si>
    <t>OFICINA DE GESTION SOCIAL</t>
  </si>
  <si>
    <t>DIRECCION DE INTELIGENCIA PARA LA MOVILIDAD</t>
  </si>
  <si>
    <t>DIRECCION DE PLANEACION PARA LA MOVILIDAD</t>
  </si>
  <si>
    <t>DIRECCION DE INGENIERIA DE TRANSITO</t>
  </si>
  <si>
    <t>DIRECCION DE GESTION DE TRANSITO Y CONTROL DE TRANSITO Y TRANSPORTE</t>
  </si>
  <si>
    <t>PUNTAJE RIESGO POR AREA</t>
  </si>
  <si>
    <t>OAPI</t>
  </si>
  <si>
    <t>SUBDIRECION DE CONTROL E INVESTIGACIONES AL TRANSPORTE PUBLICO</t>
  </si>
  <si>
    <t>DIRECCION DE INVESTIGACIONES ADMINISTRATIVAS AL TRANSITO Y TRANSPORTE</t>
  </si>
  <si>
    <t>CORRESPONDENCIA</t>
  </si>
  <si>
    <t>ALMACEN</t>
  </si>
  <si>
    <t>CAJA MENOR</t>
  </si>
  <si>
    <t>ARCHIVO</t>
  </si>
  <si>
    <t>MANTENIMIENTO</t>
  </si>
  <si>
    <t>DIRECCION DE GESTION DE COBRO</t>
  </si>
  <si>
    <t>DIRECCION DE CONTRATOS</t>
  </si>
  <si>
    <t>SGJ</t>
  </si>
  <si>
    <t xml:space="preserve">PM03-PR01
Autorización de implementación de señalización por terceros </t>
  </si>
  <si>
    <t xml:space="preserve">Tercero </t>
  </si>
  <si>
    <t>PM03-PR02
Atención de solicitudes en materia de señalización</t>
  </si>
  <si>
    <t>PM02-PR01 
Autorizar o no los planes de manejo de tránsito (PMT) por obras y/o emergencias y realizar el seguimiento a su implementación</t>
  </si>
  <si>
    <t xml:space="preserve">PM04-PR01
Procedimiento de cursos pedagógicos por infracción a las normas de tránsito </t>
  </si>
  <si>
    <t>Interesado ofrece o entrega dadivas al colaborador de la SDM para que el comparendo y la licencia de conducción y/o documento de identidad presentados sean aceptados aunque no correspondan al infractor.</t>
  </si>
  <si>
    <t>Colaborador de la SDM solicita o acepta una dadiva al ciudadano para que el comparendo y la licencia de conducción y/o documento de identidad presentados sean aceptados aunque no correspondan al infractor.</t>
  </si>
  <si>
    <t xml:space="preserve">Interesado ofrece o entrega dadivas al colaborador de la SDM para que otro ciudadano ingrese al curso suplantando al infractor registrado. </t>
  </si>
  <si>
    <t xml:space="preserve">Colaborador de la SDM solicita o recibe dadivas de un ciudadano para que otro ciudadano ingrese al curso suplantando al infractor registrado. </t>
  </si>
  <si>
    <t>Interesado ofrece o entrega dadivas al colaborador de la SDM para ingresar la asistencia de un ciudadano al curso en el sistema SICON que no esta registrado en el PM04-PR01-F01 (formato de asistencia)</t>
  </si>
  <si>
    <t>Colaborador de la SDM solicita o recibe dadivas de un ciudadano para ingresar la asistencia de un ciudadano al curso en el sistema SICON que no esta registrado en el PM04-PR01-F01 (formato de asistencia)</t>
  </si>
  <si>
    <t xml:space="preserve">Interesado ofrece o entrega dadivas al colaborador de la SDM para que expida certificado de asistencia al curso pedagógico por infracción a las normas de tránsito a pesar de no haber estado presente durante y al finalizar el curso.  
</t>
  </si>
  <si>
    <t xml:space="preserve">Colaborador de la SDM solicita o recibe dadivas de un ciudadano para que expida certificado de asistencia al curso pedagógico por infracción a las normas de tránsito a pesar de no haber estado presente durante y al finalizar el curso.  </t>
  </si>
  <si>
    <t xml:space="preserve">PM04-PR02
Entrega automotores inmovilizados en parqueadero remanente </t>
  </si>
  <si>
    <t xml:space="preserve">Interesado ofrece o entrega dadivas a un Colaborador de la SDM para recibir documentos que soportan el retiro del vehículo de los parqueaderos sin contar con la autorización de salida del vehículo del parqueadero. 
</t>
  </si>
  <si>
    <t xml:space="preserve">Un Colaborador de la SDM solicita o recibe dadivas de un ciudadano para recibir documentos que soportan el retiro del vehículo de los parqueaderos sin contar con la autorización de salida del vehículo del parqueadero. </t>
  </si>
  <si>
    <t>Interesado ofrece o entrega dadivas a un Colaborador de la SDM para que autorice la salida de un vehículo sin el cumplimiento de todos los requisitos.</t>
  </si>
  <si>
    <t xml:space="preserve">Un Colaborador de la SDM solicita o recibe dadivas para autorizar la salida de un vehículo sin el cumplimiento de los requisitos. </t>
  </si>
  <si>
    <t xml:space="preserve">Interesado ofrece o entrega dadivas a un Colaborador de la SDM para que le liquide los servicios de parqueadero y grúa por menor valor a lo que realmente corresponde. </t>
  </si>
  <si>
    <t xml:space="preserve">Un Colaborador de la SDM solicita o recibe dadivas para que le liquide los servicios de parqueadero y grúa por menor valor a lo que realmente corresponde. </t>
  </si>
  <si>
    <t>PM04-PR03
Consolidación documental de vehículos suceptibles de aplicación ley 1730 de 2014</t>
  </si>
  <si>
    <t xml:space="preserve">Interesado ofrece o entrega dadivas a un Colaborador de la SDM para que el vehiculo a pesar de no cumplir todo lo exigido en la ley 1730 de 2014 (vehículos con medidas cautelares y procesos en curso, documentación incompleta o adulterada) sea susceptible de su aplicación. </t>
  </si>
  <si>
    <t>PM04-PR03
Consolidación documental de vehículos suceptibles de aplicación ley 1730 de 2015</t>
  </si>
  <si>
    <t xml:space="preserve">Un Colaborador de la SDM solicita o recibe dadivas de un ciudadano para que el vehiculo a pesar de no cumplir todo lo exigido en la ley 1730 de 2014 (vehículos con medidas cautelares y procesos en curso, documentación incompleta o adulterada) sea susceptible de su aplicación. </t>
  </si>
  <si>
    <t xml:space="preserve">PM04-PR04
Administración Patio Transitorio </t>
  </si>
  <si>
    <t xml:space="preserve">Interesado ofrece o entrega dadivas a un Colaborador de la SDM para otorgar boleta de salida del vehículo con la documentación incompleta o sin el autorizado del oficio de entrega.  </t>
  </si>
  <si>
    <t xml:space="preserve">Un Colaborador de la SDM solicita o recibe dadivas de un ciudadano para otorgar boleta de salida del vehículo con la documentación incompleta o sin el autorizado del oficio de entrega.  </t>
  </si>
  <si>
    <t>PM04-PR05
Validación, verificación e ingreso de cursos realizados en la SDM, en otros Organismos de Tránsito o en Centros Integrales de Atención, no registrados en el SICON</t>
  </si>
  <si>
    <t xml:space="preserve">Interesado ofrece o entrega dadivas a un Colaborador de la SDM para que reciba la solicitud relacionada con la verificación y validación de asistencia al curso sobre normas de tránsito, pese a que no cumple con los requisitos exigidos para el trámite (legales, normativos e institucionales). </t>
  </si>
  <si>
    <t xml:space="preserve">Un Colaborador de la SDM solicita o recibe dadivas de un ciudadano para que reciba la solicitud relacionada con la verificación y validación de asistencia al curso sobre normas de tránsito, pese a que no cumple con los requisitos exigidos para el trámite (legales, normativos e institucionales). </t>
  </si>
  <si>
    <t>Interesado ofrece o entrega dadivas a un Colaborador de la SDM para que se aplique el curso a pesar de que el pago del comparendo, no se encuentra dentro de los términos establecidos por la ley frente al descuento (el curso y el pago deben haberse realizado dentro del término establecido por ley, para que el descuento aplique).</t>
  </si>
  <si>
    <t>Un Colaborador de la SDM solicita o recibe dadivas de un ciudadano para que se aplique el curso a pesar de que el pago del comparendo, no se encuentra dentro de los términos establecidos por la ley frente al descuento (el curso y el pago deben haberse realizado dentro del término establecido por ley, para que el descuento aplique).</t>
  </si>
  <si>
    <t>PM04-PR06
Procedimiento para inscripción en la base de datos de vehículos exceptuados de la restricción de circulación vehicular en el Distrito Capital</t>
  </si>
  <si>
    <t xml:space="preserve">Interesado ofrece o entrega dadivas a un Colaborador de la SDM para inscribir un vehículo en alguna de las excepciones de restricción vehicular pese a que no cumple con la totalidad de los requisitos legales exigidos. </t>
  </si>
  <si>
    <t xml:space="preserve">Un Colaborador de la SDM solicita o recibe dadivas de un ciudadano para inscribir un vehículo en alguna de las excepciones de restricción vehicular pese a que no cumple con la totalidad de los requisitos legales exigidos. </t>
  </si>
  <si>
    <t>DIRECCION DE REPRESENTACION JUDICIAL</t>
  </si>
  <si>
    <t>Auditor Externo</t>
  </si>
  <si>
    <t>Afectación de la imagen y la credibilidad de la SDM</t>
  </si>
  <si>
    <t>PV02-PR01 PROCEDIMIENTO DISCIPLINARIO</t>
  </si>
  <si>
    <t>Revisión trimestral de la base de datos de registro de sanciones. 
Revisión trimestral de todos los expedientes a cargo de la OCD
Acceso restringido a la Oficina
Revisión plataforma SID de la Alcaldía Mayor de Bogotá</t>
  </si>
  <si>
    <t>PA04-PR01 Procedimiento de administración de cuentas de Usuarios</t>
  </si>
  <si>
    <t>Un tercero ofrece o entrega dadivas con el fin de que se le cree una cuenta de usuario y poder tener acceso a la informacion de la SDM</t>
  </si>
  <si>
    <t>Un colaborador de OTIC acepta una dadiva para crear una cuenta de usuario para tener acceso a la informacion de la SDM.</t>
  </si>
  <si>
    <t xml:space="preserve">PA04-PR02 Firma Digital </t>
  </si>
  <si>
    <t>Un tercero ofrece o entrega dadivas con el fin de que se le entregue el certificado digital y el PIN de un directivo de la SDM</t>
  </si>
  <si>
    <t>Un colaborador de OTIC acepta una dadiva para  entregar el certificado digital y el PIN de un directivo de la SDM</t>
  </si>
  <si>
    <t>PA04-PR03 ADQUISICIÓN Y/O CONSTRUCCIÓN DE SOFTWARE</t>
  </si>
  <si>
    <t>Un Colaborador de la SDM recibe o solicita dádivas de un posible proveedor de tecnología, con el pretexto de otorgarle el contrato para la adquisicion o construccion de software</t>
  </si>
  <si>
    <t>Un posible proveedor de tecnología entrega dádivas a un Colaborador de la SDM, para que le asegure la negociación y contratación para la adquisicion o construccion de software</t>
  </si>
  <si>
    <t>Que el proveedor de tecnología entregue o ofrezca dádivas al Colaborador de la SDM, para que no de por terminado el proceso de contratación de manera anómala, por el no cumplimiento de los requisitos y exigencias del contrato.</t>
  </si>
  <si>
    <t xml:space="preserve">Que un Colaborador de la SDM reciba o solicite dádivas del proveedor de tecnología, para no dar por terminado el proceso de contratación de manera anómala, por el no cumplimiento de los requisitos y exigencias del contrato. </t>
  </si>
  <si>
    <t>Que un Colaborador de la SDM reciba o solicite dádivas del proveedor de tecnología, para ampliar las condiciones del contrato con tiempo y recurso económico, sin cumplimiento de requisitos</t>
  </si>
  <si>
    <t>El proveedor de tecnología entregue u ofrezca dádivas al Colaborador de la SDM, para ampliar las condiciones del contrato con tiempo y recurso económico</t>
  </si>
  <si>
    <t xml:space="preserve">Un Colaborador de la SDM reciba o solicite dádivas al proveedor de tecnología, con el pretexto de no reportar el producto por garantia. </t>
  </si>
  <si>
    <t>Que el proveedor de tecnología entregue o ofrezca dádivas al Colaborador de la SDM, para no tener que responder por la garantia del producto/servicio.</t>
  </si>
  <si>
    <t>Un Colaborador de la SDM solicite o reciba dádivas del proveedor de tecnología, con el pretexto de  renovar la prestación de servicio y continuar vinculado con la entidad.</t>
  </si>
  <si>
    <t>Que el proveedor de tecnología entregue o ofrezca dádivas al Colaborador de la SDM, para que le asegure la renovación del contrato y así poder continuar vinculado con la entidad</t>
  </si>
  <si>
    <t>PA04-PR04 PROCEDIMIENTO GESTIÓN DE CAMBIOS DE TIC</t>
  </si>
  <si>
    <t>Un proveedor ofrezca o entregue dádivas a un Colaborador de la SDM, para que se incluya un cambio en la plataforma tecnológica de la Entidad.</t>
  </si>
  <si>
    <t>Que un Colaborador de la SDM reciba o solicite dádivas de un proveedor, para que se incluya un cambio en la plataforma tecnologica de la Entidad.</t>
  </si>
  <si>
    <t xml:space="preserve">PA04-PR05 GESTIÓN DE LA INFORMACIÓN </t>
  </si>
  <si>
    <t>Un tercero ofrezca o entregue dádivas a un Colaborador de la SDM, para que de acceso a un desarrollo, soporte o acceso a Base de Datos.</t>
  </si>
  <si>
    <t>Que un Colaborador de la SDM reciba o solicite dádivas de un tercero para tener acceso a un desarrollo, soporte o acceso a Base de Datos.</t>
  </si>
  <si>
    <t>PA05-M02 MANUAL DE CONTRATACION</t>
  </si>
  <si>
    <t>Proponentes ofrecen o entregan dádivas a un Colaborador de la SDM  para elaborar, suscribir y publicar la resolución de declaratoria de desierto del proceso, cancelar proceso de selección en plataforma en favor de un tercero, o que puede afectar los intereses de la SDM</t>
  </si>
  <si>
    <t>Un Colaborador de la SDM solicita y/o recibe una dádiva o una comisión para elaborar, suscribir y publicar la resolución de declaratoria de desierto del proceso, cancelar proceso de selección en plataforma en favor de un tercero, o que puede afectar los intereses de la SDM</t>
  </si>
  <si>
    <t>Proponentes ofrecen o entregan dádivas a un Colaborador de la SDM  para que al verificar la Propuesta Económica, en caso de evidenciar posibles precios artificialmente bajos, no se informe a las áreas solicitantes y ordenadora del gasto, para que ellos no soliciten  información al proponente y se decida que no es artificialmente bajo.</t>
  </si>
  <si>
    <t>Proponentes ofrecen o entregan dádivas a un Colaborador de la SDM  para Proyectar y  Publicar respuesta a las observaciones y/ o modificar la evaluación en beneficio de un tercero</t>
  </si>
  <si>
    <t>Interesados ofrecen o entregan dádivas a un Colaborador de la SDM  para no revisar los documentos iniciales en beneficio de un tercero</t>
  </si>
  <si>
    <t>Un Colaborador de la SDM solicita y/o recibe una dádiva o una comisión para no revisar los documentos iniciales en beneficio de un tercero</t>
  </si>
  <si>
    <t>Interesados ofrecen o entregan dádivas a un Colaborador de la SDM  para ajustar el Proyecto de pliego electrónico y aviso de convocatoria en beneficio de un tercero</t>
  </si>
  <si>
    <t>Un Colaborador de la SDM solicita y/o acepta una dádiva o una comisión para ajustar el Proyecto de pliego electrónico y aviso de convocatoria en beneficio de un tercero</t>
  </si>
  <si>
    <t>Proponentes ofrecen o entregan dádivas a un Colaborador de la SDM  para evaluar las propuestas en beneficio de un tercero</t>
  </si>
  <si>
    <t>Un Colaborador de la SDM solicita y/o acepta una dádiva o una comisión para  evaluar las propuestas en beneficio de un tercero</t>
  </si>
  <si>
    <t>Proponentes ofrecen o entregan dádivas a un Colaborador de la SDM  para favorecer la Adjudicación en beneficio de un tercero</t>
  </si>
  <si>
    <t>Un Colaborador de la SDM solicita y/o acepta una dádiva o una comisión para favorecer la Adjudicación en beneficio de un tercero</t>
  </si>
  <si>
    <t>PM05-PR02
Entrega de vehículos inmovilizados</t>
  </si>
  <si>
    <t>Interesado ofrece o entrega dadivas o cualquier beneficio a un Colaborador de la SDM para realizar acta de entrega de vehículo inmovilizado, sin que este haya cumplido con el lleno de los requisitos legales para los efectos.</t>
  </si>
  <si>
    <t>PM05-PR03 
Audiencia de Órdenes de Comparendo por Conducir en Estado de Embriaguez</t>
  </si>
  <si>
    <t>Interesado ofrece o entrega dadivas o cualquier beneficio a un Colaborador de la SDM para no entregar las ordenes de comparendo, el dictamen de alcoholsensor, la licencia de conducción y el documento soporte de la retención por no comparecer el presunto infractor ante la autoridad de transito</t>
  </si>
  <si>
    <t>PA02- PR01 Procedimiento para proveer un empleo de libre nombramiento y remoción</t>
  </si>
  <si>
    <t>Un candidato ofrece y/o entrega a un Colaborador de la SDM una dádiva o comisión para omitir o favorecer en la revision de requisitos minimos legales y funcionales del cargo.</t>
  </si>
  <si>
    <t>Un Colaborador de la SDM acepta una dádiva o una comisión para omitir o favorecer en la revision de requisitos minimos legales y funcionales del cargo.</t>
  </si>
  <si>
    <t>Un Colaborador de la SDM solicita una dádiva o una comisión para omitir o favorecer en la revision de requisitos minimos legales y funcionales del cargo.</t>
  </si>
  <si>
    <t>Candidato</t>
  </si>
  <si>
    <t>Afectación negativa de la gestión del talento humano</t>
  </si>
  <si>
    <t>PA02-PR02 Provisión de empleos mediante encargo</t>
  </si>
  <si>
    <t>Un empleado de carrera administrativa ofrece y/o entrega a un Colaborador de la SDM una dádiva o comisión para favorecerlo en la revision de requisitos minimos legales y funcionales para un encargo.</t>
  </si>
  <si>
    <t>Empleado de carrera administrativa</t>
  </si>
  <si>
    <t>Un Colaborador de la SDM acepta una dádiva o una comisión para favorecer en la revision de requisitos minimos legales y funcionales para un encargo.</t>
  </si>
  <si>
    <t>PA02-PR03 Procedimiento para proveer un empleo mediante nombramiento provisional</t>
  </si>
  <si>
    <t>Un candidato ofrece y/o entrega a un Colaborador de la SDM una dádiva o comisión para omitir o favorecer en la revision de requisitos minimos legales y funcionales del cargo en provisionalidad.</t>
  </si>
  <si>
    <t>Un Colaborador de la SDM acepta una dádiva o una comisión para omitir o favorecer en la revision de requisitos minimos legales y funcionales del cargo en provisionalidad.</t>
  </si>
  <si>
    <t>Un Colaborador de la SDM solicita una dádiva o una comisión para omitir o favorecer en la revision de requisitos minimos legales y funcionales del cargo en provisionalidad.</t>
  </si>
  <si>
    <t>PA02-PR09 PROCEDIMIENTO REPORTE DE CESANTÍAS</t>
  </si>
  <si>
    <t>PA02-PR11 Procedimiento Gestión para el Teletrabajo</t>
  </si>
  <si>
    <t>Se verifica que los cargos postulados se encuentre dentro de los
cargos definidos como teletrabajables y así continuar con la etapa
de preselección.
Se tiene en cuenta el documento de evaluación de cargos teletrabajables de la SDM.
Se realizarán visitas esporádicas al funcionario en su lugar de trabajo para verificar las condiciones de Seguridad y Salud en el Trabajo.</t>
  </si>
  <si>
    <t>3</t>
  </si>
  <si>
    <t xml:space="preserve">Un Colaborador de la SDM  encargado de solicitar y obtener cotizaciones a diferentes proveedores para atender la necesidad de arreglo o mantenimiento de las instalaciones, solicite o reciba dádivas de un posible proveedor, para otorgarle como beneficio la negociación de dicho arreglo con la entidad. </t>
  </si>
  <si>
    <t>2</t>
  </si>
  <si>
    <t>Un Colaborador de la SDM solicita y/o acepta una dádiva o una comisión para  ajustar el acta de liquidación en favor de un tercero en perjuicio de la SDM.</t>
  </si>
  <si>
    <t>4</t>
  </si>
  <si>
    <t xml:space="preserve">Interesado ofrece o entrega dadivas a un Colaborador de la SDM para alterar la información real de lo encontrado en la visita de campo y/o autorizar la implementación de la señalización omitiendo que las condiciones aprobadas inicialmente en el diseño de señalización sufrieron cambios. </t>
  </si>
  <si>
    <t xml:space="preserve">Un Colaborador de la SDM solicita o recibe dadivas de un tercero para alterar la información real de lo encontrado en la visita de campo y/o autorizar la implementación de la señalización omitiendo que las condiciones aprobadas inicialmente en el diseño de señalización sufrieron cambios. </t>
  </si>
  <si>
    <t xml:space="preserve">Interesado ofrece o entrega dadivas a un Colaborador de la SDM para ser favorecido en la visita de campo y que el concepto sea a favor. </t>
  </si>
  <si>
    <t>Un Colaborador de la SDM solicita o recibe dadivas de un tercero para favorecer en la visita de campo y que el concepto sea a favor.</t>
  </si>
  <si>
    <t>PM03-PR03 Emitir concepto a propuestas técnicas de proyectos de diseño de señalización</t>
  </si>
  <si>
    <t>Interesado ofrece o entrega dadivas a un Colaborador de la SDM para que se tramite una propuesta tecnica de diseño de señalizacion sin que esta se encuentre completa o cumpla con los requisitos establecidos.</t>
  </si>
  <si>
    <t>Un Colaborador de la SDM solicita o recibe dadivas de un tercero para que se tramite una propuesta tecnica de diseño de señalizacion sin que esta se encuentre completa o cumpla con los requisitos establecidos.</t>
  </si>
  <si>
    <t>PM03-PR05  Revisión de georreferenciación y vinculación a la base de datos de proyectos de señalización</t>
  </si>
  <si>
    <t>PM03-PR06 Revisión y aprobación de diseños semafóricos</t>
  </si>
  <si>
    <t>Un Colaborador de la SDM solicita o recibe dadivas de un tercero para que se apruebe un diseño semaforico sin que este cumpla los parametros establecidos.</t>
  </si>
  <si>
    <t>PM03-PR10 Verificación de señalización implementada por terceros</t>
  </si>
  <si>
    <t>Interesado ofrece o entrega dadivas a un Colaborador de la SDM para que se apruebe la señalizacion instalada por el tercero sin que esta cumpla las especificaciones tecnicas.</t>
  </si>
  <si>
    <t>Un Colaborador de la SDM solicita o recibe dadivas de un tercero para que se apruebe la señalizacion instalada por el tercero sin que esta cumpla las especificaciones tecnicas.</t>
  </si>
  <si>
    <t>El desarrollo de esta actividad se realizará bajo la coordinación de la Dirección de Contratación, para efectos de verificar que se cumpla con lo establecido en el Manual de Contratación de la SDM.</t>
  </si>
  <si>
    <t>PM01-PR01 
Elaboración estudios y conceptos, de transporte público, privado, no motorizado, estudios de tránsito e infraestructura</t>
  </si>
  <si>
    <t>PM01-PR02
Revisión de Estudios de Tránsito del Distrito</t>
  </si>
  <si>
    <t>Interesado ofrece o entrega dadivas o beneficios a un Colaborador de la SDM para que en el momento de la emisión de la aprobación de un Estudio, este se dé sin el lleno de los requisitos.</t>
  </si>
  <si>
    <t>Un Colaborador de la SDM solicita o recibe dadivas o beneficios de un ciudadano para en el momento de la emisión de la aprobación de un Estudio, este se dé sin el lleno de los requisitos.</t>
  </si>
  <si>
    <t>PM01-PR03
Revisión y aprobación de estudios de tránsito (ET) de demanda y atención de usuarios (EDAU) análisis de movilidad y seguimiento a las acciones de mitigación aprobadas</t>
  </si>
  <si>
    <t>PM01-PR04
Revisión Planes Estratégicos de Seguridad Vial</t>
  </si>
  <si>
    <t xml:space="preserve">Interesado ofrece o entrega dadivas o beneficios a un Colaborador de la SDM para no verificar en debida forma los documentos del PESV y así emitir un concepto favorable en beneficio de un tercero. </t>
  </si>
  <si>
    <t xml:space="preserve">Un Colaborador de la SDM solicita o recibe dadivas o beneficios de un ciudadano para no verificar en debida forma los documentos del PESV y así emitir un concepto favorable en beneficio de un tercero. </t>
  </si>
  <si>
    <t>PM01-PR06
Elaboración de Auditorías de Seguridad Vial para proyectos de infraestructura y transporte en fases de planeación, diseño, construcción y pre-operativa</t>
  </si>
  <si>
    <t xml:space="preserve">Interesado ofrece o entrega dadivas o beneficios a un Colaborador de la SDM para no verificar en debida forma los requisitos iniciales necesarios para otorgar el permiso, y así favorecer a un tercero. </t>
  </si>
  <si>
    <t>Un Colaborador de la SDM solicita o recibe dadivas o beneficios de un ciudadano para no verificar en debida forma los requisitos iniciales necesarios para otorgar el permiso, y así favorecer a un tercero.</t>
  </si>
  <si>
    <t xml:space="preserve"> PM01-PR08
Revisión Planes Integrales de Movilidad Sostenible (PIMS)</t>
  </si>
  <si>
    <t xml:space="preserve">Interesado ofrece o entrega dadivas al colaborador de la SDM para que el concepto emitido respecto al PIMS sea favorable (se apruebe) a pesar de que no cumple con lo requerido. </t>
  </si>
  <si>
    <t xml:space="preserve">Un Colaborador de la SDM solicita o recibe dadivas o beneficios de un ciudadano para que el concepto emitido respecto al PIMS sea favorable (se apruebe) a pesar de que no cumple con lo requerido. </t>
  </si>
  <si>
    <t>Interesado ofrece o entrega dadivas o beneficios a un Colaborador de la SDM para que en el momento de la emisión de la aprobación de un Estudios de Tránsito (ET) o EDAU o Análisis de Movilidad , este se dé sin el lleno de los requisitos.</t>
  </si>
  <si>
    <t>Interesado ofrece o entrega dadivas o beneficios al auditor de la SDM para favorecerlo en el informe de auditoria de seguridad vial y no reportar posibles inconsistencias.</t>
  </si>
  <si>
    <t>Un Colaborador de la SDM solicita o recibe dadivas para favorecerlo en el informe de auditoria de seguridad vial y no reportar posibles inconsistencias.</t>
  </si>
  <si>
    <t>PM01-PR07
Procedimiento para otorgar el permiso de aprovechamiento económico del espacio público para el alquiler de patinetas</t>
  </si>
  <si>
    <t xml:space="preserve"> PM01-PR09
Sanción al incumplimiento del permiso de aprovechamiento económico del espacio público para el alquiler de patinetas</t>
  </si>
  <si>
    <t xml:space="preserve"> PM06-PR03 
Procedimiento para la caracterización de actores viales y poblaciones asociadas a las políticas, planes, programas, proyectos o medidas implementadas de la Secretaría Distrital de Movilidad</t>
  </si>
  <si>
    <t>PM06-PR04
Procedimiento de Participación Ciudadana</t>
  </si>
  <si>
    <t xml:space="preserve">Interesado ofrece o entrega dadivas o beneficios a un Colaborador de la SDM para que al convocar la reunión con los ciudadanos se excluyan partes interesadas que inciden en la toma de decisiones (y que pueden verse afectadas por estas), para beneficio propio o de un tercero. </t>
  </si>
  <si>
    <t>Un Colaborador de la SDM solicita o recibe dadivas o beneficios de un ciudadano para que al convocar la reunión con los ciudadanos se excluyan partes interesadas que inciden en la toma de decisiones (y que pueden verse afectadas por estas), para beneficio propio o de un tercero.</t>
  </si>
  <si>
    <t xml:space="preserve">Interesado ofrece o entrega dadivas o beneficios a un Colaborador de la SDM para utilizar los espacios de reuniones de movilidad para escenarios políticos (previo a elecciones). </t>
  </si>
  <si>
    <t xml:space="preserve">Un Colaborador de la SDM solicita o recibe dadivas o beneficios de un ciudadano para utilizar los espacios de reuniones de movilidad para escenarios políticos (previo a elecciones). 
</t>
  </si>
  <si>
    <t>PM02-PR02
Autorizar los planes de manejo de tránsito (PMT) por eventos y/o aglomeraciones</t>
  </si>
  <si>
    <t xml:space="preserve"> PM02-PR03
Planeación, ejecución y análisis de operativos de control de tránsito y transporte</t>
  </si>
  <si>
    <t xml:space="preserve">Interesado ofrece o entrega dadivas o beneficios a un Colaborador de la SDM con el pretexto de no reportar los dispositivos de señalización implementada en el ID por garantía.  </t>
  </si>
  <si>
    <t xml:space="preserve">Un Colaborador de la SDM solicita o recibe dadivas o beneficios de un ciudadano con el pretexto de no reportar los dispositivos de señalización implementada en el ID por garantía.  </t>
  </si>
  <si>
    <t xml:space="preserve"> PM02-PR08 
Planeación, formulación, implementación y seguimiento de medidas integrales de movilidad</t>
  </si>
  <si>
    <t>Solicitar al ciudadano la licencia de conducción o el documento para validar su identidad a través de la comparación visual del rostro del asistente con la fotografía del documento respectivo.</t>
  </si>
  <si>
    <t>Interesado ofrece o entrega dadivas a un Colaborador de la SDM para poder retirar el vehiculo sin haber realizado el pago o sin documentos del automotor</t>
  </si>
  <si>
    <t>Un Colaborador de la SDM solicita o recibe dadivas para poder retirar el vehiculo sin haber realizado el pago o sin documentos del automotor</t>
  </si>
  <si>
    <t>El ingreso del curso a SICON se hará teniendo en cuenta el NIT del Organismo de Tránsito o CIA en el cual se realizó el curso. Si no se cuenta con el NIT del CIA, se ingresará con el NIT del Organismo de Tránsito que corresponda a la ubicación del CIA. Frente al número de aula, se seleccionará la 99.</t>
  </si>
  <si>
    <t>PM05-PR01
Impugnación de órdenes de comparendos</t>
  </si>
  <si>
    <t>Interesado ofrece o entrega dadivas o cualquier beneficio a un Colaborador de la SDM para ser favorecido en la decision violando el debido proceso y sin pruebas para fallar.</t>
  </si>
  <si>
    <t xml:space="preserve">Un Colaborador de la SDM solicita o recibe dadivas o cualquier beneficio de un ciudadano para ser favorecido en la decision violando el debido proceso y sin pruebas para fallar.
</t>
  </si>
  <si>
    <t>PM05- PR04
Procedimiento para Imposición de sanciones por Reincidencia</t>
  </si>
  <si>
    <t>Interesado ofrece o entrega dadivas o cualquier beneficio a un Colaborador de la SDM para no generar la resolución de apertura de investigación por reincidencia, con el fin de beneficiarse.</t>
  </si>
  <si>
    <t>PM05-PR06
Procedimiento de Subsanación por infracciones que generaron la inmovilización de vehículos</t>
  </si>
  <si>
    <t>Interesado ofrece o entrega dadivas o cualquier beneficio a un Colaborador de la SDM para que se archive un expediente sin que se haya subsanado la falta que dio origen a este.</t>
  </si>
  <si>
    <t>Interesado ofrece o entrega dadivas o cualquier beneficio a un Colaborador de la SDM para que no se le aperture investigacion por el incumplimiento de los compromisos</t>
  </si>
  <si>
    <t>PM05-PR08
Procedimiento para declarar administrativamente el abandono de vehículos y/o constitución del título ejecutivo</t>
  </si>
  <si>
    <t>Interesado ofrece o entrega dadivas o cualquier beneficio a un Colaborador de la SDM para que no se declare en abandono su vehiculo o para que se anule el acto administrativo por el cual se declara en abandono.</t>
  </si>
  <si>
    <t>Un Colaborador de la SDM solicita o recibe dadivas o cualquier beneficio de un ciudadano para queno se declare en abandono un vehiculo o para que se anule el acto administrativo por el cual se declara en abandono.</t>
  </si>
  <si>
    <t>Recibir los expedientes que allegue la Dirección de Atención al Ciudadano, para realizar la declaratoria de abandono y/o constitución de título ejecutivo e ingresarlos a la Base de datos
Aprobar y firmar el acto administrativo, junto con el expediente físico para numeración y fecha del mismo.
Ingresar en la Base de datos, la información correspondiente a la etapa de notificación y constancia de ejecutoria del acto administrativo.</t>
  </si>
  <si>
    <t>PM05-PR09
Procedimiento de Investigaciones Administrativas por violación a las normas de transporte público</t>
  </si>
  <si>
    <t>Interesado ofrece o entrega dadivas o cualquier beneficio a un Colaborador de la SDM para que no de tramite a una investigacion por violacion a las normas de transporte publico</t>
  </si>
  <si>
    <t>Un Colaborador de la SDM solicita o recibe dadivas o cualquier beneficio de un ciudadano para que  no de tramite a una investigacion por violacion a las normas de transporte publico</t>
  </si>
  <si>
    <t>Interesado ofrece o entrega dadivas o cualquier beneficio a un Colaborador de la SDM para que no imponga una sancion economica por la violacion de la norma de transporte publico y genere una sancion que no este acorde con la falta.</t>
  </si>
  <si>
    <t>Un Colaborador de la SDM solicita o recibe dadivas o cualquier beneficio de un ciudadano para que  no imponga una sancion economica por la violacion de la norma de transporte publico y genere una sancion que no este acorde con la falta.</t>
  </si>
  <si>
    <t xml:space="preserve">PM05-PR10
Procedimiento de Desvinculación Administrativa de Vehículos de Transporte Público </t>
  </si>
  <si>
    <t>Interesado ofrece o entrega dadivas o cualquier beneficio a un Colaborador de la SDM para que no de tramite una desvinculacion administrativa a un vehiculo de transporte publico</t>
  </si>
  <si>
    <t>Un Colaborador de la SDM solicita o recibe dadivas o cualquier beneficio de un ciudadano para que  no de tramite una desvinculacion administrativa a un vehiculo de transporte publico</t>
  </si>
  <si>
    <t>Un funcionario o exfuncionario investigado disciplinariamente ofrece y entrega  a un funcionario de Control Disciplinario de la SDM una dadiva o comisión con el fin de que se adopte una decisión de fondo que le favorezca, afectando los intereses de la SDM</t>
  </si>
  <si>
    <t>Funcionario o Exfuncionario investigado</t>
  </si>
  <si>
    <t>Seguimiento trimestral de todos los expedientes a cargo de la OCD
Acceso restringido a la Oficina
Revisión plataforma SID de la Alcaldía Mayor de Bogotá                                           Revisión de la decisión  proyectada por el profesional encargado dentro del término legal, realizada por la Jefe de OCD.</t>
  </si>
  <si>
    <t>El profesional de la SDM de la Oficina de Control Disciplinario acepta y/o solicita una dadiva o comisión del  funcionario o exfuncionario sancionado con el fin de no reportar la sanción dentro de los términos a la Procuraduría General de la Nación y a la Personeria de Bogota.</t>
  </si>
  <si>
    <t>Un funcionario o exfuncionario sancionado ofrece o entrega a un funcionario de la Oficina de Control Disciplinario una dadiva o comisión para  no comunicar la sancion disciplinaria a la Procuraduria General de la Nacion y a la Personeria de Bogota.</t>
  </si>
  <si>
    <t>Funcionario o Exfuncionario sancionado</t>
  </si>
  <si>
    <t>Un funcionario de la Oficina de Control Disciplinario acepta y/o solicita una dadiva o comisión  de un  exfuncionario sancionado para  no   comunicar la sancion disciplinaria a la Procuraduria General de la Nacion y a la Personeria de Bogota.</t>
  </si>
  <si>
    <t>Un fucionario o exfuncionario investigado disciplinariamente, ofrece o entrega a un funcionario de la Oficina de Control Disciplinario,  una dadiva o comisión para que se realice acciones encaminadas a extraviar el expediente disciplinario en su totalidad, o desaparecer un documento del mismo.</t>
  </si>
  <si>
    <t>Un funcionario de la Oficina de Control Disciplinario acepta y/o solicita de un funcionarios o exfuncionario investigado disciplinariamente, una dadiva o comisión, para que realice acciones encaminadas a extraviar el expediente disciplinario en su totalidad o desaparecer un documento del mismo</t>
  </si>
  <si>
    <t>Un  funcionarios o exfuncionario investigado disciplinariamente, ofrece o entrega  a un funcionario de la Oficina de Control Disciplinario, una dadiva o comisión para que realice acciones tendientes a que se origine el fenómeno de la prescripción o caducidad de la acción disciplinaria.</t>
  </si>
  <si>
    <t>Un funcionario de la Oficina de Control Disciplinario,  acepta y/o solicita de un funcionario o exfuncionario investigado disciplinariamente una dadiva o comisión para que realice acciones tendientes a que se origine el fenómeno de la prescripción o o caducidad de la acción disciplinaria</t>
  </si>
  <si>
    <t xml:space="preserve">Un Colaborador de la Oficina de Control Disciplinario, solicita a un funcionario o exfuncionario investigado disciplinariamente una dadiva o comisión para que de información de los procesos y decisiones con carácter de reserva. </t>
  </si>
  <si>
    <t>Acta compromiso de reserva al inicio de la vinculación con la OCD</t>
  </si>
  <si>
    <t xml:space="preserve">Un funcionario o exfuncionario investigado disciplinariamente, solicita a un Colaborador de la Oficina de Control Disciplinario. una dadiva o comisión para que de información de los procesos y decisiones con carácter de reserva. </t>
  </si>
  <si>
    <t>Profesional de OCD, Auxiliar Administrativo OCD y Contratistas</t>
  </si>
  <si>
    <t>Revisión trimestral de la base de datos de los fallos sancionatorios proferidos por la oficina.                                                                         
Acceso restringido a la Oficina
Revisión plataforma SID de la Alcaldía Mayor de Bogotá</t>
  </si>
  <si>
    <t>PV01-IN01 Elaboracionde informes para control institucional</t>
  </si>
  <si>
    <t xml:space="preserve">Un colaborador de la SDM  ofrece y entrega a un auditor interno una dadiva o comisión para influir en el resultado de una auditoria,  afectando los intereses de la SDM y/o favoreciendo los intereses particulares y/o personales.  </t>
  </si>
  <si>
    <t xml:space="preserve">Un auditor interno acepta o solicita una dádiva o una comisión para influir en el resultado de una auditoria,  afectando los intereses de la SDM y/o favoreciendo los intereses particulares y/o personales.  </t>
  </si>
  <si>
    <t>Auditor Interno</t>
  </si>
  <si>
    <t>PE02-COMUNICACIONES Y CULTURA PARA LA MOVILIDAD</t>
  </si>
  <si>
    <t>Un tercero ofrece y/o entrega dadivas para incumplir una directriz, lineamiento operativo o política de la SDM, con el fin de verse favorecido en un tramite.</t>
  </si>
  <si>
    <t>Un colaborador de la SDM recibe y/o acepta dadivas para incumplir una directriz, lineamiento operativo o política de la SDM, con el fin de favorecer a un tercero en un tramite.</t>
  </si>
  <si>
    <t>Deterioro de la reputación e imagen  institucional.</t>
  </si>
  <si>
    <t>CONTRATO COMBUSTIBLE</t>
  </si>
  <si>
    <t>Conductor planta y/o contratista / Subdirección
Administrativa</t>
  </si>
  <si>
    <t>CONTRATO DE TRANSPORTE</t>
  </si>
  <si>
    <t>Un posible proveedor entregue o ofrezca dádivas al Colaborador de la SDM que se encarga de la estructuracion del procesos de selección con el fin de establecer criterios y/o requisitos que lo favorezcan.</t>
  </si>
  <si>
    <t>Un proveedor entregue o ofrezca dádivas al Colaborador de la SDM, por omitir ciertos procesos como el cambio de vehiculos, entrega de hojas de vida, horarios de servicios.</t>
  </si>
  <si>
    <t>Un Colaborador de la SDM solicita o recibe dádivas del contratista de transporte, con el fin omitir los controles en el cambio de vehiculos, entrega de hojas de vida, cambio de horarios de servicios.</t>
  </si>
  <si>
    <t>CONTRATO MANTENIMIENTO DE VEHICULOS</t>
  </si>
  <si>
    <t>CONTRATO DE VIGILANCIA</t>
  </si>
  <si>
    <t>Un proveedor entregue o ofrezca dádivas al Colaborador de la SDM, durante la ejecucion para omitir requisitos tecnicos.</t>
  </si>
  <si>
    <t>Para dar inicio al contrato se verifican las especificaciones tecnicas solicitadas y se realizan visitas periodicas a cada una de las sedes para determinar que se cumpla con lo solicitado. Aunado a lo anterior, existe un coordinador de la empresa de seguridad a quien se le solicita informacion cuando se evidencia alguna novedad en la prestación del servicio y en las sedes principales se cuenta con supervisores de puesto con el fin de minimizar riesgos.</t>
  </si>
  <si>
    <t>CONTRATO DE SEGUROS</t>
  </si>
  <si>
    <t>Detrimento patrimonial, desgaste administrativo e investigaciones disciplinarias.</t>
  </si>
  <si>
    <t>Perdida de recursos para reinvertir en proyectos de movilidad, perdida de credibilidad al interior y exterior del instituto.</t>
  </si>
  <si>
    <t>Perdida de la imagen institucional, aumento en las reclamaciones, quejas, demandas y/o tutelas.</t>
  </si>
  <si>
    <t>Perdida de la imagen institucional, detrimento patrimonial, desgaste administrativo e investigaciones disciplinarias.</t>
  </si>
  <si>
    <t>Un colaborador de la SDM solicite o reciba dadivas para sustraer el combustible del vehiculo para su venta o comercialización.</t>
  </si>
  <si>
    <t>Un tercero ofrezca y entregue dadivas a un colaborador de la entidad para sustraer el combustible del vehiculo para su venta o comercialización.</t>
  </si>
  <si>
    <t>Un colaborador de la SDM ofrezca o entregue dadivas para solicitar mas combustible del autorizado diariamente, con el fin de poder realizar diligencias personales en el vehiculo de la Entidad</t>
  </si>
  <si>
    <t>Un colaborador de la SDM recibe o solicita dadivas para autorizar mas combustible del autorizado diariamente, con el fin de poder realizar diligencias personales en el vehiculo de la Entidad</t>
  </si>
  <si>
    <t>Un colaborador de la SDM solicita o recibe dádivas de un proveedor con el fin de establecer criterios y/o requisitos que lo favorezcan en la estructuracion del proceso de seleccion.</t>
  </si>
  <si>
    <t>Un proveedor entregue u ofrezca dádivas al Colaborador de la SDM, durante la ejecucion del contrato para evitar el cumplimiento de los requisitos tecnicos establecidos el proceso de selección.</t>
  </si>
  <si>
    <t>Verificacion mensual del cumplimiento de cada una de las obligaciones contractuales, dicha labor se realiza contra soportes que presenta y/o aporta el contratista.</t>
  </si>
  <si>
    <t>Un colaborador de la SDM solicita o recibe dádivas de un proveedor con el fin de omitir el cumplimiento de los requisitos tecnicos establecidos el proceso de selección.</t>
  </si>
  <si>
    <t xml:space="preserve">El proceso es estructurado por la Subdireccion Administrativa y la Direccion de Gestion de Transito Y control de Transito y Transporte.
El proceso se estructura teniendo en cuenta las necesidades del area y de acuerdo a los conceptos tecnicos establecidos para cada necesidad. </t>
  </si>
  <si>
    <t>Desde la entidad se revisa que todos los repuestos y mantenimientos que se realicen de acuerdo a las especificaciones tecnicas establecidas y obligaciones del contrato, tambien teniedo en cuenta manual de cada vehiculo.</t>
  </si>
  <si>
    <t>Un tercero ofrece o entrega dadivas a un colaborador de la SDM para que acepte respuestos usados o de segunda mano con el fin de favorecer a un proveedor.</t>
  </si>
  <si>
    <t>Un Colaborador de la SDM solicita o recibe dadivas con el fin de aceptar respuestos usados o de segunda mano y asi favorecer a un proveedor.</t>
  </si>
  <si>
    <t>Un colaborador de la SDM solicite o reciba dádivas durante la ejecucion del contrato para omitir requisitos tecnicos.</t>
  </si>
  <si>
    <t>Un proveedor entregue o ofrezca dádivas al Colaborador de la SDM, durante la ejecucion para sustraer elementos de las sedes de la entidad. (APLICA EN PATIOS DE LA ENTIDAD)</t>
  </si>
  <si>
    <t>Un Colaborador de la SDM, solicite o reciba dádivas para permitir al proveeder la sustraccion de elementos o bienes de la Entidad. (APLICA EN PATIOS DE LA ENTIDAD)</t>
  </si>
  <si>
    <t>Un Colaborador de la SDM solicite o acepte dadivas para omitir requisitos tecnicos en la ejecucion del contrato.</t>
  </si>
  <si>
    <t>Sobrecostos, detrimento patrimonial, objetos contractuales no necesarios y perfiles de cargo errados en la estructuracion de los proyectos de inversion de las diferentes areas de la Secretaria.</t>
  </si>
  <si>
    <t xml:space="preserve">Se asignan los expedientes mediante Sistema de información de la SDM, en el cual se lleva la trazabilidad desde la apertura hasta la decisión final y en caso dado su envió a segunda instancia. 
Se ingresan los actos administrativos realizados de cada expediente en la base de datos de la SCITP hasta su decisión final y procedente notificación.
Los actos administrativos son sustanciados y revisados por diferente profesional, una vez realizadas estas actividades son revisados, aprobados y firmados por el Subdirector(a).
</t>
  </si>
  <si>
    <t xml:space="preserve">La solicitud de desvinculación allega mediante el aplicativo de correspondencia de la SDM, en el cual se lleva la trazabilidad desde que allega a la SDM y se da respuesta en caso de ser aceptada la solicitud, de no ser así esta se archiva y se procede a la notificación la decisión final.
Se ingresan los actos administrativos realizados para cada solicitud en la base de datos de la SCITP hasta su decisión final y procedente notificación.
Los actos administrativos son sustanciados y revisados por diferente profesional, una vez realizadas estas actividades son revisados, aprobados y firmados por el Subdirector(a).
</t>
  </si>
  <si>
    <t>Proyecta una mala imagen a la ciudadania y viola los pricipios de transparencia de la entidad, Falta de credibilidad en la Entidad.</t>
  </si>
  <si>
    <t>Un tercero ofrece y/o entrega a un Colaborador de la SDM una dádiva o comisión para ser favorecido con un mandamiento de pago o con la omisión de una medida cautelar sobre sus bienes.</t>
  </si>
  <si>
    <t>La compañía aseguradora ofrece y/o entrega a un Colaborador de la SDM una dádiva o comisión para no ser reportado en las centrales de riesgo al omitir el pago de una póliza.</t>
  </si>
  <si>
    <t>Un tercero ofrece y/o entrega a un Colaborador de la SDM una dádiva o comisión para ser favorecido con un mandamiento de pago o con la omisión de una medida cautelar sobre sus bienes por abandono.</t>
  </si>
  <si>
    <t xml:space="preserve">Interesados ofrecen o entregan dádivas a un Colaborador de la SDM  para realizar la estructuración del proceso y/o incluir en el componente técnico de los estudios o documentos previos un requisito, que pueda favorecer a un tercero en un proceso de contratación afectando los intereses de la SDM. </t>
  </si>
  <si>
    <t>El equipo del comité estructurador  designado por el ordenador del gasto y con apoyo de la Dirección de Contratación, estructuran y evalúan el proceso según la necesidad, aplicando los lineamientos del manual de contratación y los requisitos de la norma según la modalidad de selección conservando la imparcialidad en los proceso contractuales.
Realizar socializaciones para reiterar los lineamientos establecidos en el Manual de Contratación y Manual de Supervisión e interventoría.
El profesional de la Dirección de Contratación deberá utilizar  la Plataforma Secop I y/o II  para la  llevar a cabo todo el proceso contractual cumpliendo con el principio de transparencia y acceso a la información.
Implementación de los procedimientos establecidos por la Dirección para cada proceso de contractual.
Aplicar los formatos establecidos por la Dirección de Contratación publicados en la Intranet, para cada proceso de contratación.</t>
  </si>
  <si>
    <t xml:space="preserve">Un Colaborador de la SDM solicita una dádiva o una comisión para realizar la estructuración del proceso  y/o incluir en el componente técnico de los estudios o documentos previos un requisito, que pueda favorecer a un tercero en un proceso de contratación afectando los intereses de la SDM. </t>
  </si>
  <si>
    <t>Proponentes ofrecen o entregan dádivas a un Colaborador de la SDM  para no verificar en debida forma los requisitos habilitantes, y así favorecer a un tercero</t>
  </si>
  <si>
    <t>Un Colaborador de la SDM solicita y/o acepta una dádiva o una comisión para no verificar en debida forma los requisitos habilitantes, y así favorecer a un tercero</t>
  </si>
  <si>
    <t>Por profesionales designados para desarrollar el proceso  en todas sus etapas precontractuales verifican  los lineamientos del manual de contratación y los requisitos de la norma según la modalidad de selección las resoluciones correspondientes conservando la imparcialidad en los proceso contractuales .
El profesional de la Dirección de Contratación deberá utilizar  la Plataforma Secop I y/o II  para la  llevar a cabo todo el proceso contractual cumpliendo con el principio de transparencia y acceso a la información.</t>
  </si>
  <si>
    <t xml:space="preserve">Un Colaborador de la SDM solicita y/o acepta una dádiva o una comisión para realizar la estructuración del proceso  y/o incluir en el componente técnico de los estudios o documentos previos un requisito, que pueda favorecer a un tercero en un proceso de contratación afectando los intereses de la SDM. </t>
  </si>
  <si>
    <t>El control se lleva en relación a los lineamientos establecido en el Manual de Supervisión, así como el los procedimientos establecidos por la Dirección.</t>
  </si>
  <si>
    <t>Un colaborador de la SDM solicita o recibe una dádiva a un contratista  para que  no se inicie, se dilate o se cierre el proceso sancionatorio a favor del contratista.</t>
  </si>
  <si>
    <t>Se debe construir expediente digital con la documentación requerida por la entidad Aseguradora para realizar la reclamación.
La compañía aseguradora debe reportar el motivo de negación para que la DGC realice la validación.
Si la Decisión es no, se deberá analizar el reporte de la aseguradora.
Revisa y suscribe  los requerimientos o solicitudes dirigidas y/o
enviadas a la compañía de seguros.</t>
  </si>
  <si>
    <t>Implementación de los formatos establecido para llevar con transparencia el proceso sancionatorio los cuales son verificados por la Dirección de Contratación , así como el procedimiento.
Acompañamiento por parte de  la Dirección de Contratación en todo el proceso.
La entidad esta pendiente de cualquier queja interpuesta por el contratista, se solicita al contratista el nombre de la persona encargada para que se explique los motivos del cambio de decisión.</t>
  </si>
  <si>
    <t>PM03-PR09 Expansión y Modificación Red Semafórica Bogotá</t>
  </si>
  <si>
    <t>Un Colaborador de la SDM solicita o recibe dadivas de un tercero para que se apruebe o priorice la implementación de una intersección o control semafórico sin que esta cumpla las especificaciones tecnicas y su proceso de priorización.</t>
  </si>
  <si>
    <t>proceso contractual - bienestar</t>
  </si>
  <si>
    <t xml:space="preserve">Un tercero ofrece una dadiva o una comisión con el fin de que se le entregue informacion con el fin se ser beneficiado en la estructuracion del estudio de mercado del proceso a contratar. </t>
  </si>
  <si>
    <t xml:space="preserve">Funcionario de TH  elabora estudios de mercado y documentacion correspondiente al proceso contractual  basándose en sus conocimientos y en la normatividad vigente.
Se pasa proceso estructurado documentalmente para la revisión de abogados de la SGC  y respectiva aprobación.
se radica en DC donde pasa nuevamente a revision del abogado asiganado para su revision, aprobacion y respectivo tramite. </t>
  </si>
  <si>
    <t xml:space="preserve">Un Colaborador de la SDM  de TH recibe y/o solicita una dadivas o comision con el fin de favorecer a un tercero en el estudio de mercado del proceso a contratar. </t>
  </si>
  <si>
    <t>proceso contractual - capacitacion</t>
  </si>
  <si>
    <t xml:space="preserve">proceso contractual - SST </t>
  </si>
  <si>
    <t>El solicitante debe presentar la documentacion solicitada, la cual es revisada por el funcionario y por los asesores de la DTH</t>
  </si>
  <si>
    <t>El proceso de contratacion que se realiza para hacer la selección esta dado por la clasificación de contratación por mérito, lo que impide que se presente cualquier tipo de hecho de soborno.</t>
  </si>
  <si>
    <t>Dar a conocer a las partes interesadas el calendario de actividades en google de los Centros Locales de Movilidad, de acuerdo con las necesidades e intereses de la comunidad, en acciones que se encuentran en el PIP.</t>
  </si>
  <si>
    <t>Informar por parte de la jefe de la Oficina de Gestión Social al equipo de los Centros Locales de Movilidad, impartiendo instrucciones mediante comunicado, sobre el actuar que deben seguir como servidores públicos en época electoral, a la luz de las acciones que se encuentran en el PIP.</t>
  </si>
  <si>
    <t>Interesado ofrece o entrega dadivas a un Colaborador de la SDM para que se avale un plano sin que este cumpla los parametros establecidos.</t>
  </si>
  <si>
    <t>Un Colaborador de la SDM solicita o recibe dadivas de un tercero para que se avale un plano sin que este cumpla los parametros establecidos.</t>
  </si>
  <si>
    <t>Estructuración de estudios del sector en las diferentes modalidades de contratación.</t>
  </si>
  <si>
    <t>Permitir la inadecuada ejecución del contrato o su cumplimiento parcial.</t>
  </si>
  <si>
    <t xml:space="preserve">Interesado ofrece o entrega dadivas a un Colaborador de la SDM para que el concepto emitido respecto al PMT sea favorable (se apruebe) a pesar de que no cumpla con los parámetros técnicos solicitados y/o demás normatividad vigente.  </t>
  </si>
  <si>
    <t xml:space="preserve">Un colaborador de la SDM solicita o acepta una dadiva al ciudadano para que el concepto emitido respecto al PMT sea favorable (se apruebe) a pesar de que no cumpla con los parámetros técnicos solicitados y/o demás normatividad vigente.  </t>
  </si>
  <si>
    <t>Proyecta una mala imagen a la ciudadania y viola los principios de transparencia de la entidad.</t>
  </si>
  <si>
    <t xml:space="preserve">Interesado ofrece o entrega dadivas o beneficios a un Colaborador de la SDM para que se emitan estudios y conceptos de Transporte público, privado, no motorizado, estudios de tránsito e infraestructura) que favorezcan los intereses de un sector en temas. </t>
  </si>
  <si>
    <r>
      <t>El profesional realiza estudio o concepto técnico solicitado (solicitud interna o externa)</t>
    </r>
    <r>
      <rPr>
        <sz val="10"/>
        <rFont val="Arial 10"/>
      </rPr>
      <t xml:space="preserve"> teniendo en cuenta que el estudio concepto debe fundamentarse en las mejores condiciones sociales operativas y que sea económicamente viable (cuando aplique).
El contenido del estudio es revisado por parte del Director /Subdirector. Se realizan observaciones y se devuelve al profesional para su respectivo ajuste (si aplica).
Se aprueba el estudio y/o concepto mediante firma de las personas que intervienen en la elaboración.</t>
    </r>
  </si>
  <si>
    <t xml:space="preserve">Un colaborador de la SDM ofrece o entrega dadivas o beneficios a un Colaborador de la SDM para que se emitan estudios y conceptos de Transporte público, privado, no motorizado, estudios de tránsito e infraestructura) que favorezcan los intereses de un sector en temas. </t>
  </si>
  <si>
    <t>El profesional verifica si requiere concepto de otras dependencias
Si el profesional realiza visita de campo, (si se requiere)
El profesional Especializado- Líder y el Subdirector revisa el concepto emitido por los profesionales y emite observaciones en caso de ser necesario.
En caso de ser necesario, se programan mesas de trabajo con consultores, interventoría, supervisor de la entidad contratante.
El Subdirector firma y aprueba el concepto del Estudio de Tránsito para proyectos distritales.</t>
  </si>
  <si>
    <t>Un Colaborador de la SDM solicita o recibe dadivas o beneficios de un ciudadano para que en el momento de la emisión de la aprobación de un Estudio de Tránsito (ET) o EDAU o Análisis de Movilidad, este se dé sin el lleno de los requisitos.</t>
  </si>
  <si>
    <t>Si el profesional lo considera, realiza visita técnica de inspección a terreno.
El profesional verifica si requiere concepto de otras dependencias.
El profesional asignado a la revisión del Estudio, diligencia la lista de chequeo según procedimiento interno.
Se elabora concepto, de acuerdo con el modelo de oficio que aplique según el ET, EDAU o análisis de movilidad
El profesional Especializado con rol de líder y el Subdirector revisa los conceptos emitidos.
El Subdirector firma y aprueba el concepto del ET, EDAU o Análisis de Movilidad.
Previo a la entrada en operación del proyecto, el profesional verifica el cumplimento de los compromisos adquiridos por el responsable, en la aprobación del Estudio de Tránsito.</t>
  </si>
  <si>
    <r>
      <t xml:space="preserve">
El profesional revisa el Plan de Seguridad Vial (PESV) conforme al formato Guía de revisión PESV.
El profesional Especializado - Líder y el (la) Director(a) revisan el concepto emitido por los profesionales.
El documento firmado por el (la) Director(a) podrá ser con cumplimiento a la normatividad vigente u observaciones al PESV. 
El concepto debe contener el visto bueno y/o firma de los funcionarios y contratista que intervienen en la elaboración y aprobación del documento.
</t>
    </r>
    <r>
      <rPr>
        <sz val="10"/>
        <rFont val="Arial"/>
        <family val="2"/>
      </rPr>
      <t>Custodiar de manera organizada, conforme a la tabla de retención los documentos generados en la revisión de los PESV .</t>
    </r>
  </si>
  <si>
    <t>El profesional verifica la información suministrada y/o disponible para el proyecto.
Los profesionales que conforman el equipo auditor analizan y procesan individualmente la información disponible del proyecto, para evidenciar hallazgos que afecten la seguridad vial.
El equipo auditor decide los hallazgos que harán parte del informe de ASV.
El Subdirector, revisa el informe de la ASV con sus soportes y evidencias, en caso de observaciones lo devuelve o se reúne con el equipo auditor para indagar, cuestionar, proponer , un filtro antes de firmar el documento definitivo. 
Custodiar de manera organizada, conforme ala tabla de retención los documentos generados en las auditorias de Seguridad Vial .</t>
  </si>
  <si>
    <t>El profesional verificara los requisitos requeridos, establecidos en el formato PM01-PR07-F01 "Lista de verificación de documentos soporte alquiler de patinetas". tener en cuenta la metodología indicada en la Resolución 336 de 2019 y en la Circular de la zona a autorizar
El Subdirector (a) revisa el acto administrativo particular con condición de inicio de la actividad.
El subdirector (a)  revisa la comunicación de cumplimiento de las condiciones para el inicio de la actividad del espacio autorizado.
Es importante expedir el recibo de pago simultáneamente con la actividad 17, dado que el recibo tiene fecha de caducidad (5 días calendario)
Máximo a los 15 días hábiles siguientes a la notificación del acto administrativo particular se deben recibir los documentos por parte del aprovechador y verificar mediante lista de chequeo PM01-PR07-F01.</t>
  </si>
  <si>
    <t>El profesional revisa el documento  radicado por las organizaciones de acuerdo con los  criterios, normatividad y formatos de Evaluación.                                                                                                                                                                                                                                                                                                                                                                                                                                                                                                                                                              
La Subdirectora revisa el concepto del PIMS emitido por los profesionales 
Firmar el documento por parte de los profesionales que intervinieron en el concepto
Custodiar de manera organizada, conforme a la tabla de retención documental, los documentos generados en los Planes Integrales de Movilidad Sostenible.</t>
  </si>
  <si>
    <t xml:space="preserve">Proyecta una mala imagen a la ciudadanía y viola los principios de transparencia de la entidad. </t>
  </si>
  <si>
    <t>El curso y el pago deben haberse realizado dentro del término establecido por Ley, para que el descuento aplique.
Adicionalmente los descuentos de Ley son aplicados acorde a la parametrización que hace la autoridad de tránsito y así es homologado en la página o aplicativo respectivo.</t>
  </si>
  <si>
    <t>PLAN DE TRATAMIENTO DEL RIESGO DE SOBORNO</t>
  </si>
  <si>
    <t>NOMBRE DEL PLAN</t>
  </si>
  <si>
    <t>Fecha creación:</t>
  </si>
  <si>
    <t>FECHA
DE SEGUIMIENTO:</t>
  </si>
  <si>
    <t xml:space="preserve">PLAN DE TRATAMIENTO </t>
  </si>
  <si>
    <t>FECHA - PLAZO</t>
  </si>
  <si>
    <t>RECURSOS ADICIONALES</t>
  </si>
  <si>
    <t>ÁREAS RESPONSABLES DE EJECUCIÓN</t>
  </si>
  <si>
    <t>CUMPLIMIENTO</t>
  </si>
  <si>
    <t>OBSERVACIONES
(Seguimiento - Avance)</t>
  </si>
  <si>
    <t>EVIDENCIA</t>
  </si>
  <si>
    <t>LA ACCION FUE EFECTIVA?</t>
  </si>
  <si>
    <t>#</t>
  </si>
  <si>
    <t>DESCRIPCIÓN DE LA ACTIVIDAD</t>
  </si>
  <si>
    <t>INICIO</t>
  </si>
  <si>
    <t>FIN</t>
  </si>
  <si>
    <t>SI</t>
  </si>
  <si>
    <t>NO</t>
  </si>
  <si>
    <t>% PARCIAL</t>
  </si>
  <si>
    <t>SISTEMA INTEGRADO DE GESTIÓN DISTRITAL BAJO EL ESTÁNDAR MIPG</t>
  </si>
  <si>
    <t>CONTROL DE CAMBIOS</t>
  </si>
  <si>
    <t>FECHA</t>
  </si>
  <si>
    <t>VERSIÓN</t>
  </si>
  <si>
    <t>DESCRIPCIÓN</t>
  </si>
  <si>
    <t>1.0</t>
  </si>
  <si>
    <t>Versión inicial con corte a 30 de abril de 2020; rige a partir del día siguiente a su publicación.</t>
  </si>
  <si>
    <t>2.0</t>
  </si>
  <si>
    <t>Se ajusta la política de Getión de Riesgo de Soborno y se aprueba por el Comté Institucional de Gestión y Desempeño.</t>
  </si>
  <si>
    <t>3.0</t>
  </si>
  <si>
    <t>Se ajusta la política de Gestión de Riesgo de Soborno y se aprueba por el Comté Institucional de Gestión y Desempeño.</t>
  </si>
  <si>
    <t xml:space="preserve"> OBJETIVO Y ALCANCE</t>
  </si>
  <si>
    <r>
      <t xml:space="preserve">La Secretaría Distrital de Movilidad ratifica su decisión de la lucha contra la corrupción a través del cumplimiento de la legislación vigente contra el soborno, asumiendo la implementación de los requisitos y la mejora continua del Sistema de Gestión Antisoborno, implementando los lineamientos establecidos para la prohibición del soborno, así como los procedimientos requeridos para la recepción, trámite de inquietudes y denuncias sin temor a represalias, reforzando los valores, estándares y principios establecidos en el Código de Integridad.
</t>
    </r>
    <r>
      <rPr>
        <b/>
        <sz val="18"/>
        <color theme="1"/>
        <rFont val="Arial"/>
        <family val="2"/>
      </rPr>
      <t>Objetivo:</t>
    </r>
    <r>
      <rPr>
        <sz val="18"/>
        <color theme="1"/>
        <rFont val="Arial"/>
        <family val="2"/>
      </rPr>
      <t xml:space="preserve"> 
Identificar los riesgos de soborno que se pueden presentar en la interacción de los procesos de la entidad con sus partes interesadas externas, con la finalidad de aplicar los correspondientes controles y el tratamiento para la mitigación del riesgo.
</t>
    </r>
    <r>
      <rPr>
        <b/>
        <sz val="18"/>
        <color theme="1"/>
        <rFont val="Arial"/>
        <family val="2"/>
      </rPr>
      <t xml:space="preserve">Alcance: 
</t>
    </r>
    <r>
      <rPr>
        <sz val="18"/>
        <color theme="1"/>
        <rFont val="Arial"/>
        <family val="2"/>
      </rPr>
      <t xml:space="preserve">Esta política es aplicable y de obligatorio cumplimiento para todos los funcionarios públicos y contratistas de la Secretaría Distrital de Movilidad en los niveles directivo, asesor, profesional, técnico y asistencial, así como para los consultores de la Entidad y los proveedores o socios de negocios, que hayan tenido, tengan o puedan tener una relación legal, contractual o misional con la entidad.
</t>
    </r>
  </si>
  <si>
    <t>NIVELES DE ACEPTACIÓN Y CRITERIOS PARA LA VALORACIÓN DEL RIESGO</t>
  </si>
  <si>
    <t>Zona de Riesgo Residual</t>
  </si>
  <si>
    <t>Riesgos de Soborno</t>
  </si>
  <si>
    <t>BAJO</t>
  </si>
  <si>
    <t>No es necesario establecer nuevas acciones, pero si es necesario monitorear los controles o acciones actuales en caso de existir.</t>
  </si>
  <si>
    <t>MEDIO</t>
  </si>
  <si>
    <t>ALTA</t>
  </si>
  <si>
    <t xml:space="preserve"> TRATAMIENTO Y SEGUIMIENTO DEL RIESGO</t>
  </si>
  <si>
    <r>
      <t xml:space="preserve">Se deben establecer controles o acciones preventivas para </t>
    </r>
    <r>
      <rPr>
        <b/>
        <sz val="16"/>
        <rFont val="Arial"/>
        <family val="2"/>
      </rPr>
      <t>EVITAR</t>
    </r>
    <r>
      <rPr>
        <sz val="16"/>
        <rFont val="Arial"/>
        <family val="2"/>
      </rPr>
      <t xml:space="preserve"> y/o </t>
    </r>
    <r>
      <rPr>
        <b/>
        <sz val="16"/>
        <rFont val="Arial"/>
        <family val="2"/>
      </rPr>
      <t xml:space="preserve">REDUCIR </t>
    </r>
    <r>
      <rPr>
        <sz val="16"/>
        <rFont val="Arial"/>
        <family val="2"/>
      </rPr>
      <t>la probabilidad de la materializacion de los riesgos, para esto se estableceran planes de tratamiento enfocados a bajar la calificacion del riesgo a Bajo.</t>
    </r>
  </si>
  <si>
    <r>
      <t xml:space="preserve">Se requiere de un tratamiento prioritario. Se establecen controles y/o acciones preventivas para </t>
    </r>
    <r>
      <rPr>
        <b/>
        <sz val="16"/>
        <rFont val="Arial"/>
        <family val="2"/>
      </rPr>
      <t>EVITAR y/o REDUCIR</t>
    </r>
    <r>
      <rPr>
        <sz val="16"/>
        <rFont val="Arial"/>
        <family val="2"/>
      </rPr>
      <t xml:space="preserve"> la Probabilidad de que el riesgo se materialice o el Impacto de sus efectos y tomar medidas de protección. </t>
    </r>
  </si>
  <si>
    <t>MATRIZ DE RIESGO DE SOBORNO DEL SGAS</t>
  </si>
  <si>
    <t xml:space="preserve"> GESTIÓN DEL TALENTO HUMANO</t>
  </si>
  <si>
    <t>Campañas de socializacion del SGAS (Afiches, habladores, redes sociales y carteleras digitales)</t>
  </si>
  <si>
    <t>Profesional OTIC / Contratista</t>
  </si>
  <si>
    <t>Profesional  / Contratista Dirección de Talento Humano</t>
  </si>
  <si>
    <t>Profesional Universitario   / Contratista
Dirección de Gestión de Cobro</t>
  </si>
  <si>
    <t>Profesional Especializado DGC  / Contratista /Director de Gestión de Cobro</t>
  </si>
  <si>
    <t>Profesional Especializado, (a) Profesional Universitario(a)   / Contratista Subdirección Financiera</t>
  </si>
  <si>
    <t>Profesional Especializado
/ Subdirección Administrativa  / Contratista</t>
  </si>
  <si>
    <t>Profesional Universitario (a)  / Contratista
Subdirección Financiera</t>
  </si>
  <si>
    <t>Profesional Especializado  / Contratista
/ Subdirección Administrativa</t>
  </si>
  <si>
    <t>Técnico(a) Operativo  / Contratista
Subdirección Financiera</t>
  </si>
  <si>
    <t>Funcionario Archivo central  / Contratista
Subdirección Administrativa</t>
  </si>
  <si>
    <t>Profesional Universitario/
Funcionario Archivo Central  / Contratista
Subdirección Administrativa</t>
  </si>
  <si>
    <t>Auxiliar equipo SIGA  / Contratista</t>
  </si>
  <si>
    <t>Profesional y/o Auxiliar Administrativo   / Contratista Subdirección
Administrativa Dirección de
Representación Judicial</t>
  </si>
  <si>
    <t>Profesional   / Contratista / Subdirección Administrativa</t>
  </si>
  <si>
    <t>Profesional  / Contratista / Subdirección Administrativa</t>
  </si>
  <si>
    <t>Técnico Operativo  / Contratista / Subdirección Administrativa</t>
  </si>
  <si>
    <t>Profesional  / Contratista / Subdirección
Administrativa</t>
  </si>
  <si>
    <t>Profesional   / Contratista/ Subdirección
Administrativa</t>
  </si>
  <si>
    <t>Profesional Universitario  / Contratista Subdirección de Contravenciones</t>
  </si>
  <si>
    <t>Profesional Especializado – Autoridad de Tránsito  / Contratista Subdirección de Contravenciones</t>
  </si>
  <si>
    <t>Profesional Especializado o Universitario con rol de Notificador  / Contratista/ Dirección de Investigaciones Administrativas al Tránsito y Transporte</t>
  </si>
  <si>
    <t>Profesional Especializado/Pro fesional Universitario  / Contratista Subdirección Control e Investigaciones al Transporte Público.</t>
  </si>
  <si>
    <t>Subdirector/ Profesional Especializado  / Contratista Control e Investigaciones al Transporte Público.</t>
  </si>
  <si>
    <t>Profesional Especializado/ Profesional Universitario  / Contratista Control e Investigaciones al Transporte Público</t>
  </si>
  <si>
    <t xml:space="preserve">Orientador de servicios/ Profesional Universitario/Rol instructor Profesional y Rol Instructor Técnico  / Contratista </t>
  </si>
  <si>
    <t>Orientador de servicios/Profesional Universitario/ Rol instructor Profesional y Rol Instructor Técnico Dirección de Atención al Ciudadano  / Contratista</t>
  </si>
  <si>
    <t>Técnico Dirección de Atención al Ciudadano  / Contratista</t>
  </si>
  <si>
    <t>Profesional de la Dirección de atención al ciudadano  / Contratista</t>
  </si>
  <si>
    <t>Técnico y/o Profesional de Dirección de Atención al Ciudadano  / Contratista</t>
  </si>
  <si>
    <t>Auxiliar patio transitorio/Tecnólogo patio transitorio Dirección de Atención al Ciudadano   / Contratista</t>
  </si>
  <si>
    <t>Orientador profesional Instructor  / Contratista</t>
  </si>
  <si>
    <t>Profesional Universitario o Especializado de la Dirección de Atención al Ciudadano (apoyo legal)  / Contratista</t>
  </si>
  <si>
    <t>Profesional OGS  / Contratista</t>
  </si>
  <si>
    <t>Gestor y orientador de los Centros Locales de Movlidad  / Contratista</t>
  </si>
  <si>
    <t>Director(a) y Subdirectores.
Profesionales Universitarios y Especializados 
Subdirección de Infraestructura
Subdirección de Transporte Privado
Subdirección de Transporte Público
Subdirección de la Bicicleta y el Peatón  / Contratista</t>
  </si>
  <si>
    <t>Profesional Especializado y/o Universitario 
Subdirector de Infraestructura  / Contratista</t>
  </si>
  <si>
    <t>Subdirector (a) 
Profesionales Universitario y Especializado
Subdirección de Infraestructura  / Contratista</t>
  </si>
  <si>
    <t>Director(a) 
Profesionales Especializado y Universitario.
Dirección de Planeación de la Movilidad  / Contratista</t>
  </si>
  <si>
    <t>Subdirector(a)
Profesional Especializado y/o Universitario
Subdirección de Infraestructura  / Contratista</t>
  </si>
  <si>
    <t>Subdirector (a)
Profesional Especializado o Universitario 
Subdirección de Transporte Privado  / Contratista</t>
  </si>
  <si>
    <t>Subdirector(a) 
Profesionales Especializado y/o Universitario
Subdirección de Transporte Privado  / Contratista</t>
  </si>
  <si>
    <t>Jefe, Profesionales / Oficina
Asesora de Planeación
Institucional  / Contratista</t>
  </si>
  <si>
    <t>Acciones para el tratamiento de los riesgos de soborno identificados en la SDM</t>
  </si>
  <si>
    <t xml:space="preserve">El profesional  en cargado de efectuar  la causación  verifica   que la informacion registrada cumpla con los requisitos para su causación dejando como evidencia  PA03-PR01-F03- formato de  causación y  firma como evidencia de su verificacion.
</t>
  </si>
  <si>
    <t xml:space="preserve">EL profesional encargado  de recibir los archivos de novedades de almacen verifica que la informacion   registrada en el aplicativo SAE/SAI    corresponda a los  registros contables registrados en LIMAY  identificando las diferencias, quedando como evidencia el formato de PA03-PRO2 F01  de  Conciliación contable de inventarios y propiedad planta y equipo
</t>
  </si>
  <si>
    <t>EL profesional encargado  de recibir los archivos de novedades de almacen verifica que la informacion   registrada en el aplicativo SAE/SAI    corresponda a los  registros contables registrados en LIMAY  identificando las diferencias, quedando como evidencia el formato de PA03-PRO2 F01  de  Conciliación contable de inventarios y propiedad planta y equipo.</t>
  </si>
  <si>
    <r>
      <rPr>
        <b/>
        <sz val="10"/>
        <rFont val="Arial"/>
        <family val="2"/>
      </rPr>
      <t>Soportes documentale</t>
    </r>
    <r>
      <rPr>
        <sz val="10"/>
        <rFont val="Arial"/>
        <family val="2"/>
      </rPr>
      <t>s: La totalidad de las operaciones realizadas por la entidad deben estar respaldadas en documentos idóneos, de tal manera que la información registrada sea susceptible de verificación y comprobación exhaustiva o aleatoria. Por lo cual, no podrán registrarse contablemente los hechos económicos, financieros, sociales y ambientales que no se encuentren debidamente soportados y avalados por las áreas misionales que las reportan</t>
    </r>
  </si>
  <si>
    <r>
      <rPr>
        <b/>
        <sz val="10"/>
        <rFont val="Arial"/>
        <family val="2"/>
      </rPr>
      <t xml:space="preserve">Libros de contabilidad: </t>
    </r>
    <r>
      <rPr>
        <sz val="10"/>
        <rFont val="Arial"/>
        <family val="2"/>
      </rPr>
      <t>Como soporte de los estados contables, la entidad debe generar los libros de contabilidad, principales y auxiliares, de que trata el Plan General de Contabilidad Pública. La información registrada en los libros de contabilidad será la fuente para la elaboración de los estados contables. En este sentido, los ajustes que sean necesarios para garantizar la confiabilidad de la información deberán realizarse con la debida oportunidad, de tal forma que ellos queden reflejados en estos documentos. En ningún caso los valores que aparecen registrados en los libros serán diferentes a los revelados en los estados contables y demás informes complementarios.</t>
    </r>
  </si>
  <si>
    <t>Los bancos y la interventoría Concesión SIM remitirán un correo
con la información del recaudo diario.
Se confronta la información recibida por la entidad Bancaria contra la recibida por la interventoría de la Concesión SIM. quedando como evidencia las  Conciliaciones  en excell
El registro contable se realiza por tipo de concepto de trámite.quedando como evidencia los libros auxiliares  contables.
Se confronta la información en el  aplicativo contable con la
información recibida de la Secretaría de Hacienda en las cuentas de enlace.- libros auxiliares contables.</t>
  </si>
  <si>
    <t>El concesionario SIM remite dentro de los 5 primeros días hábiles del mes un correo con la información de la Retención en la Fuente por
enajenación de Activos Fijos del mes anterior.
Se verifica que la información recibida tenga todos los datos requeridos por la Secretaria Distrital de Hacienda quedando como evidencia correo electrónico y una base de excell</t>
  </si>
  <si>
    <t>El profesional  del proceso y  el técnico verifican   que las devoluciones registradas  en los  sistema SICON  y  BOGDATA  cumplan con los requisitos  establecidos, dejando registrada la verificación en los aplicativos y los soportes aportados por el ciudadano en la carpeta compartida STORAGE_ADMIN queda como evidencia pantallazo del aplicativo SICON</t>
  </si>
  <si>
    <t>El técnico del proceso verifica constantemente que los documentos cargados en la ventanilla virtual  cumplan con los requisitos dicha verificación  se efectua a través de la plantilla de aplicativo SI CAPITAL-PA03-PR01-F03.
-El profesional del proceso realiza la revisión permenentemente de los documentos radicados por contratista y proveedores para que cumplan con los requistos establecidos para su  pago  dejando registrada la verificación  en  el Drive.</t>
  </si>
  <si>
    <t xml:space="preserve"> Jefe de la Oficina Asesora / colaborador</t>
  </si>
  <si>
    <t>La identificación de los perfiles idóneos a contratar, así como la inclusión del perfil en la elaboración de estudios previos y su validación y verificación durante el procesos de contratación Promoción de los canales de denuncia de hechos de soborno.</t>
  </si>
  <si>
    <t>Profesional de OCID</t>
  </si>
  <si>
    <t>Revisión trimestral de la base de datos de registro de sanciones. 
Revisión trimestral de todos los expedientes a cargo de la OCD
Acceso restringido a la Oficina
Revisión plataforma SID de la Alcaldía Mayor de Bogotá                                 Acta de reparto.</t>
  </si>
  <si>
    <t xml:space="preserve">Revisión trimestral de la base de datos de registro de sanciones. 
Revisión trimestral de todos los expedientes a cargo de la OCD
Acceso restringido a la Oficina
Revisión plataforma SID de la Alcaldía Mayor de Bogotá                                 Acta de reparto  </t>
  </si>
  <si>
    <t>Revisión semestral de la base de datos que contiene los expedientes disciplinarios de la OCD en la casilla fecha de los hechos</t>
  </si>
  <si>
    <t>Profesional de OCD</t>
  </si>
  <si>
    <t xml:space="preserve">PA05-M02 MANUAL DE CONTRATACION / PA05-PR19 PROCESOS DE SELECCIÓN PARA LA CONTRATACIÓN  /PA05-PR21 PROCEDIMIENTO DE CONTRATOS DE PRESTACIÓN DE SERVICIOS </t>
  </si>
  <si>
    <t xml:space="preserve">Un miembro del comité estructurador de la SDM solicita y/o recibe una dádiva o una comisión para realizar la estructuración del proceso  y/o incluir en el componente técnico de los estudios o documentos previos un requisito, que pueda favorecer a un tercero en un proceso de contratación afectando los intereses de la SDM. </t>
  </si>
  <si>
    <t>El comité estructurador designado por el ordenador del gasto en conjunto con el profesional designado como apoyo desde la Dirección de Contratación, efectuará: la verificación de la necesidad previamente inscrita en el Plan Anual de Adquisiciones. Definir la modalidad de selección, acompañamiento y revisión de la elaboración de estudios previos, de mercado y análisis del sector relativo al objeto en el formato estudios previos, y la estructuración de los estudios y documentos previos aplicando los lineamientos del PA 05 - M01 Manual de Contratación, el procedimiento PA05 - PR 19 Procesos de Selección para la Contratación y los requisitos de la norma según la modalidad de selección conservando la imparcialidad en los procesos contractuales.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los procedimientos PA 05 -PR 19 y PA 05 - PR 21 publicados en Intranet según la modalidad contractual.
Aplicar los formatos establecidos por la Dirección de Contratación publicados en la Intranet, según la modalidad contractual.</t>
  </si>
  <si>
    <t>Profesional Contratos</t>
  </si>
  <si>
    <t>Un miembro del comité evaluador, solicita y/o acepta una dádiva o una comisión,  para que al momento de verificar los requisitos habilitantes, la evaluación de los proponentes y  recomendar al Ordenador del Gasto la adjudicación del proceso según orden de elegibilidad, afecte la verificación y evaluación de las propuestas, con el fin de favorecer a un tercero.                                                                                                                                                                                                                                                                                                                                                                                                                                                                                                                                                                                                                                                                                                                                               Un miembro del comité evaluador, solicita y/o acepta una dádiva o una comisión,  cuando constate que el precio ofertado no parece suficiente para garantizar una correcta ejecución del contrato, de acuerdo a la información recogida durante la etapa de planeación y particularmente durante el Estudio del Sector, y no efectué lo dispuesto en el Manual de Contratación PA05 - M01.</t>
  </si>
  <si>
    <t xml:space="preserve">El comité evaluador designado por el ordenador del gasto y con el  apoyo del profesional designado por la Dirección de Contratación estudiará, evaluará y calificará, de manera detallada, las propuestas presentadas de acuerdo con los estudios previos, pliego de condiciones definitivo, anexos técnicos y sus adendas, de tal forma que el evaluador garantice no sólo el deber de selección objetiva sino de la verificación de las propuestas a evaluar, corroborando que éstas cumplan con todos y cada uno de los requisitos exigidos en el Anexo complementario del pliego de condiciones, sus adendas, el procedimiento PA 05 -PR20, El Manual de Contratación PA 05 - M01  y los requisitos de la norma según la modalidad de selección.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el procedimiento PA 05 -PR 19 publicado en Intranet según la modalidad contractual.
Aplicar los formatos establecidos por la Dirección de Contratación publicados en la Intranet, según la modalidad contractual.
</t>
  </si>
  <si>
    <t>El equipo del comité estructurador  designado por el ordenador del gasto y con apoyo de la Dirección de Contratación, estructuran y evalúan el proceso según la necesidad, aplicando los lineamientos del manual de contratación y los requisitos de la norma según la modalidad de selección conservando la imparcialidad en los proceso contractuales.
El profesional de la Dirección de Contratación deberá utilizar  la Plataforma Secop I y/o II  para la  llevar a cabo todo el proceso contractual cumpliendo con el principio de transparencia y acceso a la información.
Implementación de los procedimientos establecidos por la Dirección para cada proceso de contractual.
Aplicar los formatos establecidos por la Dirección de Contratación publicados en la Intranet, para cada proceso de contratación.</t>
  </si>
  <si>
    <t>El profesional especializado y/o universitario de la Dirección de Contratación responsable del proceso, solicita y/o acepta una dádiva o una comisión para: Ajustar el Proyecto de pliego electrónico y aviso de convocatoria en beneficio de un tercero. Cancelar proceso de selección en plataforma SECOP con el fin de favorecer a un tercero.  Proyectar y Publicar respuesta a las observaciones y/ o modificar la evaluación en beneficio de un tercero. Publicar resolución de declaratoria de desierto del proceso con el fin de favorecer a un tercero.</t>
  </si>
  <si>
    <t>El profesional especializado y/o universitario de la Dirección de Contratación responsable del proceso, realiza la verificación de los documentos precontractuales una vez radicados en la Dirección, por cualquiera de las Subsecretarias, a fin de dar inicio al proceso de selección a adelantar. Elabora el Anexo Complementario o Invitación pública con su correspondiente cronograma. Registra y publica el proceso en la plataforma SECOP II. Asiste a las audiencias para el caso del proceso de selección por Licitación Pública. Revisar y dar respuesta, en materia jurídica, a las observaciones allegadas al proceso para dar respuesta a las mismas. Proyectar los actos administrativos que requiera dentro del proceso de selección que se adelante y  verifica que se encuentre acorde a los lineamientos establecidos en el procedimiento PA 05 -PR20, El Manual de Contratación PA 05 - M01  y los requisitos de la norma según la modalidad de selección.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los procedimientos PA 05 -PR 19 y PA 05 - PR 21 publicados en Intranet según la modalidad contractual.
Aplicar los formatos establecidos por la Dirección de Contratación publicados en la Intranet, según la modalidad contractual.</t>
  </si>
  <si>
    <t>PA05-M02 MANUAL DE CONTRATACION                                                                                                                                                                                                                                                                              PA05-PR17 PROCEDIMIENTO PARA LAS LIQUIDACIONES CONTRACTUALES</t>
  </si>
  <si>
    <t>Un profesional especializado y/o universitario designado por la Dirección de Contratación (Encargado de trámite de liquidación) solicita y/o acepta una dádiva o una comisión para:  no efectuar o efectuar de manera parcial la revisión detallada del cumplimiento documental y jurídico de las solicitudes de liquidación, con el fin de favorecer a un tercero en perjuicio de la SDM.</t>
  </si>
  <si>
    <t>El profesional especializado y/o universitario designado por la Dirección de Contratación (Encargado de trámite de liquidación) efectuará la revisión detallada del cumplimiento documental y jurídico de las solicitudes de liquidación. Proyectará los memorandos y/o correos de aprobación o devolución de las solicitudes de liquidación y participará en las mesas de trabajo que se requieran para la verificación de las solicitudes de liquidación.                                                                                                                                                                    El profesional de la Dirección de Contratación deberá utilizar la Plataforma Secop II  y el sistema Sistema de Gestión Contractual para llevar a cabo todo el proceso de liquidaciones contractuales cumpliendo con el principio de transparencia y acceso a la información.
Dar cumplimento de lo dispuesto en los procedimiento PA05 -PR17 publicados en Intranet.
Aplicar los formatos establecidos por la Dirección de Contratación publicados en la Intranet.</t>
  </si>
  <si>
    <t>PA05-M02 MANUAL DE CONTRATACION -             PA05-PR16 PROCEDIMIENTO SANCIONATORIO POR INCUMPLIMIENTO CONTRACTUAL</t>
  </si>
  <si>
    <t xml:space="preserve">El Profesional designado por la Dirección de Contratación para los procesos sancionatorios contractuales, solicita y/o acepta una dádiva o una comisión para no realizar el acompañamiento al ordenador del gasto, con el fin de verificar los documentos, argumentos, pruebas y audiencias que se lleven a cabo en virtud del proceso sancionatorio contractual, esto con el objetivo de favorecer a un tercero, dilatando o efectuando un cierre anormal del proceso sancionatorio. </t>
  </si>
  <si>
    <t xml:space="preserve">El profesional designado por la Dirección de contratación deberá: Realizar el acompañamiento al proceso sancionatorio, verificando los documentos y enviando los respectivos ajustes mediante correo electrónico o memorando al profesional designado por el ordenador del gasto. Asistir a todas las audiencias a las que hubiere lugar y garantizar que se ajuste a lo establecido en la ley 1474 de 2011.  Realizar las sugerencias y observaciones a los que haya lugar durante la consecución del procedimiento sancionatorio, aplicando lo establecido de los lineamientos establecidos en el Manual de Contratación PA 05 - M01 así como lo establecido en el procedimiento de Sancionatorio Contractual PA 05 - PR 16.                                                                                                                                                                                                                                                                                  Dar cumplimento de lo dispuesto en los procedimientos PA 05 -PR 16 publicados en Intranet según la modalidad contractual.
Aplicar los formatos establecidos por la Dirección de Contratación publicados en la Intranet, según la modalidad contractual.
</t>
  </si>
  <si>
    <t xml:space="preserve">PE01-PR02 Procedimiento para la modificación presupuestal de los proyectos de inversión.  </t>
  </si>
  <si>
    <t xml:space="preserve">PE01-PR03 Procedimiento de Anteproyecto de Presupuesto. </t>
  </si>
  <si>
    <t xml:space="preserve">PE01-PR06 Elaboración y seguimiento del Plan Anual de Adquisiciones (P.A.A) y aprobación de viabilidades presupuestales. </t>
  </si>
  <si>
    <t>La Subdirección de Contravenciones y con apoyo de su grupo de trabajo realizará semanalmente la programación con la rotación de Abogados y Autoridades para la realización de las actividades a desempeñar de los procesos contravencionales en el CSM dejando como evidencia el correo enviado con la programación semanal.
El Auxliar Administrativo verifica mensualmente que las actuaciones y actos administrativos esten cargadas en el SICON Vs. el expediente físico entregado por el Profesional Unviersitario dejando evidencia en la base de datos sobre los expedientes rechazados que no fueron cargados en SICON.
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</si>
  <si>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La Subdirección de Contravenciones y con apoyo de su grupo de trabajo realizará semanalmente la programación con la rotación de Abogados y Autoridades para la realización de las actividades a desempeñar de los procesos contravencionales en el CSM dejando como evidencia el correo enviado con la programación semanal.</t>
  </si>
  <si>
    <t>Verificar que el comparendo y la licencia de conducción y/o documento de identidad presentados correspondan al infractor.</t>
  </si>
  <si>
    <t>Verificar el número de usuarios registrados en el PM04-PR01-F01 contra el número de usuarios ingresados en SICON</t>
  </si>
  <si>
    <t>Verificar el número de usuarios registrados en el PM04-PR01-F01 contra el número de usuarios ingresados en SICON.
Verificar mediante muestreo aleatorio del 10% de los asistentes a cada curso, la detección del riesgo de corrupción.</t>
  </si>
  <si>
    <t>Consultar en el aplicativo  del sistema de información contravencional,  la orden de salida del vehículo emitida por la autoridad de tránsito.</t>
  </si>
  <si>
    <t>Antes de entregar el vehículo se debe confirmar el pago y verificar los documentos del automotor y persona autorizada para retirar el mismo.
Verificar la información del formato consolidado diario de liquidaciones remitidas por correo electrónico, para constatar la información aportada por el ciudadano al momento del retiro del vehículo.</t>
  </si>
  <si>
    <t>Identificar los automotores que se encuentren inmovilizados por más de un año en los parqueaderos autorizados, por infracción a las normas de tránsito y transporte.
Remitir trimestralmente a la Oficina Asesora de Comunicaciones y Cultura, el listado de vehículos que han permanecido por más de un (1) año en estado inmovilizado por infracción a las normas de tránsito y transporte y que pueden ser susceptibles de aplicación Ley 1730 de 2014, para llevar a cabo su publicación en un diario de alta circulación</t>
  </si>
  <si>
    <t>Recibir y verificar los documentos del vehículo y autorización  por parte del patio.
Verificar con la fiscalía que emitio la orden de entrega del vehículo, que el oficio, los datos del autorizado y noticia criminal  correspondan con la persona autorizada para el retiro del vehículo .</t>
  </si>
  <si>
    <t>Todas las solictudes  de los préstamos y consultas deben contar con la trazabilidad  através del aplicativo Aranda
Se atenderán las consultas digitales  preferiblemente y no los documentos originales.
Para el caso del préstamo físico se validará la información antes y despues del préstamo a través del Formato PA01-PR04-F01</t>
  </si>
  <si>
    <t>El formato PA01-PR08- 05 se diligenciará en los eventos en que no se pueda presentar factura como por ejemplo la legalización del servicio de transporte.
Los requisitos que se deben revisar a una factura son: Nit, Rut, Resol. DIAN fecha, en caso que no se cumpla con los requisitos se devolverá y se exigirá los documentos con requisitos legales.                   Previo a realizar cualquier gasto por la caja menor, se deberá contar con el visto bueno y debida autorización del jefe inmediato del beneficiario del pago, con el fin de proceder con la revisión de los documentos con los requisitos legales descritos</t>
  </si>
  <si>
    <t>El formato PA01-PR08- 05 se diligenciará en los eventos en que no se pueda presentar factura como por ejemplo la legalización del servicio de transporte.
Los requisitos que se deben revisar a una factura son: Nit, Rut, Resol. DIAN fecha, en caso que no se cumpla con los requisitos se devolverá y se exigirá los documentos con requisitos legales.                  Previo a realizar cualquier gasto por la caja menor, se deberá contar con el visto bueno y debida autorización del jefe inmediato del beneficiario del pago, con el fin de proceder con la revisión de los documentos con los requisitos legales descritos</t>
  </si>
  <si>
    <t>El Subdirector Administrativo contrata una firma interventora experta con el objetivo que realice el control y seguimiento técnico, jurídico, ambiental y financiero a las actividades a realizar por el contratista de mantenimiento locativo, que será el intermediario entre la SDM y el contratista de mantenimiento, quien presenta mensualmente  como evidencia los informes de ejecución y gestión.
El supervisor y el apoyo a la supervisión de la Subdirección Administrativa, realizará una reunión previa a la suscripción del acta de inicio con la interventoría y contratista de mantenimiento, con el fin de recordar las obligaciones en materia anticorrupción y antisoborno disminuyendo así el riesgo de que estas se materialicen, dejando como evidencia un acta de reunión. 
En todas las reuniones de seguimiento en que se encuentre presente el contratista de mantenimiento y el personal de la SDM, deberá estar presente la interventoría del contrato como mediador entre las partes, dejando como evidencia las actas de reunión.</t>
  </si>
  <si>
    <t>El colaborador deberá solicitar y recibir las respectivas cotizaciones a los proveedores a través de correo electrónico o un medio alternativo que permita dejar evidencia de la comunicación con los proveedores, brindando trato igualitario y la misma información para realizar la cotización, dejando como evidencia la solicitud de cotización y las respuestas de los proveedores.</t>
  </si>
  <si>
    <t>Desde la entidad se revisa que todos los repuestos y mantenimientos que se realicen de acuerdo a las especificaciones tecnicas establecidas y obligaciones del contrato, tambien teniedo en cuenta manual de cada vehiculo.se verifica que cada que los precios  de los repuestos este conforme a los precios establecidos a los estudios previos del contrato</t>
  </si>
  <si>
    <t xml:space="preserve">Formato PA04-PR01-F01 (Solicitud de Cuentas de Usuario) firmado para autorización de creación, modificación, suspensión o reactivación del usuario (Por Directivo o Supervisor).
La solicitud se identifica por un único número. (Ticket generado por el operador tecnológico)
Se deben tener en cuenta las responsabilidades asignadas al solicitante de la cuenta con los permisos solicitados.
</t>
  </si>
  <si>
    <t>La solicitud debe hacerse al correo agarcia@movilidadbogota.gov.co anexando los documentos en PDF solicitados: Cedula 150%, acta de posesión.</t>
  </si>
  <si>
    <t xml:space="preserve">Se realiza concepto técnico validando las condiciones y orientaciones técnicas, del software a adquirir teniendo en cuenta lo establecido en los procedimientos de la Dirección de Contratación.
La OTIC recibe requerimiento técnico de las dependencias con la solicitud describiendo la necesidad y el desarrollo que se solicita en la (Modalidad Fabrica del Software.)
</t>
  </si>
  <si>
    <t>La OTIC realiza seguimiento de ejecución de los contratos teniendo en cuenta lo establecido en el Manual  de Contratación y estudios previos en lo referente a entrega a satisfacción.</t>
  </si>
  <si>
    <t>La OTIC realiza seguimiento de ejecución de los contratos teniendo en cuenta lo establecido en el Manual  de Contratación y estudios previos en lo referente a la ejecución del contratro.</t>
  </si>
  <si>
    <t xml:space="preserve">
Valoración en el seguimiento dle comité de Cambios sobre la viabilidad para la implementación de los cambios y su impacto, mediante conceptos individuales o colectivos.
Documento PA04-PR04-F01 con la aprobación del cambio que se Autorizo. 
</t>
  </si>
  <si>
    <t>Formato PA04-PR01-F01 (Solicitud de Cuentas de Usuario) firmado para autorización de creación, modificación, suspensión o reactivación del usuario y acceso a un desarrollo, soporte o acceso a Base de Datos. (Por Directivo o Supervisor).
La solicitud se identifica por un único número. (Ticket generado por el operador tecnológico)</t>
  </si>
  <si>
    <t>Profesional Universitario/Profesional Especializado Dirección de Ingeniería de Tránsito</t>
  </si>
  <si>
    <t xml:space="preserve">Profesional universitario o Técnico Operativo Subdirección de Señalización </t>
  </si>
  <si>
    <t>Profesional Universitario Dirección de Ingeniería de Tránsito</t>
  </si>
  <si>
    <t>El interesado ofrece o entrega dadivas a un Colaborador de la SDM para que se apruebe un diseño semaforico sin que este cumpla los parametros establecidos.</t>
  </si>
  <si>
    <t>Profesional Especializado
Subdirección de
Semaforización</t>
  </si>
  <si>
    <t>El interesado ofrece o entrega dadivas a un Colaborador de la SDM para que se apruebe o priorice la implementación de una intersección o control semafórico sin que esta cumpla las especificaciones tecnicas y su proceso de priorización.</t>
  </si>
  <si>
    <t>Profesional Especializado y/o Profesional Universitario 
Subdirección de
Semaforización</t>
  </si>
  <si>
    <t>Profesional Especializado
Subdirección de Señalización</t>
  </si>
  <si>
    <t>PM03-PR13
Seguimiento y control a garantías de los contratos de señalización vial</t>
  </si>
  <si>
    <t>Profesional Universitario/ Profesional especializado Subdirección de señalización</t>
  </si>
  <si>
    <t>POLÍTICA DE RIESGOS DE SOBORNO</t>
  </si>
  <si>
    <t xml:space="preserve">POLITICA DE GESTIÓN DEL RIESGO DE SOBORNO EN LA SDM
</t>
  </si>
  <si>
    <t>Un Colaborador de la SDM solicita o acepta una dádiva o una comisión para favorecer con un otorgamiento de facilidad de pago a un tercero sin cumplir los requisitos.</t>
  </si>
  <si>
    <t>Profesional Universitario y
profesional especializado  / Contratista
Director de Gestión de Cobro</t>
  </si>
  <si>
    <t>Auxiliar Administrativo/  Contratista
Director de Gestión de Cobro</t>
  </si>
  <si>
    <t>Un Colaborador de la SDM solicita o acepta una dádiva o una comisión para favorecer con un mandamiento de pago o con la omisión de una medida cautelar sobre sus bienes.</t>
  </si>
  <si>
    <t>Un Colaborador de la SDM solicita o acepta una dádiva o una comisión para favorecer a un tercero en un remate de bienes.</t>
  </si>
  <si>
    <t>Profesional Universitario  / Contratista
Director de Gestión de Cobro</t>
  </si>
  <si>
    <t>Un Colaborador de la SDM solicita o acepta una dádiva o una comisión para no reportar en las centrales de riesgo a la compañía de seguros por omitir el pago de una póliza.</t>
  </si>
  <si>
    <t>Un Colaborador de la SDM solicita o acepta una dádiva o una comisión para favorecer con un mandamiento de pago o con la omisión de una medida cautelar sobre sus bienes por abandono.</t>
  </si>
  <si>
    <t>Un Colaborador de la SDM solicita o acepta una dádiva o una comisión para favorecer a un tercero en un remate de bienes por abandono.</t>
  </si>
  <si>
    <t>Interesado ofrece dadivas a un Colaborador de la SDM para favorecer a un tercero en la elaboracion de estudios previos  para que sea contratado.</t>
  </si>
  <si>
    <t>El colaborador de la SDM solicita y/o recibe dadivas para favorecer a un tercero en la elaboracion de estudios previos  para que sea contratado.</t>
  </si>
  <si>
    <t xml:space="preserve">EL profesional   del proceso verifica que las devoluciones cargadas en la carpeta compartida STORAGE_ADMIN cumplan con los requisitos establecidos  en el procedimiento dejando como registro la verificación mediante-orden de devolución. Y CD
</t>
  </si>
  <si>
    <t>La empresa de correspondencia realiza el control de calidad sobre los radicados de salida, antes de realizar la impresión y envio de los documentos, con el fin de que la información del PDF coincida con la del Sistema de Gestión Documental, de acierdo con lo establecido en el procedimiento, PA01-PR15 PROCEDIMIENTO RADICACIÓN COMUNICACIONES SALIDA VERSIÓN 1,0 DE 04-12-2020.PDF.
Toda la trazabilidad de las gestiones realizas por correspondencia quedan registradas en el Sistema de Gestión Documental ORFEO</t>
  </si>
  <si>
    <t>Solicitar el vehículo que realizará los traslados a través de correo electrónico para asegurar la confiabilidad del conductor</t>
  </si>
  <si>
    <t>Se verificará el archivo físico contra el inventario entregado.
Legalizar la transferencia documental mediante acta de tranferencia PA-PRO3-F01</t>
  </si>
  <si>
    <t xml:space="preserve">Realizar el proceso de eliminacion documental a través de acta con el acompañamiento de la Oficina de Control interno, asi mismo asegurar con el acta y video de la destrucción documental del proveedor contratado por la SDM </t>
  </si>
  <si>
    <t>Todas las solictudes  de los préstamos y consultas deben contar con la trazabilidad  através del aplicativo Aranda, es decir que los externos solo pueden realizar consulta en sala. 
Para el caso del préstamo físico de entes de control se procede con el  préstamo a través del Formato PA01-PR04-F01</t>
  </si>
  <si>
    <t>Campañas de socializacion del SGAS (Afiches, habladores, redes sociales y carteleras digitales)
Los fondos que constituyen las cajas menores solamente pueden utilizarse para sufragar gastos identificados y definidos en los conceptos del Presupuesto de Gastos Generales que tengan el carácter de urgentes, previa autorización del jefe inmediato.</t>
  </si>
  <si>
    <t>La utilizacion de los recursos destinados para la caja menor, no se utilizan con frecuencia, esto implica que la inversion que se realiza con estos recursos no se destinan siempre para la misma compra, por lo tanto, no es factible dicha situación.
El monto establecido que se podrá utilizar mensualmente, no debe exceder el reglamentado dentro de la Resolución que establece el manejo de la misma dentro de cada vigencia fiscal. Adicionalmente, se debe realizar conciliaciones del manejo de la caja menor, donde se relacionan los movimientos que se realizan mes a mes.</t>
  </si>
  <si>
    <t xml:space="preserve">Se debe verificar que la documentación allegada esté completa y la información contenida en la misma sea suficiente y veraz para efectuar el movimiento que se precisa. Para los efectos debe remitirse al procedimiento referenciado.
Si la documentación o la información registrada en la misma no está conforme con lo requerido, debe informarse al funcionario y/o dependencia que presentó solicitud de movimiento vía correo
electrónico, indicando las inconsistencias que impiden el registro y
ejecución del movimiento. </t>
  </si>
  <si>
    <t>Desde la Subdirección Administrativa se estructura técnicamente el proceso de Intermediario de Seguros, la ejecución de los contratos suscritos entre la SDM y las Aseguradoras se hace a través del intermediario, de esta manera no se tiene contacto directo con la Aseguradora, aparte la Supervisión se acoge a los requisitos técnicos establecidos en el proceso de selección y mes a mes se realiza la verificación del cumplimiento de las obligaciones con las evidencias que aporta el contratista.</t>
  </si>
  <si>
    <t xml:space="preserve">Desde la Subdirección Administrativa se estructura técnicamente el proceso de Intermediario de Seguros, la ejecución de los contratos suscritos entre la SDM y las Aseguradoras se hace a través del intermediario, de esta manera no se tiene contacto directo con la Aseguradora, aparte el apoyo a la Supervisión se acoge a los requisitos técnicos establecidos en el proceso de selección y mes a mes se realiza la verificación del cumplimiento de las obligaciones con las evidencias que aporta el contratista. INFORME DE ACTIVIDADES CONTRATO DE CONSULTORÍA - INTERMEDIACIÓN DE SEGUROS </t>
  </si>
  <si>
    <t>PE04 
PROCESO DE INTELIGENCIA PARA LA MOVILIDAD</t>
  </si>
  <si>
    <t>Un Colaborador de la SDM solicita o recibe dadivas de un tercero para favorecerlo en un contrato en caso de que la generación de cualquiera de los productos de la dependencia se realice por contratación.</t>
  </si>
  <si>
    <r>
      <t xml:space="preserve">La implementación de esta política contempla los siguientes lineamientos:
a) El análisis del contexto estratégico para la Gestión del Riesgo de Soborno, se efectúa mediante la identificación de señales de alerta o posibles hechos de soborno que pueden presentarse en los procesos institucionales donde haya una interacción con externos y que impacte directamente los objetivos estratégicos y del sistema de gestión antisoborno de la Secretaría Distrital de Movilidad, con base en los lineamientos de la guía metodológica de prevención de riesgos de soborno en entidades públicas de la Veeduría Distrital, la NTC ISO 37001:2017 y a través de la Matriz DOFA, la cual es el insumo para la identificación de causas, riesgos y consecuencias.
b) Siendo el Soborno una forma de corrupción, el impacto siempre será negativo para la entidad, independiente de su clasificación.
c) Los niveles de aceptación o tolerancia al riesgo de soborno, así como los niveles para calificar el impacto y la probabilidad que determina la Secretaría Distrital de Movilidad, son los establecidos en la </t>
    </r>
    <r>
      <rPr>
        <u/>
        <sz val="18"/>
        <rFont val="Arial"/>
        <family val="2"/>
      </rPr>
      <t>guía para la gestión del riesgo SDM,</t>
    </r>
    <r>
      <rPr>
        <sz val="18"/>
        <rFont val="Arial"/>
        <family val="2"/>
      </rPr>
      <t xml:space="preserve"> metodologia que se formuló con base en las buenas practicas de la NTC ISO 31000 (Gestión de riesgos), 37001 (Gestión antisoborno) y la guia de la Veeduría Distrital, teniendo en cuenta que todo surge de la presunción de un posible hecho de soborno y siempre debe conducir a un tratamiento, en concordancia con la siguiente tabla:</t>
    </r>
  </si>
  <si>
    <t>Profesional Especializado y/o Universitario Subdirección de Planes de Manejo de Tránsito</t>
  </si>
  <si>
    <t xml:space="preserve">Profesional Universitario y/o especializado y/o Subdirector(a) Subdirección de Planes de Manejo de Tránsito
</t>
  </si>
  <si>
    <t xml:space="preserve">El interesado ofrece o entrega dadivas o beneficios a un colaborador de la SDM para anteponer actividades de control a pesar de que esta no esten priorizadas en el corto plazo, y así favorecer a un tercero. </t>
  </si>
  <si>
    <t>Un Colaborador de la SDM solicita o recibe dadivas o beneficios para anteponer actividades de control a pesar de que esta no esten priorizadas en el corto plazo, y así favorecer a un tercero.</t>
  </si>
  <si>
    <t>Profesional especializado y profesional universitario Subdirección de Gestión en Vía</t>
  </si>
  <si>
    <t xml:space="preserve">PM04-M01- MANUAL DE SERVICIO AL CIUDADANO </t>
  </si>
  <si>
    <t>Interesado ofrece o entrega dadivas al colaborador de la SDM para realizar  trámites en la entidad  sin estar  previamente agendado.</t>
  </si>
  <si>
    <t>Proyecta una mala imagen a la ciudadanía y viola los pricipios de transparencia de la entidad.</t>
  </si>
  <si>
    <t>Orientador / Anfitrión servicios/ 
Orientador / Gestor módulo de servicio.
Gestor de Sala / Gestor especializado.</t>
  </si>
  <si>
    <t>Verificar que el ciudadano este agendado en las plataformas dispuestas por la entidad.</t>
  </si>
  <si>
    <t>Colaborador de la SDM solicita o acepta una dadiva al ciudadano para que  realice  trámites en la entidad  sin estar  previamente agendado.</t>
  </si>
  <si>
    <t>Contratistas</t>
  </si>
  <si>
    <t>El desarrollo de esta actividad se realizará de conformidad a lo establecido en el Manual de Supervisión de la SDM.</t>
  </si>
  <si>
    <r>
      <t>Un Contratista entrega u ofrece dadivas a un colaborador de la SDM para favorecerlo con la aprobación de la cuenta de cobro sin</t>
    </r>
    <r>
      <rPr>
        <sz val="10"/>
        <rFont val="Arial"/>
        <family val="2"/>
      </rPr>
      <t xml:space="preserve"> evidenciar </t>
    </r>
    <r>
      <rPr>
        <sz val="10"/>
        <color theme="1"/>
        <rFont val="Arial"/>
        <family val="2"/>
      </rPr>
      <t>el cumplimiento de sus obligaciones, durante la supervisión del contrato.</t>
    </r>
  </si>
  <si>
    <t>Un Supervisor de la SDM solicita o recibe dadivas de un contratista para favorecerlo con la aprobación de la cuenta de cobro sin  evidenciar el cumplimiento de sus obligaciones, durante la supervisión del contrato.</t>
  </si>
  <si>
    <t>Subsecretario (a) Política de
Movilidad / Director (a) (DIM) / supervisor del contrato</t>
  </si>
  <si>
    <t>Campañas de socializacion del SGAS (Comunicaciones internas, Afiches, habladores, redes sociales y carteleras digitales)</t>
  </si>
  <si>
    <t>Subsecretario (a) Política de
Movilidad / Director (a) (OSV) / estructurador del proceso</t>
  </si>
  <si>
    <t xml:space="preserve">PE03 
PROCESO DE SEGURIDAD VIAL </t>
  </si>
  <si>
    <t>Un tercero ofrece o entrega dadivas a un colaborador de la SDM para favorecerlo en la contratación en caso de que la generación de cualquiera de los productos de la dependencia se realice por contratación.</t>
  </si>
  <si>
    <t xml:space="preserve">Fortalecer , a través de la divulgación periodica  en los canales de comunicación,  el conocimiento de los lineamientos internos, directriz y política de la SDM en relación con sus trámites y servicios. Promoción de los canales de denuncia de hechos de soborno. </t>
  </si>
  <si>
    <t xml:space="preserve">Implementar estrategias y/o acciones  comunicativas   para fortalecer el SGAS, así como su divulgación a través de los diferentes canales con los que cuenta la Entidad.  </t>
  </si>
  <si>
    <t xml:space="preserve">Implementar  estrategias y/o acciones  comunicativas   para fortalecer el SGAS, así como su divulgación a través de los diferentes canales con los que cuenta la Entidad.  </t>
  </si>
  <si>
    <t xml:space="preserve">Interesado ofrece o entrega dadivas a un Colaborador de la SDM para verse favorecido  en el marco de la estrucrutacion del proceso de contratacion, dado el caso en que se requiera la caracterizacion de actores viales y poblaciones asociadas a las políticas, planes, programas, proyectos o medidas implementadas de la Secretaría Distrital de Movilidad. </t>
  </si>
  <si>
    <t>Un Colaborador de la SDM solicita o recibe dadivas de un contratista para favorecer a un tercero y este, verse favorecido en el en el marco de la estructuración del proceso de contratación.</t>
  </si>
  <si>
    <t>Estructuración técnica en procesos de contratación</t>
  </si>
  <si>
    <t xml:space="preserve">Interesado ofrece o entrega dadivas o beneficios a un Colaborador de la SDM encargado de realizar la estructuración técnica del proceso precontractual, con el fin de favorecerlo. </t>
  </si>
  <si>
    <t xml:space="preserve">Un Colaborador de la SDM solicita o recibe dadivas de un tercero para que se ajusten las especificaciones de la estructuración técnica del proceso precontractual, con el fin de favorecerlo. </t>
  </si>
  <si>
    <t>Profesional Especializado y/o Profesional Universitario 
Subdirección de
Semaforización (rol estructurador)</t>
  </si>
  <si>
    <t>Evaluación técnica en procesos de contratación</t>
  </si>
  <si>
    <t xml:space="preserve">Interesado ofrece o entrega dadivas o beneficios a un Colaborador de la SDM encargado de realizar la evaluación técnica del proceso contractual, con el fin de favorecerlo en el resultado de su evaluación técnica. </t>
  </si>
  <si>
    <t>Un Colaborador de la SDM encargado de la evaluación técnica del proceso contractual, solicita o recibe dadivas de un tercero, con el fin de favorecerlo en el resultado de su evaluación técnica.</t>
  </si>
  <si>
    <t>Profesional Especializado y/o Profesional Universitario 
Subdirección de
Semaforización (rol evaluador)</t>
  </si>
  <si>
    <t>Supervisión en la ejecución de los contratos</t>
  </si>
  <si>
    <t>Interesado ofrece o entrega dadivas o beneficios a un Colaborador de la SDM encargado de realizar la supervisión contratual, con el fin de favorecerlo en el no cumplimiento sus respectivas obligaciones, establecidas en la minuta del contrato y demás normatividad vigente.</t>
  </si>
  <si>
    <t>Un Colaborador de la SDM encargado de  la supervisión contratual, solicita o recibe dadivas de un tercero, con el fin de favorecerlo en el no cumplimiento sus respectivas obligaciones, establecidas en la minuta del contrato y demás normatividad vigente.</t>
  </si>
  <si>
    <t>Profesional Especializado y/o Profesional Universitario 
Subdirección de
Semaforización (rol supervisor)</t>
  </si>
  <si>
    <t xml:space="preserve">Un posible proveedor de tecnología entrega dádivas a un Colaborador de la SDM, para que le asegure la negociación y contratación de Operador Tecnológico. </t>
  </si>
  <si>
    <t>Deterioro de la reputación institucional que afecta su gobernanza</t>
  </si>
  <si>
    <t xml:space="preserve">Un posible proveedor de tecnología entrega dádivas a un Colaborador de la SDM, para que le asegure la negociación y contratación de Firma Digital </t>
  </si>
  <si>
    <t>PA04-PR06 GESTIÓN DE REQUERIMIENTOS Y SOLICITUDES EN MATERIA TECNOLÓGICA</t>
  </si>
  <si>
    <t xml:space="preserve">Un tercero ofrece o entrega dadivas con el fin de que se le realice la solución de un requerimiento de tipo acceso a un sistema de información, reparación de equipo. </t>
  </si>
  <si>
    <t xml:space="preserve">
La solicitud y/o requerimiento se identifica y se tramita por un único número. (Ticket generado por el operador tecnológico)
</t>
  </si>
  <si>
    <t>Un colaborador de OTIC acepta una dadiva para solucionar requerimientos de tipo acceso a un sistema de información, reparación de equipo y/o para tener acceso a la información de la SDM</t>
  </si>
  <si>
    <t xml:space="preserve">Formato PA04-PR01-F01 (Solicitud de Cuentas de Usuario) firmado para autorización de creación, modificación, suspensión o reactivación del usuario donde se podrá revisar los accesos y permisos que tiene permitido la cuenta de usuario. </t>
  </si>
  <si>
    <t xml:space="preserve">El equipo evaluador designado por el ordenador del gasto en conjunto con el abogado designado por la Dirección de contratación evaluará las propuestas presentadas teniendo en cuenta los documentos allegados por los oferentes, la propuesta económica y en concordancia con lo dispuesto en los estudios previos, requisitos habilitantes y normatividad aplicable para el proceso contractual, con el fin de comprobar que se evalúen los oferentes teniendo en cuenta el principio de transparencia e imparcialidad. En caso de encontrarse alguna irregularidad se deberá proceder como lo estima el Manual de Transparencia, Manual de Contratación, la ley y los procedimientos de la entidad. </t>
  </si>
  <si>
    <t>Posibilidad de obtener un beneficio económico por la Celebración Indebida de Contratos en su estructuracion para beneficio propio o un tercero.</t>
  </si>
  <si>
    <t>Posibilidad de obtener un beneficio económico por la Celebración Indebida de Contratos en su evaluacion para beneficio propio o un tercero.</t>
  </si>
  <si>
    <t xml:space="preserve">PE01-PR01 Formulación de proyectos, construcción y seguimiento del Plan de Acción Institucional. </t>
  </si>
  <si>
    <t xml:space="preserve">PE01-PR02 Procedimiento para la modificación presupuestal de los proyectos de inversión. </t>
  </si>
  <si>
    <t xml:space="preserve">El profesional que causa es distinto al que revisa, existe un proceso de control a través de la revisión de las cuentas causadas por parte de un porfesionales distinto al que causa.  </t>
  </si>
  <si>
    <t>Con la adopción de la ventanilla virtual se mitiga la posibilidad de que el contratista identifique el colaborador de la SDM, adicionalmente el trámite de pago de las cuentas se realiza en lotes, lo que impide el pago en forma preferencial.</t>
  </si>
  <si>
    <t xml:space="preserve">En la actualidad las solicitudes ingresan por los sistemas de radicación ORFEO y PQRS lo que mitiga la posibilidad de contacto directo entre el ciudadano y el colaborador de la SDM y el consecuente riesgo de ofrecimiento de dádivas. </t>
  </si>
  <si>
    <t>Un colaborador de la SDM solicita o recibe dádivas o cualquier beneficio de un ciudadano para autorizar la salida del vehículo en el Sistema de Información Contravencional, sin contar con un acta de retiro que cumpla con los requisitos legales o favoreciendo los intereses del presunto infractor.</t>
  </si>
  <si>
    <t xml:space="preserve">Un colaborador de la SDM solicita o recibe dádivas o cualquier beneficio de un ciudadano para  ser favorecido en el acto administrativo que resuelve la responsabilidad contravencional por conducir en estado de embriaguez, no incorporar de manera inmediata la sanción o cancelación de la licencia de conducción en el Runt  o demás beneficios a favor del presunto infractor. </t>
  </si>
  <si>
    <t>Profesional Especializado/Profesional Universitario / Contratista Subdirección de Contravenciones</t>
  </si>
  <si>
    <t>Proyecta una mala imágen a la ciudadanía y viola los principios de transparencia de la entidad.</t>
  </si>
  <si>
    <t xml:space="preserve">El Profesional de la Subdirección de Contravenciones realizará mensualmente la revisión de los expedientes exonerados de embriaguez y aleatoreamente otras infracciones, con el fin de verificar que el fallo haya dado cumplimiento a la normatividad vigente, en caso de encontrar irregularidades se informará a través de memorando a la Subdirección y como evidencia se llevará el registro en un archivo en excel con las respectivas observaciones y adicionalmente entregará un informe con la revisión de los mismos.
El grupo de profesionales encargado verifica mensualmente las sanciones cargadas al RUNT, dejando como evidencia el requerimiento enviado por ETB o al sistema de información que haga sus veces. </t>
  </si>
  <si>
    <t>Un colaborador de la SDM solicita o recibe dádivas o cualquier beneficio de un ciudadano para no generar la resolución de apertura de investigación por reincidencia, para no ingresar en el sistema de información contravencional la información del infractor, propietario y/o autorizado, del cual se haya verificado la reincidencia con el fin de beneficiarse. Igualmente, para que la sanción por reincidencia no sea incorporada en el RUNT o SIMIT.</t>
  </si>
  <si>
    <t xml:space="preserve">Profesional Especializado / Profesional Universitario  / Contratista de SuperCade Subdirección de Contravenciones </t>
  </si>
  <si>
    <t>Proyecta una mala imágen a la ciudadania y viola los principios de transparencia de la entidad.</t>
  </si>
  <si>
    <t xml:space="preserve">La Autoridad de Tránsito realizará periodicamente la revisión de la Base de Datos de Reincidencias con el fin de controlar el impulso procesal dejando como evidencia la Base de Datos y las actas de las reuniones de seguimiento con el grupo de trabajo. 
El Profesional Especializado verifica períodicamente las sanciones que no han sido cargadas al RUNT  dejando como evidencia  el registro de dicha información en la base de datos del grupo de reincidencias.
Se gestionará para que el nuevos sistema de información genere este proceso de manera automática. </t>
  </si>
  <si>
    <t>Un colaborador de la SDM solicita o recibe dádivas o cualquier beneficio de un ciudadano para que se archive un expediente sin que se haya subsanado la falta que dio origen a este.</t>
  </si>
  <si>
    <t>Profesional Especializado / Profesional Universitario  / Contratista Subdirección de Contravenciones</t>
  </si>
  <si>
    <t>El Profesional Especialziado realizará periodicamente la revisión de la Base de Datos de Subsanaciones con el fin de controlar el impulso procesal dejando como evidencia la Base de Datos.</t>
  </si>
  <si>
    <t>Un colaborador de la SDM solicita o recibe dádivas o cualquier beneficio de un ciudadano para que no se le aperture la investigacion por el incumplimiento de los compromisos y/o para que favorezca en el fallo aun sabiendo que se incumplieron.</t>
  </si>
  <si>
    <t>PM05-PR11
Procedimiento de Inspeccion y Vigilancia al Transporte Público</t>
  </si>
  <si>
    <t>1. Revisión de los perfiles de las personas que conforman el equipo de visitas de la Subdirección de Control e Investigaciones al Transporte Público.
2. Sensibilizaciones permanentes sobre Ley Antisoborno y tema de anticorrupción al equipo encargado de realizar las visitas administrativas.
3, Participación de las actividades realizadas por la SDM sobre ley Antisoborno y Corrupción 
4. Rotación de los profesionales a las diferentes empresas (cada año se cambian las empresas a las los profesionales/colaboradores van a hacer visitas)
5. Las visitas son realizadas por grupos (2 o 3) colaboradores de la entidad, lo que permite tener un mejor control al riesgo que pueda llegar a presentarse por temas de corrupción.</t>
  </si>
  <si>
    <t>Interesado externo ofrece o entrega dadivas o cualquier beneficio a un Colaborador de la SDM para que no de tramite a una investigacion por violacion a las normas de transporte publico</t>
  </si>
  <si>
    <t xml:space="preserve">PM05-PR07 Procedimiento segunda Instancia por infracción a las normas de tránsito
y de transporte público </t>
  </si>
  <si>
    <t>Profesional Especializado / Profesional Universitario / Contratista</t>
  </si>
  <si>
    <t>Proyecta una mala imagen a la ciudadania y viola los pricipios de transparencia de la entidad. Falta de credibilidad de la Entidad.</t>
  </si>
  <si>
    <t>El Profesional que realiza la actividad de revisor de la Dirección de Investigaciones Administrativas de Tránsito y Transporte verifica permanentemente que los actos administrativos sean fallados dando cumplimiento a la normatividad vigente con el fin de verificar que el fallo haya dado cumplimiento a la normatividad vigente, en caso de encontrar irregularidades se informará a través de memorando al Director y como evidencia el memorando con el hallazgo</t>
  </si>
  <si>
    <t>Interesado ofrece o entrega dadivas o cualquier beneficio a un Colaborador de la SDM para que no de tramite un proceso de segunda instancia por infracciones a las normas de tránsito y de transporte</t>
  </si>
  <si>
    <t>Contratación</t>
  </si>
  <si>
    <t xml:space="preserve">Interesado ofrece o entrega dadivas o cualquier beneficio a un Colaborador de la SDM para agilizar el proceso de contratación dentro del proceso Gestión Contravencional y al Transporte Público. </t>
  </si>
  <si>
    <t>Profesional Universitario / Contratista</t>
  </si>
  <si>
    <t>Revision previa de los documentos para la contratacion y el cumplimiento de los requisitos exigidos para el proceso de contratación.
Diligenciamiento de los formatos: 
PA05-M02-F02 Compromiso antisoborno de la SDM
PE01-M01-F01 Consentimiento Informado Controles Transversales de la Secretaría
Distrital de Movilidad</t>
  </si>
  <si>
    <t>Un colaborador de la SDM solicita o recibe dadivas de un conocido en las empresas bien sea amigos o familiares y permite que la empresa  no reporte el incumplimiento que puede estar presentando al faltarle información.</t>
  </si>
  <si>
    <t>Colaborador de la SDM acepta o solicita dadivas para revocar una resolución o investigación en segunda instancia</t>
  </si>
  <si>
    <t xml:space="preserve">Colaborador de la SDM solicita o acepta dadivas para agilizar el proceso de contratación dentro del proceso Gestión Contravencional y al Transporte Público. </t>
  </si>
  <si>
    <t xml:space="preserve">Un colaborador de la SDM ofrece y entrega a un auditor externo (auditorías externas - entes de control) una dadiva o comisión para influir en el resultado de una auditoria, afectando los intereses de la SDM y/o favoreciendo los intereses particulares.  </t>
  </si>
  <si>
    <t xml:space="preserve">Un auditor externo (auditorías externas - entes de control) solicita una dádiva o una comisión para influir en el resultado de una auditoria, afectando los intereses de la SDM y/o favoreciendo los intereses particulares.  </t>
  </si>
  <si>
    <t xml:space="preserve">Colaborador </t>
  </si>
  <si>
    <t xml:space="preserve">  PV01-IN01 Instructivo elaboración de informes para el control de la gestión institucional </t>
  </si>
  <si>
    <t xml:space="preserve"> Agente de Tránsito</t>
  </si>
  <si>
    <t xml:space="preserve">	Deterioro de la reputación institucional que afecta su gobernanza</t>
  </si>
  <si>
    <t>PM02 - PR05                                                                        Intervenciones del Grupo Operativo en Vía</t>
  </si>
  <si>
    <t>Un colaborador de la SDM  acepta una dadiva o beneficio al ciudadano para  que, en el momento de estar efectuando acciones de gestión en vía, se pase por alto el incumplimiento de la norma por parte de quien ofrece el soborno.</t>
  </si>
  <si>
    <t>Guías del personal del Grupo Operativo en Vía</t>
  </si>
  <si>
    <t>El Interesado ofrece o entrega dadivas o beneficios a un colaborador de la SDM para que, en el momento de estar efectuando acciones de  gestión en vía, se pase por alto el incumplimiento de la norma por parte de quien ofrece el soborno.</t>
  </si>
  <si>
    <t>El control lo ejerce el supervisor de contrato al momento de suscribir el documento.</t>
  </si>
  <si>
    <t>Cada vehiculo tiene asignado un chip y se reporta al operador del servicio cuanto pueden tanquear al dia y cuantas veces, en este momento esta establecido que pueden tanquear una vez al dia y 10 Galones. Cada mes el operador del servicio envia base de datos de consumo mensual por vehiculo el cual se verifica, se sacan los promedios y se verifica con la ficha tecnica de cada vehiculo si cumple con el promedio.
Aprobacion por parte del supervisor del contrato en caso de solicitud.</t>
  </si>
  <si>
    <t xml:space="preserve">Cada vehiculo tiene asignado un chip y se reporta al operador del servicio cuanto pueden tanquear al dia y cuantas veces, en este momento esta establecido que pueden tanquear una vez al dia y 10 Galones. Cada mes el operador del servicio envia base de datos de consumo mensual por vehiculo el cual se verifica, se sacan los promedios y se verifica con la ficha tecnica de cada vehiculo si cumple con el promedio. </t>
  </si>
  <si>
    <t xml:space="preserve">Mensualmente se realiza la verificacion a la programación de los vehiculos con el fin establecer si cumplen o no con los requisitos establecidos en la ficha tecnica del proceso de selección. Continuamente se realizan reuniones para verificar el cumplimiento de las obligaciones del contrato  y que cada una cuente con su soporte correspondiente, quedando soporte de cada reunion. El coordinador  del contratista esta en la obligacion de radicar y comunicar  los cambios de los vehiculos con toda su documentacion al dia tal como lo especifica las obligaciones del contrato. Cada  área  son los encargados de coordinar los servicios segun las necesidades, adicionalmente con el apoyo del funcionario operativo se mantiene en constante comunicacion con los coordinadores de cada area para verificar el cumplimiento de los servicios segun la planificacion, Igualmente tambien para verificar  si en algun momento se ha realizado cambio de vehiculo o de conductor. </t>
  </si>
  <si>
    <t>En la entidad se encuentran establecidos controles que permiten el seguimiento al ingreso y salida de bienes propiedad de la SDM y de bienes en custodia de la misma, de la siguiente manera:
1. Correo electrónico de autorización: Se encuentra establecido que para el ingreso o salida de biene(s) a las diferentes sedes de la entidad se debe solicitar la autorización al Profesional de la Subdirección Administrativa, mediante un correo electrónico en el cual se debe relacionar el bien(es) que ingresa(n) o sale(n) y el destino de(los) mismo(s), e informar la cantidad y característica(s) del bien(es) a ingresar y/o trasladar. 
2. Registro en Minuta: Se debe registrar en las minutas en las diferentes sedes, los bienes que ingresan y salen de las instalaciones de la SDM.
3. CCTV: Se cuenta con circuito cerrado de televisión el cual permite grabar videos 7/24 los cuales pueden ser consultados en el momento que sean requeridos. 
4. CONTROL ID: Se cuenta con el sistema de registro y control denominado CONTROL ID en el que se consignan los ingresos y salidas de los vehículos en los patios a cargo de la SDM.</t>
  </si>
  <si>
    <t xml:space="preserve">Se realiza verificacion de requisitos minimos con el Formato PA02-PR01-F02 el cual queda anexa a la historia laboral, y es revisado por el Director(a) de Talento Humano.                                                                                                                                                                    </t>
  </si>
  <si>
    <t>Se revisa la planta de personal para identificar las vacantes
La convocatoria se publica enviando un correo electrónico al administrador de la intranet para su publicación. Adicionalmente se envía por correo electrónico a todos los funcionarios de carrera
administrativa.
Revisar el manual de Funciones y Competencias Laborales y la historia laboral para verificar que cumplen los requisitos y condicionales para ser encargados con el Formato de Estudio de Verificación sobre el Cumplimiento de Requisitos PA02-PR02-F05</t>
  </si>
  <si>
    <t>Un Colaborador de la SDM ofrece y/o entrega a un Colaborador de la SDM de TH una dádiva o comisión para que gestione la autorización para el retiro parcial de sus cesantias sin cumplir con los requisitos legales.</t>
  </si>
  <si>
    <t>Un Colaborador de la SDM  de TH acepta una dádiva o una comisión para gestionar la autorización para el retiro parcial de cesantias sin cumplir con los requisitos legales.</t>
  </si>
  <si>
    <t>Un Funcionario de la SDM ofrece y/o entrega a un Colaborador de la SDM de TH una dádiva o comisión para ser favorecido con el Teletrabajo sin cumplir los requisitos.</t>
  </si>
  <si>
    <t>Un Colaborador de la SDM  de TH acepta una dádiva o una comisión para favorecer con Teletrabajo a un Funcionario de la SDM sin cumplir los requisitos.</t>
  </si>
  <si>
    <t>El equipo estructurador designado por el ordenador del gasto, en conjunto con el profesional designado por la Dirección de contratación elabora los documentos precontractuales que requiere el proceso contractual, según la modalidad contractual escogida como la más acorde para satisfacer la necesidad, los pliegos tipo dispuestos por Colombia Compra Eficiente (cuando corresponda) y/o  empleando los formatos dispuestos por la entidad, verificando de manera permanente el cumplimiento de los requisitos mínimos para cada proceso de selección determinados por la norma y el Manual de Contratación de la SDM. Esto con el fin de impedir que el proceso contractual no cumpla con los requisitos establecidos en la norma. En caso de desviación se generarán alertas y recomendaciones previas, dejando como evidencia el control mediante correos electrónicos y/o recomendaciones remitidos a las áreas en caso de ajuste o los estudios previos aprobados por el ordenador del gasto o gerente del proyecto en la plataforma SECOP.</t>
  </si>
  <si>
    <t>Aplicar la evaluacion de competencias e integridad del Departamento Administrativo del Servicio Civil Distrital.</t>
  </si>
  <si>
    <t>N/A</t>
  </si>
  <si>
    <t>DTH</t>
  </si>
  <si>
    <t>Realizar prueba de poligrafo al personal que se encuentra en media o alta exposicion a riesgos de soborno.</t>
  </si>
  <si>
    <t>Suscribir el compromiso antisoborno.</t>
  </si>
  <si>
    <t>Participar en las jornadas de sensibilizacion frente a posibles casos de soborno y a las generalidades del SGAS.</t>
  </si>
  <si>
    <t>Financieros</t>
  </si>
  <si>
    <t>SGC</t>
  </si>
  <si>
    <t>SGC - DTH - DC</t>
  </si>
  <si>
    <t>No requiere controles adicionales</t>
  </si>
  <si>
    <t>Realizar prueba de poligrafo al personal que se encuentra en media o alta exposicion a riesgos de soborno.
Suscribir el compromiso antisoborno.</t>
  </si>
  <si>
    <t>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Para las Auditorías de Certificación, la OAPI asignará los hallazgos a las dependencias responsables.
Publicación de  los informes finales de auditoría en la página web de la entidad.</t>
  </si>
  <si>
    <t>Campañas de socialización del SGAS (Afiches, habladores, redes sociales y carteleras digitales)
Formato PA05-M02-F02 Compromiso Antisoborno SDM, debidamente diligenciado y firmado.</t>
  </si>
  <si>
    <t>Campañas de socialización del SGAS (Afiches, habladores, redes sociales y carteleras digitales)
Carta de representación PA05-PR16-MD01.
Formato PA05-M02-F02 Compromiso Antisoborno SDM, debidamente diligenciado y firmado.
Generar las denuncias o reportes relacionados con un posible hecho de soborno (página web, correo electrónico, buzones físicos) en caso de que se presente alguna irregularidad en el ejercicio de auditoria.</t>
  </si>
  <si>
    <t>Campañas de socialización del SGAS (Afiches, habladores, redes sociales y carteleras digitales)
Formato PA05-M02-F02 Compromiso Antisoborno SDM, debidamente diligenciado y firmado.
Estatuto de Auditoría, Código de ética del auditor-Formato de "Compromiso de Cumplimiento del Código de Ética de Los Auditores Internos", debidamente firmado.
Generar las denuncias o reportes relacionados con un posible hecho de soborno (página web, correo electrónico, buzones físicos) en caso de que se presente alguna irregularidad en el ejercicio de auditoria.</t>
  </si>
  <si>
    <t>PROCESO, PROCEDIMIENTO O ACTIVIDAD ASOCIADA</t>
  </si>
  <si>
    <t>ROLES O CARGOS EXPUESTOS AL HECHO DE SOBORNO</t>
  </si>
  <si>
    <t>CONTROLES OPERATIVOS EXISTENTES</t>
  </si>
  <si>
    <t>CONTROLES ANTISOBORNO</t>
  </si>
  <si>
    <t>Realizar la liquidación por los servicios de parqueadero y grúa en los aplicativos GRUPAT, SIGPACK y C-MÓVIL. según corresponda.
Verificar  que  el registro del  pago corresponda a la liquidación en los aplicativos GRUPAT, SIGPACK y C-MÓVIL.</t>
  </si>
  <si>
    <t>Verificar que los documentos de la solicitud para el támite de Inscripción o autorización para la circulación vial (Exceptuados Pico y placa), cumplan con los requisitos legales y normativos. (para trámites semiautomáticos).</t>
  </si>
  <si>
    <t xml:space="preserve">El auxiliar adminsitrativo y/o profesional universitario realiza la verificación de los requisitos que deben validar las notificaciones de los mandamientos de pago y ordenes de seguir adelante con la ejecución; los actos que no estén notificados deberán notificarse para que el sistema permita realizar la facilidad de pago, como tambien la aprobación por parte del Director de Gestión de Cobro, conformando asi el expediente digitalizado. </t>
  </si>
  <si>
    <t xml:space="preserve">El profesional universitario con la aprobación del Director de Gestión de Cobro realiza  emision periodica de los mandamientos  de pago respecto de la cartera que se encuentra  en el ciclo de cobro correspondiente, asi mismo hacen las notificaciones respectivas. (Mandamientos de pago y notificaciones).
El Director de Gestión de Cobro emite las medidas cautelares correpondientes y verifica que se notifiquen a los Entes de Registro (oficios de notificacion y medidas a Entes de Registro) </t>
  </si>
  <si>
    <t xml:space="preserve">Una vez recepcionado los expedientes de declaratorias de abandono en la DGC remitidas por la DAC o la DIATT debe iniciarse el estudio de requisitos mínimos y de ser admitidos los mismos deben iniciarse investigación de bienes para decretar medidas cautelares y librar mandamientos de pago.(Expediente, mandamientos y medidas cautelares cuanda haya lugar). </t>
  </si>
  <si>
    <t>El remate se anunciará al público mediante la inclusión en un listado que se publicará por una sola vez en un periódico de amplia circulación en la localidad o, en su defecto, en otro medio masivo de comunicación que señale el juez.</t>
  </si>
  <si>
    <t>Interesado ofrece o entrega dadivas a un Colaborador de la SDM para que no se de trámite sobre el incumplimiento en las condiciones de la operación del aprovechador</t>
  </si>
  <si>
    <t>Un Colaborador de la SDM solicita o recibe dadivas de un ciudadano para que no se de trámite sobre el incumplimiento en las condiciones de la operación del aprovechador.</t>
  </si>
  <si>
    <t xml:space="preserve">Subsecretario(a) y Subdirector.
Profesionales Universitarios y Especializados:
Subsecretaría de Política de la Movilidad
Subdirección de Transporte Privado
</t>
  </si>
  <si>
    <t xml:space="preserve">Seguimiento al cumplimiento de las condiciones establecidas para la actividad de alquiler de patinetas, conforme al protocolo establecido en las Resoluciones 209 y 336 de 2019 y al detectar incumplimiento debe informar.
Una vez identificada una posible falla, se comunica a la Subdirección de Transporte Privado sin tener ningún contacto con el aprovechador del espacio público; de esta manera se evita el contacto directo a través del cual se pueda presenatr una situación de soborno.
El profesional de la Subdirección de Transporte privado consolida las evidencias del incumplimiento en las condiciones establecidas, las cuales fueron enviadas por parte de las diferentes dependencias a través de una comunicación interna (memorando o correo electrónico).
El profesional de la Subdirección de Transporte Privado debe velar porque todos los soportes allegados sean archivados en la carpeta donde reposan los documentos a través de los cuales se otorgó el permiso para el aprovechamiento del espacio público.
La Subsecretaria de Política de la Movilidad analiza la información y se determina si requiere investigación preliminar.
Analizar las pruebas aportadas por el aprovechador (si aplica)
Revisión del acto administrativo con la formulación de cargos y notificación al aprovechador 
Revisar los descargos y pruebas presentadas por el aprovechador donde se determina si se aplica la formulación de cargos
Revisar actos administrativo con cancelación del permiso.
</t>
  </si>
  <si>
    <t>Versión: 4.0</t>
  </si>
  <si>
    <t>4.0</t>
  </si>
  <si>
    <t>Se ajustan las fechas para el monitoreo de riesgo y se aclara la instancia en la cual se debe presentar la gestion de riesgos.</t>
  </si>
  <si>
    <r>
      <rPr>
        <b/>
        <u/>
        <sz val="18"/>
        <rFont val="Arial"/>
        <family val="2"/>
      </rPr>
      <t>Consideraciones generales:</t>
    </r>
    <r>
      <rPr>
        <sz val="18"/>
        <rFont val="Arial"/>
        <family val="2"/>
      </rPr>
      <t xml:space="preserve">
a) La metodología para la gestión de los riesgos de soborno en la SDM, está explícita en el documento PE01-G01 GUÍA PARA LA GESTION DEL RIESGO DE LA SDM. 
b) El Oficial de Cumplimiento antisoborno y/o Equipo Antisoborno realizarán el monitoreo al mapa de riesgos de soborno, a corte del 31 de enero y 31 de  julio de cada vigencia, y lo comunicarán y publicarán en la Intranet y página web de la SDM, en el link de transparencia y acceso a la información pública, para conocimiento de las partes interesadas. </t>
    </r>
    <r>
      <rPr>
        <u/>
        <sz val="18"/>
        <rFont val="Arial"/>
        <family val="2"/>
      </rPr>
      <t xml:space="preserve">
</t>
    </r>
    <r>
      <rPr>
        <sz val="18"/>
        <rFont val="Arial"/>
        <family val="2"/>
      </rPr>
      <t>c) La Oficina de Control Interno en las fechas antes mencionadas, hará la evaluación y seguimiento independiente, a los riesgos de soborno, de acuerdo con el impacto y criticidad del riesgo, priorizando los más relevantes, en concordancia con lo establecido en la Ley 1474 de 2011.
d) Las responsabilidades con respecto a la gestión del riesgo de soborno como parte de los riesgos institucionales, se definen en el Modelo Integrado de Planeación y Gestión MIPG, en lo referente al rol de las líneas de defensa allí consideradas, siendo el Oficial de Cumplimiento Antisoborno el encargado de acompañar a las demás dependencias en la revisión de los riesgos, y en el levantamiento de los mismos, y de los controles transversales para su mitigación, en compañía con la Oficina Asesora de Planeación Institucional para su consolidación a nivel institucional, presentación ante el Comité Institucional de Gestión y Desempeño en la revisión por la dirección y su publicación en la Intranet y en la página web de la SDM.
e) El nivel de riesgo de soborno, se convierte en la entrada para el nuevo periodo de seguimiento, es responsabilidad de todos los líderes de dependencia involucrados en cada evento de riesgo, identificar donde la probabilidad o el impacto del riesgo residual continúa siendo mayor a 6, con el fin de formular nuevas acciones de tratamiento que pueden consistir en fortalecer, modificar o generar nuevos controles, lo cual deberá quedar evidenciado en el mapa de riesgos para el periodo de monitoreo y revisión siguiente a reportar.
f) La matriz de riesgos de soborno será revisada una vez al año por el Oficial de Cumplimiento Antisoborno y/o Equipo Antisoborno, con el fin de identificar nuevos hechos de soborno y/o actualizar los controles operativos indicados por cada lider de proceso para cada uno de ellos.
g) Para los riesgos de soborno relacionados con terceros o contratistas que desempeñen funciones en nombre de la SDM, se establecerán clausulas y obligaciones contractuales que garanticen la identificación de estos riesgos bajo esta metodología.
h) Los términos y definiciones relacionados con la Administración del Riesgo de Soborno, son los establecidos en el glosario de la Entidad, la guía metodológica de riesgos del DAFP, la guía metodológica de prevención de riesgos de soborno en entidades públicas de la Veeduría Distrital, la norma ISO 31000:2009 y la norma ISO 37001:2017.</t>
    </r>
  </si>
  <si>
    <r>
      <rPr>
        <b/>
        <u/>
        <sz val="18"/>
        <rFont val="Arial"/>
        <family val="2"/>
      </rPr>
      <t>Revisión de los controles:</t>
    </r>
    <r>
      <rPr>
        <sz val="18"/>
        <rFont val="Arial"/>
        <family val="2"/>
      </rPr>
      <t xml:space="preserve">
Al evaluar los controles definidos desde cada dependencia, se debe tener en cuenta lo siguiente:
- Semestralmente se realizara un muestreo de los controles operativos reportados en la matriz de riesgos, con el fin de validar que las dependencias estan cumpliendo con las actividades o puntos de control definidos.
- Semestralmente se revisaran cada uno de los soportes de cumplimiento de las acciones establecidas en los planes de tratamiento, para garantizar que estos estan siendo efectivos.
- Según la conclusión sobre los controles se deben incluir en el mapa de riesgos acciones adicionales para el periodo de reporte y monitoreo correspondiente.
- Los controles preventivos y detectivos adicionales que la dependencia decida incluir deberán quedar reportados en la matriz de riesgos de soborno; y para estos se debera informar al Oficial de Cumplimiento Antisoborno.
</t>
    </r>
    <r>
      <rPr>
        <b/>
        <u/>
        <sz val="18"/>
        <rFont val="Arial"/>
        <family val="2"/>
      </rPr>
      <t xml:space="preserve">
Gestión de cambios:</t>
    </r>
    <r>
      <rPr>
        <sz val="18"/>
        <rFont val="Arial"/>
        <family val="2"/>
      </rPr>
      <t xml:space="preserve">
Cada propuesta de modificación o inclusión de un nuevo presunto hecho de soborno será presentado al Oficial de Cumplimiento Antisoborno para ser analizado de manera conjunta con el área solicitante y darle curso si procede. El Oficial de Cumplimiento Antisoborno informará al Equipo Técnico Antisoborno y al Comité Institucional de Gestion y Desempeño con respecto al cambio realizado al exponer la nueva versión de la matriz.
En las siguientes hojas se encuentran los instrumentos que desarrollan la política </t>
    </r>
    <r>
      <rPr>
        <sz val="48"/>
        <rFont val="Arial"/>
        <family val="2"/>
      </rPr>
      <t xml:space="preserve"> </t>
    </r>
    <r>
      <rPr>
        <sz val="48"/>
        <rFont val="Wingdings"/>
        <charset val="2"/>
      </rPr>
      <t>F</t>
    </r>
    <r>
      <rPr>
        <sz val="18"/>
        <rFont val="Arial"/>
        <family val="2"/>
      </rPr>
      <t xml:space="preserve">
</t>
    </r>
  </si>
  <si>
    <t>Profesional Subsecretaria de Gestión Juridica</t>
  </si>
  <si>
    <t xml:space="preserve">Subsecretario (a)  de Gestión Juridica </t>
  </si>
  <si>
    <t xml:space="preserve">
 PV02-PR01 PROCEDIMIENTO DISCIPLINARIO (FASE DE JUZGAMIENTO)</t>
  </si>
  <si>
    <t>El investigado (servidor o ex servidor de la SDM)</t>
  </si>
  <si>
    <t xml:space="preserve">El (la) Subsecretario (a)  de Gestión Juridica deberá remitir el expediente al despacho del Secretario (a) Distrital de Movilidad, a fin de que se resuelva en segunda instancia el proceso disciplinario, en caso de interposición de recursos. 
El profesional de la Subsecretaría de Gestión Juridica deberá reportar de manera oportuna al Ministerio Publico el estado de los procesos disciplinarios y quienes en cualquier etapa pueden ejercer el poder preferente y asumir el conocimiento del proceso. 
El (la) Subsecretarío (a) de Gestión Juridica deberá efectuar de manera oportuna  el reporte de las sanciones impuestas a los servidores(as) y ex servidores (as) públicos (as) de la Secretaría Distrital de Movilidad, a la Oficina de Control Disciplinario Interno.
Ni el profesional ni y el Subsecretario de Gestión Juridica podran tener contacto con los disciplinados fuera de las audiencias y en las etapas procesales establecidas en el Codigo General Disciplinario y sus demas normas.    </t>
  </si>
  <si>
    <t xml:space="preserve"> PV02-PR01 PROCEDIMIENTO DISCIPLINARIO (FASE DE JUZGAMIENTO)</t>
  </si>
  <si>
    <t xml:space="preserve">El investigado (servidor o ex servidor de la SDM) contra el que se esta adelantado una investigación disciplinaria ofrece y/o entrega a un colaborador de la SGJ una dádiva o comisión para ser favorecido en un fallo de primera instancia.  </t>
  </si>
  <si>
    <t xml:space="preserve">El investigado (servidor o ex servidor de la SDM) contra el que se esta adelantado una investigación disciplinaria ofrece y/o entrega al Subsecretario de la SGJ una dádiva o comisión para ser favorecido en un fallo de primera instancia.  </t>
  </si>
  <si>
    <t xml:space="preserve">El investigado (servidor o ex servidor de la SDM) </t>
  </si>
  <si>
    <t xml:space="preserve">Un profesional de la Subsecretaria de Gestión Juridica solicita o recibe una dádiva o una comisión para favorecer a un servidor o ex servidor de la SDM en un fallo de primera instancia.  </t>
  </si>
  <si>
    <t>Deterioro de la reputación institucional que afecta su gobernanza y la posible comisión  de una conducta tipificada en el Codigo Penal.</t>
  </si>
  <si>
    <t xml:space="preserve">El  Subsecretario (a) de Gestión Juridica solicita una dádiva o una comisión para favorecer a un servidor o ex servidor de la SDM en un fallo de primera instancia.  </t>
  </si>
  <si>
    <t xml:space="preserve">El profesional de la Subsecretaría de Gestión Juridica deberá proyectar el acto administrativo correspondiente (fallo absolutorio o sancionatorio) y entregar al Subsecretario de Gestión Juridica para revisión y aprobación. 
Una vez efectuado esta remisión, el operador disciplinario validará que la decisión de cabal cumplimiento a los principios y derechos constitucionales consagrados en la Carta Política, analizando integralmente tanto lo favorable como lo desfavorable al disciplinado. 
Ni el profesional ni el Subsecretario de Gestión Juridica podran tener contacto con los disciplinados fuera de las audiencias y en las etapas procesales establecidas en el Codigo General Disciplinario y sus demas normas.    </t>
  </si>
  <si>
    <t xml:space="preserve">El profesional de la Subsecretaría Gestión Juridica deberá proyectar el acto administrativo correspondiente (fallo absolutorio o sancionatorio) y entregar al Subsecretario de Gestión Juridica para revisión y aprobación. 
Una vez efectuado esta remisión, el operador disciplinario validará que la decisión de cabal cumplimiento a los principios y derechos constitucionales consagrados en la Carta Política, analizando integralmente tanto lo favorable como lo desfavorable al disciplinado. 
Ni el profesional ni el Subsecretario de Gestión Juridica podran tener contacto con los disciplinados fuera de las audiencias y en las etapas procesales establecidas en el Codigo General Disciplinario y sus demas normas.    </t>
  </si>
  <si>
    <t xml:space="preserve">El (la) Subsecretario (a)  de Gestión Juridica deberá remitir el expediente al despacho del Secretario (a) Distrital de Movilidad, a fin de que se resuelva en segunda instancia el proceso disciplinario, en caso de interposición de recursos. 
El profesional de la Subsecretaría de Gestión Juridica deberá reportar de manera oportuna al Ministerio Publico el estado de los procesos disciplinarios y quienes en cualquier etapa pueden ejercer el poder preferente y asumir el conocimiento del proceso. 
El (la) Subsecretarío (a) de Gestión Juridica deberá efectuar de manera oportuna  el reporte de las sanciones impuestas a los servidores(as) y ex servidores (as) públicos (as) de la Secretaría Distrital de Movilidad, a la Oficina de Control Disciplinario Interno.
Ni el profesional ni el Subsecretario de Gestión Juridica podran tener contacto con los disciplinados fuera de las audiencias y en las etapas procesales establecidas en el Codigo General Disciplinario y sus demas normas.    </t>
  </si>
  <si>
    <t>No.</t>
  </si>
  <si>
    <t>Fecha de actualizacion:</t>
  </si>
  <si>
    <t>Proceso:</t>
  </si>
  <si>
    <t>20 de octubre de 2022</t>
  </si>
  <si>
    <t>Direccionamiento Estrategico</t>
  </si>
  <si>
    <t xml:space="preserve">Comunicaciones y Cultura para la Movilidad </t>
  </si>
  <si>
    <t>Seguridad Vial</t>
  </si>
  <si>
    <t>Inteligencia para la Movilidad</t>
  </si>
  <si>
    <t>Planeación de Transporte e Infraestructura</t>
  </si>
  <si>
    <t>Ingeniería de Transito</t>
  </si>
  <si>
    <t>Gestión Social</t>
  </si>
  <si>
    <t>Gestión de Tránsito y Control de Tránsito y Transporte</t>
  </si>
  <si>
    <t>Gestión de Trámites y Servicios para la Ciudadanía</t>
  </si>
  <si>
    <t>Gestión Contravencional y Transporte Público</t>
  </si>
  <si>
    <t>Gestión Administrativa</t>
  </si>
  <si>
    <t>Gestión del Talento Humano</t>
  </si>
  <si>
    <t>Gestión Financiera</t>
  </si>
  <si>
    <t>Gestión Jurídica</t>
  </si>
  <si>
    <t>Gestión de TICS</t>
  </si>
  <si>
    <t>Control y Evaluación de la Gestión</t>
  </si>
  <si>
    <t>Control Disciplinario</t>
  </si>
  <si>
    <t>El Secretario de Movilidad acepta y/o recibe dadivas para aprobar modificaciones a los proyectos de inversion, aceptando cambios injustificados en alguna de las actividades descritas con el fin de favorecer a un tercero.</t>
  </si>
  <si>
    <t>1, El oficio con el que se autoriza la implementación de la señalización, es revisado con criterios técnico por un profesional universitario y/o especializado diferente al que emitío el concepto, y finalmente es aprobado y firmado por el subdirector de señalización, conforme a lo establecido en el procedimiento PM03-PR01, dejando como evidencia el PA01-PR15-MD01.</t>
  </si>
  <si>
    <t>1. La asignación de las solicitudes se realiza conforme a una distribución preestablecida de las zonas o localidades de responsabilidad de cada profesional.
2. Las visitas realizadas por cada profesional son registradas en el formato PM03-PR02-F04 Control de visitas técnicas en temas inherentes de señalización.
3, El oficio de respuesta a la solicitud, con el que se emite el concepto, es revisado con criterios técnicos por un profesional universitario y/o especializado diferente al que emitío el concepto, y finalmente si la respuesta se emite por ORFEO es aprobado y firmado por el subdirector de señalización, conforme a lo establecido en el procedimiento PM03-PR01, dejando como evidencia el PA01-PR15-MD01 o el PM03-PR02-F03.</t>
  </si>
  <si>
    <t>Campañas de socializacion del SGAS (Afiches, habladores, redes sociales y carteleras digitales).</t>
  </si>
  <si>
    <t>1. La asignación de los requerimientos se realiza conforme a una distribución preestablecida de las zonas o localidades de responsabilidad de cada profesional.
2. La solicitud requiere el diligenciamiento por parte del tercero del PM03-PR03-F01 Solicitud del Trámite y Radicación Calificada, donde relaciona la radicación completa o parcial de los requisitos establecidos para la emisión del concepto, si recibio o no asesoría y de quien la recibío.
3. Para emitir el concepto se requiere que el profesional universitario realice y registre la revisión y verificación de información y del cumplimiento de los requisitos, en el formato PM03-PR03-F02.
4. Si el concepto es favorable se realiza la sucripcion de un acta de compromiso (PM03-PR03-F03) entre el solicitante, el profesional universitario y el subdirector de señalización, respecto a la implementación del diseño cumpliendo con lo aprobado.
5. El oficio de respuesta con el que se emite el concepto favorable o no favorable a la propuesta, es revisado con criterios técnicos por un profesional universitario y/o especializado diferente al que emitío el concepto, y finalmente es firmado por el subdirector de señalización, conforme a lo establecido en el procedimiento PM03-PR03, dejando como evidencia el PA01-PR15-MD01.</t>
  </si>
  <si>
    <t>1. El profesional universitario y/o especializado debe realizar la revisión de la georreferianción y vinculación a la base de datos y deja registro de la actividad en el PM03-PR05- F03.
2. Las solicitudes atendidas se deben registrar en el formato PM03-PR05-F05 Control seguimiento atención de requerimientos de información geográfica referente a temas de señalización.</t>
  </si>
  <si>
    <t>Campañas de socialización del SGAS Afiches, habladores, redes sociales y carteleras digitales</t>
  </si>
  <si>
    <t>Revisar criterios de Diseño Geométrico, diseño de señalización, urbanístico, eléctrico, de interconexión, cantidades de obras civiles, mobiliario semafórico y otros que sean establecidos por el procedimiento.
Proyectar respuesta con la aprobación o no de los diseños semaforicos allegados a la entidad, para aprobación y firma del (la) Subdirector(a) Técnico(a) de Semaforización</t>
  </si>
  <si>
    <t>Verificar en la base de datos de prefactibilidad si la solicitud ha sido registrada anteriormente.
Identificar y validar la necesidad desde el punto de vista de semaforización, mediante visita de campo.
Evaluar las condiciones técnicas mínimas para semaforizar actualizando base de datos de prefactibilidad.
Proyectar respuesta con la aprobación o no de prefactibilidad de implementación semaforica, para aprobación y firma del (la) Subdirector(a) Técnico(a) de Semaforización</t>
  </si>
  <si>
    <t>1, La asignación de los requerimientos, se realiza conforme a una distribución preestablecida de las zonas o localidades de responsabilidad de cada profesional.
2. La solicitud requiere el diligenciamiento por parte del tercero del PM03-PR03-F01 Solicitud del Trámite y Radicación Calificada, donde relaciona la radicación completa o parcial de los requisitos establecidos para la emisión del concepto de aprobación de la señalización instalada, si recibio o no asesoría y de quien la recibío.
3, Para la aprobación de la señalización, se requiere que el profesional universitario realice y registre la Revisión y verificación de información para emitir concepto sobre la señalización implementada, en el formato PM03-PR10-F02, y tambien realizar verificación de señalización implementada, levantando el acta en el formato PM03-PR10-F01.
4, El oficio de respuesta con el que se emite el concepto de aprobación o no a la señalización implementada, es revisado con criterios técnicos por un profesional universitario y/o especializado diferente al que emitío el concepto, y finalmente es firmado por el subdirector de señalización, conforme a lo establecido en el procedimiento PM03-PR10, dejando como evidencia el PA01-PR15-MD01.</t>
  </si>
  <si>
    <t>1, Campañas de socializacion del SGAS (Afiches, habladores, redes sociales y carteleras digitales).</t>
  </si>
  <si>
    <t>1, El profesional de verificación de garantías debe realizar una visita técnica y emitir un informe de visita donde identifica el ID del diseño en garantía, y justificarlo técnicamente y con evidencias fotograficas, dejando como soporte el registro PM03-PR013-F01 informe de visita.
2, El profesional de verificación de garantías deberá emitir un concepto en el que informa si se encontraron novedades o no durante su visita técnica, dicho informe es revisado por otro profesional diferente, quien tiene el rol de lider de garantías, dejando como evidencia el registro PM03-PR02-F03 Informe de señalización, con el campo de revisión diligenciado.</t>
  </si>
  <si>
    <t>- Revisión y aprobación por el equipo técnico de Semaforización, mediante firma de aquellos documentos necesarios para la estructuración, dependiendo del proceso de selección.
- Recepción, revisión y respuesta a observaciones por parte de los oferente y/ terceros en las diferentes etapas del proceso de selección.
- Envio a  la Dirección de Contratación de los documentos del proceso de selección a través de memorando y/o correo electrónico para ser publicados en la plataforma SECOP, determinada dependiendo del proceso de selección.</t>
  </si>
  <si>
    <t>Profesional Especializado y/o Universitario 
Subdirección de
Señalización (rol estructurador)</t>
  </si>
  <si>
    <t>1. La estructuración técnica la realiza un equipo conformado por varios profesionales, y se deja constancia en las firmas y campos de elaboración, revisión y aprobación del anexo técnico.
2. El equipo estructurador debe garantizar permanentemente que para procesos de selección aplicables, se utilicen los pliegos tipo entregados por Colombia Compra Eficiente, dejando como evidencia el estudio previo donde se determina la aplicación de los documentos tipo cuando se requiera.
3. El Equipo estructurador deberá utilizar la Plataforma Secop II para la  llevar a cabo todo el proceso contractual cumpliendo con el principio de transparencia y acceso a la información, lo cual se evidencia con la publicación del anexo técnico y el estudio previo, los cuales están sujetos a las observaciones que puedan formular los distintos interesados.</t>
  </si>
  <si>
    <t>- Campañas de socialización del SGAS Afiches, habladores, redes sociales y carteleras digitales
- Observaciones por parte de los oferentes y/o terceros a los informes de evaluación.</t>
  </si>
  <si>
    <t>- Revisión y aprobación por el equipo técnico de Semaforización, mediante firma de aquellos documentos necesarios para el informe de evaluación.
- Recepción, revisión y respuesta a observaciones por parte de los oferente y/ terceros, al informe de evaluación, en las diferentes etapas del proceso de selección.
- Envio a  la Dirección de Contratación del informe de evaluación del proceso de selección a través de memorando y/o correo electrónico para ser publicado en la plataforma SECOP, determinada dependiendo del proceso de selección.</t>
  </si>
  <si>
    <t>Profesional Especializado y/o Universitario 
Subdirección de
Señalización (rol evaluador)</t>
  </si>
  <si>
    <t>1. La evaluación técnica la realiza un equipo conformado por varios profesionales, y se deja constancia en las firmas y campos de elaboración, revisión y aprobación del informe de evaluación.
2. Le evaluación técnica se debe publicar para consulta abierta en la Plataforma Secop II para la  llevar a cabo todo el proceso contractual cumpliendo con el principio de transparencia y acceso a la información, se dará respuestas a las observaciones que puedan formular los distintos interesados, dejando evidencia de ello.</t>
  </si>
  <si>
    <t xml:space="preserve"> - Campañas de socialización del SGAS Afiches, habladores, redes sociales y carteleras digitales
- Supervisión externa (interventoría) dependiendo del monto y tipo de contrato, dejando como evidencia los informes de actividades de interventoría</t>
  </si>
  <si>
    <t>- Revisión y aprobación del informe mensual de actividades.
- Aprobación de cuenta de cobro o factura.
- Cargue y actualización de la documentación de la ejecución del contrato a la plataforma SECOP dependiendo de tipo del contrato</t>
  </si>
  <si>
    <t>Interesado ofrece o entrega dadivas a un Colaborador de la SDM para que se clasifique el documento técnico (PMT) con una tipología de impacto que no corresponda a la realidad.</t>
  </si>
  <si>
    <t>Proyecta una mala imagen a la ciudadanía y viola los principios de transparencia de la entidad.</t>
  </si>
  <si>
    <t>Un Colaborador de la SDM solicita o recibe dadivas de un ciudadano para que se clasifique el documento técnico (PMT) con una tipología de impacto que no corresponda a la realidad.</t>
  </si>
  <si>
    <t>Campañas de socialización del SGAS (Afiches, habladores, redes sociales y carteleras digitales)</t>
  </si>
  <si>
    <t>1. El concepto técnico del PMT es revisado con criterios técnicos por un profesional especializado diferente al que emitío el concepto, y es aprobado por el Subdirector de Planes de Manejo de Tránsito, dejando como evidencia los correos de aprobación o ajuste.
2. Cuando se identifica que el PMT tiene una clasificación de impacto que no se ajusta a los criterios, se emite observación y se pide reliquidación a través de correo.
3. Acceso público a los conceptos de autorización o no de PMT a través de la página web de la entidad, en el link https://www.movilidadbogota.gov.co/web/pmt. Como evidencia se reportan los formatos PM02-PR01-F03 y PM02-PR01-F04 publicados.</t>
  </si>
  <si>
    <t xml:space="preserve">Interesado ofrece o entrega dadivas al colaborador de la SDM para que el concepto emitido respecto al PMT sea favorable (se apruebe) a pesar de que no cumple con los requisitos y políticas de operación establecidos  </t>
  </si>
  <si>
    <t xml:space="preserve">Un Colaborador de la SDM solicita o acepta una dadiva del ciudadano para que el concepto emitido respecto al PMT sea favorable (se apruebe) a pesar de que no cumple con los requisitos y políticas de operación establecidos </t>
  </si>
  <si>
    <t>1. El concepto técnico del PMT es revisado con criterios técnicos por un profesional especializado diferente al que emitío el concepto, y es aprobado por el Subdirector de Planes de Manejo de Tránsito, dejando como evidencia los correos de aprobación o ajuste.
2. Acceso público a los conceptos de autorización o no de PMT a través de la página web de la entidad, en el link https://www.movilidadbogota.gov.co/web/pmt. Como evidencia se reportan los formatos PM02-PR01-F03 y PM02-PR01-F04 publicados.</t>
  </si>
  <si>
    <t>1. El concepto técnico con el que se que autoriza o no el PMT, es revisado y aprobado por el Subdirector de Planes de Manejo de Tránsito, dejando como evidencia el formato PA01-PR15-MD01 con la firma.</t>
  </si>
  <si>
    <t>Profesional Universitario Subdirección de Control de Tránsito y Transporte</t>
  </si>
  <si>
    <t>Verificar la información registrada en la base de datos de los operativos ejecutados por el profesional de la subdirección de control de tránsito, mediante el informe de seguimiento a operativos</t>
  </si>
  <si>
    <t xml:space="preserve">Interesado ofrece o entrega dadivas o beneficios a un colaborador de la SDM para que en el momento de revisar la documentación del vehículo de transporte especial o la lista de chequeo, se pase por alto el cumplimiento de la normatividad de transito y transporte establecida para la prestación de transporte escolar. </t>
  </si>
  <si>
    <t xml:space="preserve">Un Colaborador de la SDM solicita o recibe dadivas o beneficios de un ciudadano para que en el momento de revisar la documentación del vehículo de transporte especial o la lista de chequeo, se pase por alto el cumplimiento de la normatividad de transito y transporte establecida para la prestación de transporte escolar. </t>
  </si>
  <si>
    <t>Se realiza seguimiento a la verificación de la lista de chequeo de documentación y estado del vehículo durante la ejecución de los operativos.</t>
  </si>
  <si>
    <t>Proyecta una mala imagen a la ciudadanía, viola los principios de transparencia y genera riesgo reputacional de la entidad</t>
  </si>
  <si>
    <t>PM02-PR16 Procedimiento Cuerpo Civil de Agentes de Tránsito</t>
  </si>
  <si>
    <t>El Interesado ofrece dadivas o beneficios para que se omita la imposición del comparendo o haga mal uso del dispositivo móvil y no se pueda sancionar</t>
  </si>
  <si>
    <t>1. Gestionar anualmente capacitaciones a los agentes civiles de tránsito relacionadas con temas de la política y actuaciones frente a los riesgos de corrupción.
2. Campañas de socialización del SGAS (Afiches, habladores, redes sociales y carteleras digitales)</t>
  </si>
  <si>
    <t>El Agente de Tránsito Civil recibe dádivas o beneficios para que se omita la imposición del comparendo o haga mal uso del dispositivo móvil y no se pueda sancionar</t>
  </si>
  <si>
    <t>1. Exigencia de la formación como Técnico en Seguridad Vial para formar parte del equipo de agentes civiles de la Entidad
2. Seguimiento de la ubicación del agente mediante el dispositivo móvil PDA generando un informe del mismo.
3. Gestionar capacitaciones a los agentes civiles de tránsito en el manejo de los dispositivos de apoyo en vía y propiamente en la actividad de imposición de comparendos.</t>
  </si>
  <si>
    <t>El Interesado ofrece dadivas o beneficios para que el agente no gestione el recurso de grúa y no se pueda realizar la inmovilización del vehículo.</t>
  </si>
  <si>
    <t xml:space="preserve"> 1. Campañas de socialización del SGAS (Afiches, habladores, redes sociales y carteleras digitales)</t>
  </si>
  <si>
    <t>El Agente de Tránsito Civil recibe dádivas o beneficios para que este no gestione el recurso de grúa y no se pueda realizar la inmovilización del vehículo</t>
  </si>
  <si>
    <t>1. Seguimiento a la solicitud de  asignación del recurso grúa</t>
  </si>
  <si>
    <t xml:space="preserve">1. Campañas de socialización del SGAS Afiches, habladores, redes sociales y carteleras digitales. Dejando como evidencia registro de las campañas que se realicen </t>
  </si>
  <si>
    <t xml:space="preserve">1. Implementación de estrategias comunicativas  sobre integridad y Antisoborno; así como su divulgación a través de los diferentes canales dejando como evidencia las fichas enviadas a los correos que forman parte del grupo en vía.
2. Acompañamiento y  monitoreo constante en campo por parte del Gerente del corredor y la localidad, a las acciones de Grupo Guía, Dejando como evidencia registro fotográfico proveniente de las acciones en vía como también la ficha de operación del personal en campo </t>
  </si>
  <si>
    <t>El interesado ofrece o entrega dadivas o beneficios a un Colaborador de la SDM con el fin de ser favorecido con una solución de movilidad.</t>
  </si>
  <si>
    <t>Un Colaborador de la SDM solicita o recibe dadivas o beneficios de un tercero con el fin de ser favorecido con una solución de movilidad.</t>
  </si>
  <si>
    <t>Planificar y realizar seguimiento a la ejecución y resultados de los pilotos de medidas integrales priorizadas, que permitan solucionar una problemática de movilidad identificada, dejando como evidencia la tabla de indicadores que incluye cada una de las medidas levantadas en campo.</t>
  </si>
  <si>
    <t xml:space="preserve">Cotizaciones enviadas por correo electrónico al subdirector de área </t>
  </si>
  <si>
    <t>Un Colaborador de la SDM solicita o recibe dadivas o beneficios de un tercero con el fin de estructurar el estudio del mercado, para el beneficio del tercero en el proceso.</t>
  </si>
  <si>
    <t xml:space="preserve">Profesional Especializado y contratistas  de la Subdirección de control de Tránsito y Transporte, </t>
  </si>
  <si>
    <t>Un Colaborador de la SDM solicita o recibe dadivas o beneficios de un tercero con el fin de permitir la inadecuada ejecución de un contrato o su cumplimiento parcial.</t>
  </si>
  <si>
    <t xml:space="preserve">Profesional Universitario y Especializado y contratistas de la Subdirección de control de Tránsito y Transporte, </t>
  </si>
  <si>
    <t xml:space="preserve">Se realiza la supervisión de los contratos y como evidencia se presentan los documentos cargados en SECOP </t>
  </si>
  <si>
    <t>PA05-M03 MANUAL DE SUPERVISIÓN E INTERVENTORIA
PA05-M02 MANUAL DE CONTRATACION</t>
  </si>
  <si>
    <t xml:space="preserve">Un contratista de la SDM ofrece una dadiva o comisión al supervisor y/o interventor del contrato para la aprobación o recibo a satisfacción de informes parciales o totales de la ejecución del contrato. 
</t>
  </si>
  <si>
    <t>Contratista de la SDM</t>
  </si>
  <si>
    <t xml:space="preserve">Los contratistas, vinculados a la entidad, deberán diligenciar los formatos de compromiso antisoborno y consentimiento informado, adoptados por la SDM, como requisito previo a la contratación (documentos precontractuales). Estos formatos se encuentran publicados en la Intranet.
Adicionalmente, en los anexos complementarios de los procesos de selección la entidad  estable como requisito habilitante la suscripción de la carta de presentación de la propuesta, en la cual los proponentes manifiestan su apoyo irrestricto a los esfuerzos del Estado colombiano contra la corrupción (compromiso anticorrupción, anticolusión, probidad e ideario ético).
Para aquellos contratos que se adelanten a traves de la plataforma SECOP I, el supervisor y/o interventror debera remitir a la Dirección de Contratación y con la periodicidad que se exija según cada tipo de contrato, el informe de actividades y de supervisión debidamente aprobado por el supervisor, previo a la radicación de las cuentas de cobro en la Subdirección Financiera para iniciar el procedimiento de pago. Para aquellos contratos que se adelanten a través de la plataforma SECOP II, dicha información debe ser diligenciada en el portal de conformidad con las guías y manuales que para el efecto expida Colombia Compra Eficiente, sin requerir su radicación en la Dirección de Contratación previo a la entrega a la Subdirección Financiera de las cuentas de cobro. </t>
  </si>
  <si>
    <t xml:space="preserve">Un supervisor de la SDM solicita o recibe una dadiva o comisión a un contratista para la aprobación o recibo a satisfacción de informes parciales o totales de la ejecución del contrato. 
</t>
  </si>
  <si>
    <t xml:space="preserve">Supervisor </t>
  </si>
  <si>
    <t xml:space="preserve">Un interventor de la SDM solicita o recibe una dadiva o comisión a un contratista para la aprobación o recibo a satisfacción de informes parciales o totales de la ejecución del contrato. </t>
  </si>
  <si>
    <t xml:space="preserve">Interventor </t>
  </si>
  <si>
    <t>Para aquellos contratos que se adelanten a traves de la plataforma SECOP I, el  supervisor de la interventoria debera remitir a la Dirección de Contratación y con la periodicidad que se exija según cada tipo de contrato, el informe de actividades y de supervisión debidamente aprobado por el supervisor, previo a la radicación de las cuentas de cobro en la Subdirección Financiera para iniciar el procedimiento de pago. Para aquellos contratos que se adelanten a través de la plataforma SECOP II, dicha información debe ser diligenciada en el portal de conformidad con las guías y manuales que para el efecto expida Colombia Compra Eficiente, sin requerir su radicación en la Dirección de Contratación previo a la entrega a la Subdirección Financiera de las cuentas de cobro. 
Los contratistas, vinculados a la entidad, deberán diligenciar los formatos de compromiso antisoborno y consentimiento informado, adoptados por la SDM, como requisito previo a la contratación (documentos precontractuales). Estos formatos se encuentran publicados en la Intranet. 
Adicionalmente, en los anexos complementarios de los procesos de selección la entidad  estable como requisito habilitante la suscripción de la carta de presentación de la propuesta, en la cual los proponentes manifiestan su apoyo irrestricto a los esfuerzos del Estado colombiano contra la corrupción (compromiso anticorrupción, anticolusión, probidad e ideario ético).</t>
  </si>
  <si>
    <t xml:space="preserve">Para aquellos contratos que se adelanten a traves de la plataforma SECOP I, el supervisor debera remitir a la Dirección de Contratación y con la periodicidad que se exija según cada tipo de contrato, el informe de actividades y de supervisión debidamente aprobado por el supervisor, previo a la radicación de las cuentas de cobro en la Subdirección Financiera para iniciar el procedimiento de pago. Para aquellos contratos que se adelanten a través de la plataforma SECOP II, dicha información debe ser diligenciada en el portal de conformidad con las guías y manuales que para el efecto expida Colombia Compra Eficiente, sin requerir su radicación en la Dirección de Contratación previo a la entrega a la Subdirección Financiera de las cuentas de cobro. 
El ordenador del gasto de la Entidad Estatal es responsable de la vigilancia y control de la ejecución del gasto y del contrato, por lo cual es quien debe designar el supervisor de un contrato. 
Los contratistas, vinculados a la entidad, deberán diligenciar los formatos de compromiso antisoborno y consentimiento informado, adoptados por la SDM, como requisito previo a la contratación (documentos precontractuales). Estos formatos se encuentran publicados en la Intranet.
Adicionalmente, en los anexos complementarios de los procesos de selección la entidad  estable como requisito habilitante la suscripción de la carta de presentación de la propuesta, en la cual los proponentes manifiestan su apoyo irrestricto a los esfuerzos del Estado colombiano contra la corrupción (compromiso anticorrupción, anticolusión, probidad e ideario ético).
</t>
  </si>
  <si>
    <t>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</si>
  <si>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(Aplica solo al nivel Directivo)
Suscribir el compromiso antisoborno.
Implementación de controles legales (firma de formato de conflicto de interés, declaración de bienes y rentas y verificación de antecedentes de Contraloria, Procuraduria y Judiciales)</t>
  </si>
  <si>
    <t>Participar en las jornadas de sensibilizacion frente a posibles casos de soborno y a las generalidades del SGAS.
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</si>
  <si>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(Aplica solo al Director)
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</si>
  <si>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Participar en las jornadas de sensibilizacion frente a posibles casos de soborno y a las generalidades del SGAS.
Aplicar la evaluacion de competencias e integridad del Departamento Administrativo del Servicio Civil Distrital. (Aplica solo al Director)
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</si>
  <si>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</si>
  <si>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(Aplica solo cuando sea del nivel directivo)
Realizar prueba de poligrafo al personal que se encuentra en media o alta exposicion a riesgos de soborno. (Aplica a nivel profesional)
Suscribir el compromiso antisoborno.
Implementación de controles legales (firma de formato de conflicto de interés, declaración de bienes y rentas y verificación de antecedentes de Contraloria, Procuraduria y Judiciales)</t>
  </si>
  <si>
    <t>Realizar prueba de poligrafo al personal que se encuentra en media o alta exposicion a riesgos de soborno o aplicar la evaluacion de competencias e integridad del Departamento Administrativo del Servicio Civil Distrital.
Suscribir el compromiso antisoborno.
Implementación de controles legales (firma de formato de conflicto de interés, declaración de bienes y rentas y verificación de antecedentes de Contraloria, Procuraduria y Judiciales)</t>
  </si>
  <si>
    <t>Suscribir el compromiso antisoborno.
Implementación de controles legales (firma de formato de conflicto de interés, declaración de bienes y rentas y verificación de antecedentes de Contraloria, Procuraduria y Judiciales)</t>
  </si>
  <si>
    <t>Implementación de controles legales (firma de formato de conflicto de interés, declaración de bienes y rentas y verificación de antecedentes de Contraloria, Procuraduria y Judiciales)</t>
  </si>
  <si>
    <t>La subsecretaria o subsecretario, solicita y/o recibe dadivas al momento de enviar y/o ajustar el anteproyecto de presupuesto y la programación de los proyectos de inversión para que los modifiquen o alteren con el fin de favorecer a una tercera persona.</t>
  </si>
  <si>
    <t>Las fichas se deben remitir vía correo electrónico, y la versión final debe estar firmada.
Si la formulación no cumple con los criterios, la OAPI devolverá a
la Subsecretaría correspondiente.
Los lineamientos del Anteproyecto de Presupuesto, se comunican a los Ordenadores de Gasto por medio de circular emanada del Despacho. En caso de no cumplir con los lineamientos, el anteproyecto se devolverá para sus correcciones.
Los Subsecretarios presentan al Secretario el Anteproyecto de
Presupuesto.</t>
  </si>
  <si>
    <t>Las colaboradoras o colaboradores de la SDM, que realizan modificaciones a los proyectos de inversion, aceptan y/o reciben dadivas para que alteren o modifiquen alguna de las actividades descritas con el fin de favorecer a un tercero.</t>
  </si>
  <si>
    <t>La solicitud de modificación presupuestal siempre se radica junto con una justificacion, donde se expresan las necesidades de los movimientos presupuestales.
La OAPI proyecta la solicitud de acuerdo con el requerimiento de la Ordenadora u Ordenador de gasto, y cumpliendo con los requisitos del PE01-PR02- Anexo 01 Manual Operativo presupuestal del Distrito Capital.
La solicitud tiene VoBo de la Ordenadora u Ordenador de gasto y es radicada en la Secretaría Distrital de Planeación o de Hacienda, según proceda.
La Subdirección Financiera proyecta la solicitud de modificación a la Secretaría Distrital de Hacienda cuando exista concepto favorable de la Secretaría Distrital de Planeación.</t>
  </si>
  <si>
    <t>Funcionarios  / Contratistas de las Subsecretarías</t>
  </si>
  <si>
    <t>La OAPI proyecta la solicitud de acuerdo con el requerimiento de la Ordenadora u Ordenador de gasto, y cumpliendo con los requisitos del PE01-PR02- Anexo 01 Manual Operativo presupuestal del Distrito Capital.
La solicitud tiene VoBo de la Ordenadora u Ordenador de gasto y es radicada en la Secretaría Distrital de Planeación o de Hacienda, según proceda.
La Subdirección Financiera proyecta la solicitud de modificación a la Secretaría Distrital de Hacienda cuando exista concepto favorable de la Secretaría Distrital de Planeación.</t>
  </si>
  <si>
    <t>La persona encargada de verificar las modificaciones a los proyectos de inversion, recibe y/o acepta dadivas para que pase, altere o modifique alguna de las actividades descritas con el fin de favorecer a un tercero.</t>
  </si>
  <si>
    <t>Secretaria o Secretario Distrital de Movilidad</t>
  </si>
  <si>
    <t>La OAPI proyecta la solicitud de acuerdo con el requerimiento y
cumpliendo con los requisitos del PE01-PR02- Anexo01 Manual
Operativo presupuestal del Distrito Capital.
La solicitud es radicada en la Secretaría Distrital de Planeación o de Hacienda, según proceda.
La Subdirección Financiera Proyectará la solicitud de modificación a la Secretaría Distrital de Hacienda cuando exista concepto favorable de la Secretaría Distrital de Planeación.
La Secretaria o el Secretario Distrital de Movilidad aprueba la solicitud de modificación presupuestal, cuando corresponde (excepto las solicitudes de modificaciones por cambio de montos entre conceptos de gastos y entre líneas de inversión que se realizan en el sistema PREDIS y en el PAA) Las excepciones vienen justificadas en memorando y en el formato de modificación presupuestal se hace de manera interna y no requieren aprobación.</t>
  </si>
  <si>
    <t xml:space="preserve">El Anteproyecto de Presupuesto contiene la justificación de la necesidad de cada recurso asignado a los proyectos de inversión. </t>
  </si>
  <si>
    <t>La Secretaria o el Secretario de Movilidad acepta y/o recibe dádivas del Concejo de Bogota para favorecerles y/o a terceras personas, en los procesos contractuales y condicionar asi la aprobación del presupuesto en su totalidad.</t>
  </si>
  <si>
    <t xml:space="preserve">Las Subsecretarias o los Subsecretarios y/u personas que Ordenan el Gasto </t>
  </si>
  <si>
    <t>La Oficina Asesora de Planeacion verifica que las solicitudes de CDP cumplan con lo estipulado en el PAA. 
La Direccion de  Contratación publica en el Sistema Estatal de Contratación Pública (SECOP), la información consolidada y oficial del Plan Anual de Adquisiciones remitida por la OAPI, antes del 31 de enero de cada vigencia y verifica que las solicitudes de los contratos se ciñan a lo estipulado en el PAA.</t>
  </si>
  <si>
    <t>Las Subsecretarias o los Subsecretarios y/u personas que Ordenan el Gasto aceptan o reciben dadivas para que remitan el plan anual de adquisiciones con actividades que no se encuentren contempladas en el presupuesto aprobado, con el fin de favorecer a terceros.</t>
  </si>
  <si>
    <t>El interesado ofrece o entrega dadivas o beneficios a un Colaborador de la SDM encargado de recibir cotizaciones  para estructurar el estudio del mercado, para su beneficio en el proceso.</t>
  </si>
  <si>
    <t>Interesado ofrece o entrega dadivas o beneficios a un Colaborador de la SDM encargado de realizar la supervisión de los contratos, con el fin de permitir la inadecuada ejecución o su cumplimiento parcial.</t>
  </si>
  <si>
    <t>PM01-PR10
Procedimiento para otorgar el permiso de aprovechamiento economico del espacio público valet parking</t>
  </si>
  <si>
    <t xml:space="preserve">Subdirector (a)
Profesional Especializado o Universitario 
Contratista
Subdirección de Transporte Privado </t>
  </si>
  <si>
    <t>El profesional verificara los requisitos requeridos, establecidos en el procedimiento PM01-PR10. Deberá tener en cuenta lo indicado en la Resolución 151742 de 2022
El Subdirector (a) revisa el acto administrativo particular con condición de inicio de la actividad.
El subdirector (a)  revisa la comunicación de cumplimiento de las condiciones para el inicio de la actividad del espacio autorizado.</t>
  </si>
  <si>
    <t>PM01-PR11
Otorgar permiso de aprovechamiento económico del espacio público para el alquiler de vehiculos de micromovilidad</t>
  </si>
  <si>
    <t>Subdirector (a)
Profesional Especializado o Universitario 
Contratista
Subdirección de Transporte Privado y Subdirección de la Bicicleta y el Peatón</t>
  </si>
  <si>
    <t>El profesional verificara los requisitos requeridos, establecidos en el formato PM01-PR11-F01 "Lista de verificación de documentos soporte alquiler vehiculos micromovilidad" . Debe tener en cuenta lo indicado en la Resolución 205885 de 2022.
El Subdirector (a) revisa el acto administrativo particular con condición de inicio de la actividad.
El subdirector (a)  revisa la comunicación de cumplimiento de las condiciones para el inicio de la actividad del espacio autorizado.</t>
  </si>
  <si>
    <t>03 de noviembre de 2022</t>
  </si>
  <si>
    <t>23 de noviembre de 2022</t>
  </si>
  <si>
    <t>CONTRATO ASEO Y CAFETERIA</t>
  </si>
  <si>
    <t xml:space="preserve">El proceso es estructurado por la Subdireccion Administrativa  teniendo en cuenta las necesidades de las areas y de acuerdo a los conceptos tecnicos establecidos para cada necesidad. </t>
  </si>
  <si>
    <t>Un tercero ofrece o entrega dadivas a un colaborador de la SDM para que acepte elementos que no cumplan con los requisitos tecnicos establecidos en el proceso de selección.</t>
  </si>
  <si>
    <t>Se controla con archivo de items que es verificado por la supervisión del contrato.</t>
  </si>
  <si>
    <t xml:space="preserve">Se verifica que se entreguen la cantidades y la unica constancia es la remision. Esta actividad la realiza el coordinador de la empresa de Aseo y Cafeteria. </t>
  </si>
  <si>
    <t>Se realiza verificacion de los items contratados mensualmente, la informacion la consolidan los coordinadores del contratista y se verifica con el supervisor del contrato antes de aprobar las facturas. Esto se realiza con las evidencias del cumplimiento de las obligaciones y la evidencias de la ejecución de cada labor.</t>
  </si>
  <si>
    <t>Con el contrato de vigilancia se trabaja el informe de tiempo modo y lugar, asi se verifica con el contratista si procede el retiro del personal y/o el rezarcimiento del daño.</t>
  </si>
  <si>
    <t>Un tercero ofrece o entrega dádivas a un colaborador de la SDM con el fin de omitir el cumplimiento de los requisitos tecnicos establecidos el proceso de selección.</t>
  </si>
  <si>
    <t>Un colaborador de la SDM solicita o recibe dadivas con el fin de facturar elementos que no fueron entregados y/o suministrados a la Entidad.</t>
  </si>
  <si>
    <t>Un colaborador de la empresa de aseo y cafeteria solicita o recibe dadivas con el fin de que hurte y/o desaparezca bienes que sean de propiedad de la Entidad y/o de sus colaboradores.</t>
  </si>
  <si>
    <t>Un tercero ofrezca o entregue a un colaborador de la SDM dadivas con el fin de aprobar facturas por elementos que no fueron entregados y/o suministrados a la Entidad.</t>
  </si>
  <si>
    <t>Un tercero ofrezca o entregue dadivas a un colborador de la empresa de aseo y cafeteria para que hurte y/o desaparezca bienes que sean de propiedad de la Entidad y/o de sus colaboradores.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</si>
</sst>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m/yyyy"/>
  </numFmts>
  <fonts count="45">
    <font>
      <sz val="11"/>
      <color theme="1"/>
      <name val="Calibri"/>
      <family val="2"/>
      <scheme val="minor"/>
    </font>
    <font>
      <b/>
      <sz val="14"/>
      <color theme="1"/>
      <name val="Calibri"/>
      <family val="2"/>
      <scheme val="minor"/>
    </font>
    <font>
      <b/>
      <sz val="10"/>
      <name val="Arial"/>
      <family val="2"/>
    </font>
    <font>
      <sz val="11"/>
      <color rgb="FF000000"/>
      <name val="Calibri"/>
      <family val="2"/>
    </font>
    <font>
      <sz val="14"/>
      <color theme="1"/>
      <name val="Calibri"/>
      <family val="2"/>
      <scheme val="minor"/>
    </font>
    <font>
      <sz val="14"/>
      <color theme="1"/>
      <name val="Arial"/>
      <family val="2"/>
    </font>
    <font>
      <sz val="10"/>
      <name val="Arial"/>
      <family val="2"/>
    </font>
    <font>
      <b/>
      <sz val="12"/>
      <name val="Arial"/>
      <family val="2"/>
    </font>
    <font>
      <sz val="12"/>
      <color theme="1"/>
      <name val="Arial"/>
      <family val="2"/>
    </font>
    <font>
      <b/>
      <sz val="12"/>
      <color theme="1"/>
      <name val="Arial"/>
      <family val="2"/>
    </font>
    <font>
      <sz val="10"/>
      <color theme="1"/>
      <name val="Arial"/>
      <family val="2"/>
    </font>
    <font>
      <b/>
      <sz val="10"/>
      <color theme="1"/>
      <name val="Arial"/>
      <family val="2"/>
    </font>
    <font>
      <b/>
      <sz val="14"/>
      <name val="Arial"/>
      <family val="2"/>
    </font>
    <font>
      <sz val="14"/>
      <name val="Arial"/>
      <family val="2"/>
    </font>
    <font>
      <b/>
      <sz val="14"/>
      <color theme="1"/>
      <name val="Arial"/>
      <family val="2"/>
    </font>
    <font>
      <sz val="14"/>
      <name val="Calibri"/>
      <family val="2"/>
      <scheme val="minor"/>
    </font>
    <font>
      <b/>
      <sz val="14"/>
      <name val="Calibri"/>
      <family val="2"/>
      <scheme val="minor"/>
    </font>
    <font>
      <sz val="10"/>
      <color rgb="FF222222"/>
      <name val="Arial"/>
      <family val="2"/>
    </font>
    <font>
      <sz val="11"/>
      <name val="Calibri"/>
      <family val="2"/>
      <scheme val="minor"/>
    </font>
    <font>
      <sz val="10"/>
      <color theme="1"/>
      <name val="Calibri"/>
      <family val="2"/>
      <scheme val="minor"/>
    </font>
    <font>
      <sz val="8"/>
      <name val="Calibri"/>
      <family val="2"/>
      <scheme val="minor"/>
    </font>
    <font>
      <sz val="10"/>
      <color theme="1"/>
      <name val="Arial 10"/>
    </font>
    <font>
      <sz val="10"/>
      <name val="Arial 10"/>
    </font>
    <font>
      <sz val="10"/>
      <color rgb="FF000000"/>
      <name val="Arial"/>
      <family val="2"/>
    </font>
    <font>
      <sz val="11"/>
      <color theme="1"/>
      <name val="Arial"/>
      <family val="2"/>
    </font>
    <font>
      <sz val="11"/>
      <name val="Arial"/>
      <family val="2"/>
    </font>
    <font>
      <b/>
      <sz val="11"/>
      <color theme="1"/>
      <name val="Calibri"/>
      <family val="2"/>
      <scheme val="minor"/>
    </font>
    <font>
      <sz val="12"/>
      <name val="Times New Roman"/>
      <family val="1"/>
    </font>
    <font>
      <b/>
      <sz val="12"/>
      <name val="Times New Roman"/>
      <family val="1"/>
    </font>
    <font>
      <b/>
      <sz val="24"/>
      <color theme="1"/>
      <name val="Arial"/>
      <family val="2"/>
    </font>
    <font>
      <b/>
      <sz val="22"/>
      <color theme="1"/>
      <name val="Arial"/>
      <family val="2"/>
    </font>
    <font>
      <b/>
      <sz val="22"/>
      <name val="Arial"/>
      <family val="2"/>
    </font>
    <font>
      <b/>
      <sz val="12"/>
      <color indexed="8"/>
      <name val="Arial"/>
      <family val="2"/>
    </font>
    <font>
      <b/>
      <sz val="12"/>
      <color theme="1"/>
      <name val="Calibri"/>
      <family val="2"/>
      <scheme val="minor"/>
    </font>
    <font>
      <b/>
      <sz val="20"/>
      <color theme="1"/>
      <name val="Arial"/>
      <family val="2"/>
    </font>
    <font>
      <b/>
      <sz val="18"/>
      <color theme="1"/>
      <name val="Arial"/>
      <family val="2"/>
    </font>
    <font>
      <sz val="18"/>
      <color theme="1"/>
      <name val="Arial"/>
      <family val="2"/>
    </font>
    <font>
      <sz val="16"/>
      <name val="Arial"/>
      <family val="2"/>
    </font>
    <font>
      <sz val="18"/>
      <name val="Arial"/>
      <family val="2"/>
    </font>
    <font>
      <b/>
      <u/>
      <sz val="18"/>
      <name val="Arial"/>
      <family val="2"/>
    </font>
    <font>
      <u/>
      <sz val="18"/>
      <name val="Arial"/>
      <family val="2"/>
    </font>
    <font>
      <b/>
      <sz val="16"/>
      <name val="Arial"/>
      <family val="2"/>
    </font>
    <font>
      <sz val="48"/>
      <name val="Arial"/>
      <family val="2"/>
    </font>
    <font>
      <sz val="48"/>
      <name val="Wingdings"/>
      <charset val="2"/>
    </font>
    <font>
      <sz val="10"/>
      <color theme="1"/>
      <name val="Calibri"/>
      <family val="2"/>
    </font>
  </fonts>
  <fills count="15">
    <fill>
      <patternFill patternType="none"/>
    </fill>
    <fill>
      <patternFill patternType="gray125"/>
    </fill>
    <fill>
      <patternFill patternType="solid">
        <fgColor rgb="FFD9D9D9"/>
        <bgColor rgb="FFDCE6F2"/>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theme="0"/>
      </patternFill>
    </fill>
    <fill>
      <patternFill patternType="solid">
        <fgColor theme="9" tint="0.39997558519241921"/>
        <bgColor indexed="64"/>
      </patternFill>
    </fill>
    <fill>
      <patternFill patternType="solid">
        <fgColor theme="2"/>
        <bgColor indexed="64"/>
      </patternFill>
    </fill>
    <fill>
      <patternFill patternType="solid">
        <fgColor rgb="FF00B050"/>
        <bgColor indexed="64"/>
      </patternFill>
    </fill>
    <fill>
      <patternFill patternType="solid">
        <fgColor theme="0"/>
        <bgColor rgb="FFFFFF00"/>
      </patternFill>
    </fill>
    <fill>
      <patternFill patternType="solid">
        <fgColor theme="0"/>
        <bgColor rgb="FF92D050"/>
      </patternFill>
    </fill>
    <fill>
      <patternFill patternType="solid">
        <fgColor theme="0"/>
        <bgColor rgb="FFDCE6F2"/>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indexed="64"/>
      </top>
      <bottom/>
      <diagonal/>
    </border>
  </borders>
  <cellStyleXfs count="2">
    <xf numFmtId="0" fontId="0" fillId="0" borderId="0"/>
    <xf numFmtId="0" fontId="3" fillId="0" borderId="0"/>
  </cellStyleXfs>
  <cellXfs count="366">
    <xf numFmtId="0" fontId="0" fillId="0" borderId="0" xfId="0"/>
    <xf numFmtId="0" fontId="0" fillId="0" borderId="0" xfId="0" applyAlignment="1">
      <alignment horizontal="left"/>
    </xf>
    <xf numFmtId="0" fontId="0" fillId="0" borderId="0" xfId="0" applyNumberFormat="1"/>
    <xf numFmtId="0" fontId="6" fillId="0"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8" fillId="0" borderId="0" xfId="0" applyFont="1"/>
    <xf numFmtId="0" fontId="10" fillId="0" borderId="0" xfId="0" applyFont="1"/>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4" fillId="4" borderId="1" xfId="0" applyFont="1" applyFill="1" applyBorder="1" applyAlignment="1" applyProtection="1">
      <alignment horizontal="center" vertical="center" wrapText="1"/>
    </xf>
    <xf numFmtId="49" fontId="5" fillId="0" borderId="0" xfId="0" applyNumberFormat="1" applyFont="1"/>
    <xf numFmtId="0" fontId="5" fillId="0" borderId="0" xfId="0" applyFont="1"/>
    <xf numFmtId="0" fontId="5" fillId="0" borderId="0" xfId="0" applyFont="1" applyAlignment="1">
      <alignment horizontal="center" vertical="center"/>
    </xf>
    <xf numFmtId="0" fontId="10" fillId="0" borderId="1" xfId="0" applyFont="1" applyFill="1" applyBorder="1" applyAlignment="1">
      <alignment horizontal="center" vertical="center" wrapText="1"/>
    </xf>
    <xf numFmtId="0" fontId="10" fillId="0" borderId="0" xfId="0" applyFont="1" applyFill="1"/>
    <xf numFmtId="0" fontId="10"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49" fontId="10" fillId="0" borderId="1" xfId="0" quotePrefix="1" applyNumberFormat="1" applyFont="1" applyBorder="1" applyAlignment="1">
      <alignment horizontal="left" vertical="center" wrapText="1"/>
    </xf>
    <xf numFmtId="49" fontId="10" fillId="0" borderId="1" xfId="0" quotePrefix="1" applyNumberFormat="1" applyFont="1" applyBorder="1" applyAlignment="1">
      <alignment horizontal="center" vertical="center" wrapText="1"/>
    </xf>
    <xf numFmtId="0" fontId="10" fillId="0" borderId="1" xfId="0" applyFont="1" applyBorder="1" applyAlignment="1">
      <alignment horizontal="justify" vertical="center" wrapText="1"/>
    </xf>
    <xf numFmtId="49" fontId="10" fillId="0" borderId="1" xfId="0" applyNumberFormat="1" applyFont="1" applyBorder="1" applyAlignment="1">
      <alignment horizontal="justify" vertical="center" wrapText="1"/>
    </xf>
    <xf numFmtId="49" fontId="10" fillId="0" borderId="1" xfId="0" applyNumberFormat="1"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10" fillId="0" borderId="0" xfId="0" applyFont="1" applyBorder="1" applyAlignment="1">
      <alignment horizontal="justify" vertical="center" wrapText="1"/>
    </xf>
    <xf numFmtId="49" fontId="10" fillId="0" borderId="0" xfId="0" applyNumberFormat="1" applyFont="1"/>
    <xf numFmtId="0" fontId="10" fillId="0" borderId="0" xfId="0" applyFont="1" applyAlignment="1">
      <alignment horizontal="center" vertical="center"/>
    </xf>
    <xf numFmtId="0" fontId="12" fillId="4" borderId="2"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6" fillId="0" borderId="1" xfId="0" quotePrefix="1" applyFont="1" applyBorder="1" applyAlignment="1">
      <alignment horizontal="left" vertical="center" wrapText="1"/>
    </xf>
    <xf numFmtId="0" fontId="6" fillId="0" borderId="1" xfId="0" applyFont="1" applyFill="1" applyBorder="1" applyAlignment="1">
      <alignment horizontal="justify" vertical="center" wrapText="1"/>
    </xf>
    <xf numFmtId="0" fontId="6" fillId="0" borderId="0" xfId="0" applyFont="1"/>
    <xf numFmtId="0" fontId="13" fillId="0" borderId="0" xfId="0" applyFont="1"/>
    <xf numFmtId="0" fontId="6" fillId="3" borderId="1"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10" fillId="0" borderId="1" xfId="0" applyFont="1" applyBorder="1" applyAlignment="1">
      <alignment horizontal="center" vertical="center"/>
    </xf>
    <xf numFmtId="0" fontId="9" fillId="3" borderId="1" xfId="0" applyFont="1" applyFill="1" applyBorder="1" applyAlignment="1" applyProtection="1">
      <alignment horizontal="center" vertical="center" wrapText="1"/>
      <protection locked="0"/>
    </xf>
    <xf numFmtId="164" fontId="4" fillId="0" borderId="1" xfId="0" applyNumberFormat="1" applyFont="1" applyBorder="1" applyAlignment="1">
      <alignment horizontal="right"/>
    </xf>
    <xf numFmtId="0" fontId="0" fillId="7" borderId="0" xfId="0" applyFill="1"/>
    <xf numFmtId="0" fontId="0" fillId="5" borderId="0" xfId="0" applyFill="1"/>
    <xf numFmtId="0" fontId="0" fillId="0" borderId="0" xfId="0" applyAlignment="1"/>
    <xf numFmtId="0" fontId="0" fillId="0" borderId="0" xfId="0" applyFill="1"/>
    <xf numFmtId="0" fontId="0" fillId="6" borderId="0" xfId="0" applyFill="1"/>
    <xf numFmtId="0" fontId="0" fillId="7" borderId="0" xfId="0" pivotButton="1" applyFill="1"/>
    <xf numFmtId="0" fontId="0" fillId="0" borderId="0" xfId="0" applyFill="1" applyAlignment="1">
      <alignment horizontal="left"/>
    </xf>
    <xf numFmtId="0" fontId="0" fillId="0" borderId="0" xfId="0" applyNumberFormat="1" applyFill="1"/>
    <xf numFmtId="164" fontId="4" fillId="0" borderId="0" xfId="0" applyNumberFormat="1" applyFont="1" applyAlignment="1">
      <alignment horizontal="center" vertical="center"/>
    </xf>
    <xf numFmtId="0" fontId="10"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0" borderId="1" xfId="0" applyNumberFormat="1" applyFont="1" applyFill="1" applyBorder="1"/>
    <xf numFmtId="1" fontId="15" fillId="0" borderId="1" xfId="0" applyNumberFormat="1" applyFont="1" applyFill="1" applyBorder="1" applyAlignment="1">
      <alignment horizontal="right"/>
    </xf>
    <xf numFmtId="0" fontId="9" fillId="4" borderId="3"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0" fillId="0" borderId="0" xfId="0"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0" borderId="1" xfId="0"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0" borderId="5" xfId="0" applyFont="1" applyBorder="1" applyAlignment="1">
      <alignment horizontal="left"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6" fillId="0" borderId="1" xfId="0" applyFont="1" applyFill="1" applyBorder="1" applyAlignment="1">
      <alignment vertical="center" wrapText="1"/>
    </xf>
    <xf numFmtId="0" fontId="4" fillId="0" borderId="0" xfId="0" applyFont="1" applyAlignment="1">
      <alignment vertical="center"/>
    </xf>
    <xf numFmtId="0" fontId="4"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quotePrefix="1" applyFont="1" applyBorder="1" applyAlignment="1">
      <alignment horizontal="left" vertical="center" wrapText="1"/>
    </xf>
    <xf numFmtId="0" fontId="10" fillId="0" borderId="1" xfId="0" applyFont="1" applyBorder="1" applyAlignment="1">
      <alignment horizontal="center" vertical="center"/>
    </xf>
    <xf numFmtId="164" fontId="4" fillId="0" borderId="1" xfId="0" applyNumberFormat="1" applyFont="1" applyBorder="1" applyAlignment="1">
      <alignment horizontal="right"/>
    </xf>
    <xf numFmtId="0" fontId="15" fillId="0" borderId="1" xfId="0" applyNumberFormat="1" applyFont="1" applyFill="1" applyBorder="1"/>
    <xf numFmtId="0" fontId="6" fillId="3" borderId="1" xfId="0" applyFont="1" applyFill="1" applyBorder="1" applyAlignment="1">
      <alignment horizontal="justify" vertical="center" wrapText="1"/>
    </xf>
    <xf numFmtId="0" fontId="6" fillId="0" borderId="1" xfId="1" applyFont="1" applyBorder="1" applyAlignment="1">
      <alignment vertical="center" wrapText="1"/>
    </xf>
    <xf numFmtId="0" fontId="10" fillId="3" borderId="1" xfId="0" applyFont="1" applyFill="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pplyProtection="1">
      <alignment horizontal="center" vertical="center" wrapText="1"/>
      <protection locked="0"/>
    </xf>
    <xf numFmtId="49" fontId="10" fillId="0" borderId="1" xfId="0" applyNumberFormat="1" applyFont="1" applyBorder="1" applyAlignment="1">
      <alignment horizontal="justify" vertical="center" wrapText="1"/>
    </xf>
    <xf numFmtId="49" fontId="10" fillId="0" borderId="1" xfId="0" quotePrefix="1" applyNumberFormat="1" applyFont="1" applyBorder="1" applyAlignment="1">
      <alignment horizontal="left" vertical="center" wrapText="1"/>
    </xf>
    <xf numFmtId="0" fontId="10" fillId="0" borderId="1" xfId="0" applyFont="1" applyFill="1" applyBorder="1" applyAlignment="1">
      <alignment vertical="center" wrapText="1"/>
    </xf>
    <xf numFmtId="49" fontId="10" fillId="0" borderId="1" xfId="0" quotePrefix="1" applyNumberFormat="1"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0" fillId="0" borderId="1" xfId="0"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49" fontId="6" fillId="0" borderId="1" xfId="0" quotePrefix="1" applyNumberFormat="1" applyFont="1" applyFill="1" applyBorder="1" applyAlignment="1">
      <alignment horizontal="left" vertical="center" wrapText="1"/>
    </xf>
    <xf numFmtId="49" fontId="6" fillId="0" borderId="1" xfId="0" applyNumberFormat="1" applyFont="1" applyFill="1" applyBorder="1" applyAlignment="1">
      <alignment horizontal="justify"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justify" vertical="center" wrapText="1"/>
    </xf>
    <xf numFmtId="49" fontId="6" fillId="0" borderId="1" xfId="0" quotePrefix="1"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1" applyFont="1" applyBorder="1" applyAlignment="1">
      <alignment horizontal="left" vertical="center" wrapText="1"/>
    </xf>
    <xf numFmtId="0" fontId="18" fillId="0" borderId="0" xfId="0" applyFont="1" applyFill="1" applyAlignment="1">
      <alignment vertical="center" wrapText="1"/>
    </xf>
    <xf numFmtId="0" fontId="10" fillId="0" borderId="0" xfId="0" applyFont="1" applyAlignment="1">
      <alignment vertical="center" wrapText="1"/>
    </xf>
    <xf numFmtId="0" fontId="6" fillId="3" borderId="1" xfId="0" quotePrefix="1" applyFont="1" applyFill="1" applyBorder="1" applyAlignment="1">
      <alignment horizontal="left" vertical="center" wrapText="1"/>
    </xf>
    <xf numFmtId="0" fontId="21" fillId="8" borderId="8" xfId="0" applyFont="1" applyFill="1" applyBorder="1" applyAlignment="1">
      <alignment horizontal="justify"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49" fontId="10" fillId="0" borderId="8" xfId="0" applyNumberFormat="1" applyFont="1" applyBorder="1" applyAlignment="1">
      <alignment horizontal="left" vertical="center" wrapText="1"/>
    </xf>
    <xf numFmtId="0" fontId="10" fillId="8" borderId="8" xfId="0" applyFont="1" applyFill="1" applyBorder="1" applyAlignment="1">
      <alignment horizontal="justify" vertical="center" wrapText="1"/>
    </xf>
    <xf numFmtId="0" fontId="23" fillId="0" borderId="8" xfId="0" applyFont="1" applyBorder="1" applyAlignment="1">
      <alignment horizontal="left" vertical="center" wrapText="1"/>
    </xf>
    <xf numFmtId="0" fontId="24" fillId="0" borderId="0" xfId="0" applyFont="1" applyAlignment="1">
      <alignment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0" fontId="25" fillId="0" borderId="1" xfId="0" quotePrefix="1" applyFont="1" applyBorder="1" applyAlignment="1">
      <alignment horizontal="left" vertical="center" wrapText="1"/>
    </xf>
    <xf numFmtId="0" fontId="27" fillId="3" borderId="10" xfId="0" applyFont="1" applyFill="1" applyBorder="1" applyAlignment="1">
      <alignment horizontal="left" vertical="distributed" wrapText="1"/>
    </xf>
    <xf numFmtId="0" fontId="27" fillId="3" borderId="0" xfId="0" applyFont="1" applyFill="1" applyBorder="1" applyAlignment="1">
      <alignment horizontal="left" vertical="distributed" wrapText="1"/>
    </xf>
    <xf numFmtId="0" fontId="27" fillId="3" borderId="0" xfId="0" applyFont="1" applyFill="1" applyBorder="1" applyAlignment="1">
      <alignment vertical="center" wrapText="1"/>
    </xf>
    <xf numFmtId="0" fontId="28" fillId="3" borderId="0" xfId="0" applyFont="1" applyFill="1" applyBorder="1" applyAlignment="1">
      <alignment horizontal="left" vertical="top" wrapText="1"/>
    </xf>
    <xf numFmtId="165" fontId="28" fillId="3" borderId="1" xfId="0" applyNumberFormat="1" applyFont="1" applyFill="1" applyBorder="1" applyAlignment="1">
      <alignment horizontal="center" vertical="center" wrapText="1"/>
    </xf>
    <xf numFmtId="0" fontId="28" fillId="3" borderId="10" xfId="0" applyFont="1" applyFill="1" applyBorder="1" applyAlignment="1">
      <alignment vertical="center"/>
    </xf>
    <xf numFmtId="0" fontId="28" fillId="3" borderId="0" xfId="0" applyFont="1" applyFill="1" applyBorder="1" applyAlignment="1">
      <alignment vertical="center"/>
    </xf>
    <xf numFmtId="0" fontId="27" fillId="3" borderId="0" xfId="0" applyFont="1" applyFill="1"/>
    <xf numFmtId="0" fontId="27" fillId="3" borderId="10" xfId="0" applyFont="1" applyFill="1" applyBorder="1"/>
    <xf numFmtId="0" fontId="27" fillId="3" borderId="0" xfId="0" applyFont="1" applyFill="1" applyBorder="1"/>
    <xf numFmtId="0" fontId="27" fillId="9" borderId="23"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7" fillId="3" borderId="23" xfId="0" applyFont="1" applyFill="1" applyBorder="1" applyAlignment="1">
      <alignment horizontal="center" vertical="center" wrapText="1"/>
    </xf>
    <xf numFmtId="165" fontId="27" fillId="3" borderId="1" xfId="0" applyNumberFormat="1" applyFont="1" applyFill="1" applyBorder="1" applyAlignment="1">
      <alignment horizontal="center" vertical="center" wrapText="1"/>
    </xf>
    <xf numFmtId="164" fontId="27" fillId="3" borderId="24" xfId="0" applyNumberFormat="1" applyFont="1" applyFill="1" applyBorder="1" applyAlignment="1">
      <alignment horizontal="center" vertical="center" wrapText="1"/>
    </xf>
    <xf numFmtId="9" fontId="27" fillId="3" borderId="1" xfId="0" applyNumberFormat="1"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165" fontId="27" fillId="3" borderId="29" xfId="0" applyNumberFormat="1" applyFont="1" applyFill="1" applyBorder="1" applyAlignment="1">
      <alignment horizontal="center" vertical="center" wrapText="1"/>
    </xf>
    <xf numFmtId="164" fontId="27" fillId="3" borderId="30" xfId="0"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9" fontId="27" fillId="3" borderId="29" xfId="0" applyNumberFormat="1"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0" xfId="0" applyFont="1" applyFill="1" applyBorder="1" applyAlignment="1">
      <alignment horizontal="left" vertical="center" wrapText="1"/>
    </xf>
    <xf numFmtId="165" fontId="27" fillId="3" borderId="0" xfId="0" applyNumberFormat="1" applyFont="1" applyFill="1" applyBorder="1" applyAlignment="1">
      <alignment horizontal="center" vertical="center" wrapText="1"/>
    </xf>
    <xf numFmtId="0" fontId="27" fillId="3" borderId="0" xfId="0" applyFont="1" applyFill="1" applyBorder="1" applyAlignment="1">
      <alignment horizontal="center" vertical="center" wrapText="1"/>
    </xf>
    <xf numFmtId="164" fontId="27" fillId="3" borderId="0" xfId="0" applyNumberFormat="1" applyFont="1" applyFill="1" applyBorder="1" applyAlignment="1">
      <alignment horizontal="center" vertical="center" wrapText="1"/>
    </xf>
    <xf numFmtId="0" fontId="28" fillId="3" borderId="33" xfId="0" applyFont="1" applyFill="1" applyBorder="1" applyAlignment="1"/>
    <xf numFmtId="0" fontId="28" fillId="3" borderId="0" xfId="0" applyFont="1" applyFill="1" applyBorder="1" applyAlignment="1"/>
    <xf numFmtId="0" fontId="27" fillId="3" borderId="0" xfId="0" applyFont="1" applyFill="1" applyBorder="1" applyAlignment="1"/>
    <xf numFmtId="0" fontId="10" fillId="3" borderId="43" xfId="0" applyFont="1" applyFill="1" applyBorder="1" applyAlignment="1" applyProtection="1">
      <alignment horizontal="center"/>
    </xf>
    <xf numFmtId="0" fontId="10" fillId="3" borderId="0" xfId="0" applyFont="1" applyFill="1" applyBorder="1" applyAlignment="1" applyProtection="1">
      <alignment horizontal="center"/>
    </xf>
    <xf numFmtId="0" fontId="32" fillId="3" borderId="0" xfId="0" applyFont="1" applyFill="1" applyBorder="1" applyAlignment="1" applyProtection="1">
      <alignment horizontal="center" vertical="top"/>
    </xf>
    <xf numFmtId="0" fontId="10" fillId="3" borderId="44" xfId="0" applyFont="1" applyFill="1" applyBorder="1" applyAlignment="1" applyProtection="1">
      <alignment horizontal="center"/>
    </xf>
    <xf numFmtId="0" fontId="0" fillId="3" borderId="43" xfId="0" applyFill="1" applyBorder="1"/>
    <xf numFmtId="0" fontId="33" fillId="3" borderId="44" xfId="0" applyFont="1" applyFill="1" applyBorder="1" applyAlignment="1"/>
    <xf numFmtId="0" fontId="26" fillId="10" borderId="1" xfId="0" applyFont="1" applyFill="1" applyBorder="1" applyAlignment="1">
      <alignment horizontal="center" vertical="top"/>
    </xf>
    <xf numFmtId="0" fontId="26" fillId="10" borderId="1" xfId="0" applyFont="1" applyFill="1" applyBorder="1" applyAlignment="1">
      <alignment horizontal="center" vertical="top" wrapText="1"/>
    </xf>
    <xf numFmtId="0" fontId="0" fillId="3" borderId="44" xfId="0" applyFill="1" applyBorder="1"/>
    <xf numFmtId="14" fontId="24" fillId="0" borderId="1" xfId="0" applyNumberFormat="1" applyFont="1" applyFill="1" applyBorder="1" applyAlignment="1">
      <alignment horizontal="center" vertical="top"/>
    </xf>
    <xf numFmtId="0" fontId="24" fillId="0" borderId="0" xfId="0" applyFont="1" applyFill="1" applyBorder="1" applyAlignment="1">
      <alignment horizontal="center" vertical="top"/>
    </xf>
    <xf numFmtId="0" fontId="24" fillId="0" borderId="1" xfId="0" applyFont="1" applyFill="1" applyBorder="1" applyAlignment="1">
      <alignment horizontal="justify" vertical="top" wrapText="1"/>
    </xf>
    <xf numFmtId="14" fontId="24" fillId="3"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justify" vertical="top"/>
    </xf>
    <xf numFmtId="14" fontId="0" fillId="3" borderId="1" xfId="0" applyNumberFormat="1" applyFont="1" applyFill="1" applyBorder="1" applyAlignment="1">
      <alignment horizontal="center" vertical="top"/>
    </xf>
    <xf numFmtId="0" fontId="0" fillId="3" borderId="1" xfId="0" applyFont="1" applyFill="1" applyBorder="1" applyAlignment="1">
      <alignment horizontal="center" vertical="top"/>
    </xf>
    <xf numFmtId="0" fontId="0" fillId="3" borderId="1" xfId="0" applyFont="1" applyFill="1" applyBorder="1" applyAlignment="1">
      <alignment horizontal="justify" vertical="top"/>
    </xf>
    <xf numFmtId="0" fontId="0" fillId="3" borderId="43" xfId="0" applyFill="1" applyBorder="1" applyAlignment="1">
      <alignment horizontal="center" vertical="center"/>
    </xf>
    <xf numFmtId="0" fontId="0" fillId="3" borderId="0" xfId="0" applyFill="1" applyBorder="1" applyAlignment="1">
      <alignment horizontal="center" vertical="center"/>
    </xf>
    <xf numFmtId="0" fontId="0" fillId="3" borderId="44" xfId="0" applyFill="1" applyBorder="1" applyAlignment="1">
      <alignment horizontal="center" vertical="center"/>
    </xf>
    <xf numFmtId="0" fontId="0" fillId="3" borderId="0" xfId="0" applyFill="1" applyBorder="1"/>
    <xf numFmtId="0" fontId="0" fillId="3" borderId="44" xfId="0" applyFill="1" applyBorder="1" applyAlignment="1">
      <alignment horizontal="justify" vertical="center"/>
    </xf>
    <xf numFmtId="0" fontId="35" fillId="10" borderId="23" xfId="0" applyFont="1" applyFill="1" applyBorder="1" applyAlignment="1">
      <alignment horizontal="center" vertical="top" wrapText="1"/>
    </xf>
    <xf numFmtId="0" fontId="35" fillId="11" borderId="39" xfId="0" applyFont="1" applyFill="1" applyBorder="1" applyAlignment="1">
      <alignment horizontal="center" vertical="center" wrapText="1"/>
    </xf>
    <xf numFmtId="0" fontId="35" fillId="5" borderId="39" xfId="0" applyFont="1" applyFill="1" applyBorder="1" applyAlignment="1">
      <alignment horizontal="center" vertical="center" wrapText="1"/>
    </xf>
    <xf numFmtId="0" fontId="35" fillId="7" borderId="39" xfId="0" applyFont="1" applyFill="1" applyBorder="1" applyAlignment="1">
      <alignment horizontal="center" vertical="center" wrapText="1"/>
    </xf>
    <xf numFmtId="14" fontId="25"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0" fontId="25" fillId="3" borderId="1" xfId="0" applyFont="1" applyFill="1" applyBorder="1" applyAlignment="1">
      <alignment horizontal="justify" vertical="top"/>
    </xf>
    <xf numFmtId="0" fontId="28" fillId="3" borderId="0" xfId="0" applyFont="1" applyFill="1" applyBorder="1" applyAlignment="1">
      <alignment horizontal="center" vertical="center" wrapText="1"/>
    </xf>
    <xf numFmtId="0" fontId="6" fillId="3" borderId="1" xfId="0" quotePrefix="1" applyFont="1" applyFill="1" applyBorder="1" applyAlignment="1">
      <alignment horizontal="left" wrapText="1"/>
    </xf>
    <xf numFmtId="49" fontId="6" fillId="0" borderId="1" xfId="0" quotePrefix="1" applyNumberFormat="1" applyFont="1" applyBorder="1" applyAlignment="1">
      <alignment horizontal="center" vertical="center" wrapText="1"/>
    </xf>
    <xf numFmtId="0" fontId="10" fillId="0" borderId="8" xfId="0" quotePrefix="1" applyFont="1" applyBorder="1" applyAlignment="1">
      <alignment horizontal="left" vertical="center" wrapText="1"/>
    </xf>
    <xf numFmtId="0" fontId="10" fillId="0" borderId="8" xfId="0" applyFont="1" applyBorder="1" applyAlignment="1">
      <alignment vertical="center" wrapText="1"/>
    </xf>
    <xf numFmtId="49" fontId="10" fillId="0" borderId="8" xfId="0" quotePrefix="1" applyNumberFormat="1" applyFont="1" applyBorder="1" applyAlignment="1">
      <alignment horizontal="center" vertical="center" wrapText="1"/>
    </xf>
    <xf numFmtId="0" fontId="44" fillId="0" borderId="8" xfId="0" applyFont="1" applyBorder="1" applyAlignment="1">
      <alignment vertical="center" wrapText="1"/>
    </xf>
    <xf numFmtId="0" fontId="44" fillId="0" borderId="8" xfId="0" applyFont="1" applyBorder="1" applyAlignment="1">
      <alignment horizontal="center" vertical="center" wrapText="1"/>
    </xf>
    <xf numFmtId="0" fontId="18" fillId="0" borderId="1" xfId="0" applyFont="1" applyBorder="1" applyAlignment="1">
      <alignment vertical="center" wrapText="1"/>
    </xf>
    <xf numFmtId="0" fontId="6" fillId="0" borderId="1" xfId="0" quotePrefix="1" applyFont="1" applyFill="1" applyBorder="1" applyAlignment="1">
      <alignment horizontal="left" wrapText="1"/>
    </xf>
    <xf numFmtId="0" fontId="10" fillId="0" borderId="1" xfId="0" quotePrefix="1" applyFont="1" applyFill="1" applyBorder="1" applyAlignment="1">
      <alignment horizontal="left" vertical="center" wrapText="1"/>
    </xf>
    <xf numFmtId="0" fontId="17" fillId="0" borderId="1" xfId="0" applyFont="1" applyFill="1" applyBorder="1" applyAlignment="1">
      <alignment vertical="center" wrapText="1"/>
    </xf>
    <xf numFmtId="0" fontId="10" fillId="0" borderId="0" xfId="0" applyFont="1" applyFill="1" applyAlignment="1">
      <alignment vertical="center" wrapText="1"/>
    </xf>
    <xf numFmtId="49" fontId="10" fillId="3" borderId="1" xfId="0" applyNumberFormat="1" applyFont="1" applyFill="1" applyBorder="1" applyAlignment="1">
      <alignment horizontal="justify" vertical="center" wrapText="1"/>
    </xf>
    <xf numFmtId="49" fontId="6" fillId="3" borderId="1" xfId="0" quotePrefix="1" applyNumberFormat="1" applyFont="1" applyFill="1" applyBorder="1" applyAlignment="1">
      <alignment horizontal="left" vertical="center" wrapText="1"/>
    </xf>
    <xf numFmtId="0" fontId="10" fillId="3" borderId="1" xfId="0" quotePrefix="1"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0" fontId="10" fillId="3" borderId="1" xfId="0" applyFont="1" applyFill="1" applyBorder="1" applyAlignment="1">
      <alignment horizontal="justify" vertical="center" wrapText="1"/>
    </xf>
    <xf numFmtId="0" fontId="10" fillId="3" borderId="1" xfId="0" quotePrefix="1" applyFont="1" applyFill="1" applyBorder="1" applyAlignment="1">
      <alignment horizontal="justify" vertical="center" wrapText="1"/>
    </xf>
    <xf numFmtId="0" fontId="6" fillId="3" borderId="1" xfId="0" quotePrefix="1" applyFont="1" applyFill="1" applyBorder="1" applyAlignment="1">
      <alignment horizontal="justify" vertical="center" wrapText="1"/>
    </xf>
    <xf numFmtId="0" fontId="10" fillId="12" borderId="8" xfId="0" applyFont="1" applyFill="1" applyBorder="1" applyAlignment="1">
      <alignment horizontal="left" vertical="center" wrapText="1"/>
    </xf>
    <xf numFmtId="0" fontId="10" fillId="13" borderId="8" xfId="0" applyFont="1" applyFill="1" applyBorder="1" applyAlignment="1">
      <alignment horizontal="left" vertical="center" wrapText="1"/>
    </xf>
    <xf numFmtId="49" fontId="10" fillId="13" borderId="8" xfId="0" quotePrefix="1" applyNumberFormat="1" applyFont="1" applyFill="1" applyBorder="1" applyAlignment="1">
      <alignment horizontal="left" vertical="center" wrapText="1"/>
    </xf>
    <xf numFmtId="0" fontId="10" fillId="13" borderId="8" xfId="0" quotePrefix="1" applyFont="1" applyFill="1" applyBorder="1" applyAlignment="1">
      <alignment horizontal="left" vertical="center" wrapText="1"/>
    </xf>
    <xf numFmtId="0" fontId="6" fillId="0" borderId="1" xfId="0" quotePrefix="1" applyFont="1" applyBorder="1" applyAlignment="1">
      <alignment horizontal="center" vertical="center" wrapText="1"/>
    </xf>
    <xf numFmtId="0" fontId="6" fillId="3" borderId="1" xfId="0" quotePrefix="1" applyFont="1" applyFill="1" applyBorder="1" applyAlignment="1">
      <alignment horizontal="center" vertical="center" wrapText="1"/>
    </xf>
    <xf numFmtId="49" fontId="6" fillId="3" borderId="1" xfId="0" applyNumberFormat="1" applyFont="1" applyFill="1" applyBorder="1" applyAlignment="1">
      <alignment horizontal="justify" vertical="center" wrapText="1"/>
    </xf>
    <xf numFmtId="0" fontId="6" fillId="3" borderId="1" xfId="0" applyFont="1" applyFill="1" applyBorder="1" applyAlignment="1">
      <alignment vertical="center" wrapText="1"/>
    </xf>
    <xf numFmtId="0" fontId="6" fillId="0" borderId="1" xfId="0" quotePrefix="1" applyFont="1" applyBorder="1" applyAlignment="1">
      <alignment horizontal="justify" vertical="center" wrapText="1"/>
    </xf>
    <xf numFmtId="0" fontId="10" fillId="3" borderId="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3" borderId="43" xfId="0" applyFont="1" applyFill="1" applyBorder="1" applyAlignment="1"/>
    <xf numFmtId="0" fontId="27" fillId="3" borderId="33" xfId="0" applyFont="1" applyFill="1" applyBorder="1"/>
    <xf numFmtId="0" fontId="28" fillId="3" borderId="34" xfId="0" applyFont="1" applyFill="1" applyBorder="1" applyAlignment="1"/>
    <xf numFmtId="0" fontId="28" fillId="3" borderId="35" xfId="0" applyFont="1" applyFill="1" applyBorder="1" applyAlignment="1"/>
    <xf numFmtId="0" fontId="27" fillId="3" borderId="35" xfId="0" applyFont="1" applyFill="1" applyBorder="1" applyAlignment="1"/>
    <xf numFmtId="0" fontId="10" fillId="0" borderId="1" xfId="0" quotePrefix="1" applyFont="1" applyBorder="1" applyAlignment="1">
      <alignment horizontal="justify" vertical="center" wrapText="1"/>
    </xf>
    <xf numFmtId="0" fontId="0" fillId="0" borderId="1" xfId="0" applyFill="1" applyBorder="1" applyAlignment="1">
      <alignment vertical="center"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horizontal="justify" vertical="center" wrapText="1"/>
    </xf>
    <xf numFmtId="0" fontId="6" fillId="0" borderId="8" xfId="0" applyFont="1" applyBorder="1" applyAlignment="1">
      <alignment horizontal="left" vertical="center" wrapText="1"/>
    </xf>
    <xf numFmtId="49" fontId="6" fillId="0" borderId="8" xfId="0" applyNumberFormat="1" applyFont="1" applyBorder="1" applyAlignment="1">
      <alignment horizontal="left" vertical="center" wrapText="1"/>
    </xf>
    <xf numFmtId="0" fontId="6" fillId="0" borderId="8" xfId="0" applyFont="1" applyFill="1" applyBorder="1" applyAlignment="1">
      <alignment horizontal="left" vertical="center" wrapText="1"/>
    </xf>
    <xf numFmtId="0" fontId="22" fillId="8" borderId="8" xfId="0" applyFont="1" applyFill="1" applyBorder="1" applyAlignment="1">
      <alignment horizontal="justify" vertical="center" wrapText="1"/>
    </xf>
    <xf numFmtId="0" fontId="6" fillId="0" borderId="50" xfId="0" applyFont="1" applyFill="1" applyBorder="1" applyAlignment="1">
      <alignment horizontal="center" vertical="center" wrapText="1"/>
    </xf>
    <xf numFmtId="49" fontId="6" fillId="0" borderId="8" xfId="0" applyNumberFormat="1" applyFont="1" applyFill="1" applyBorder="1" applyAlignment="1">
      <alignment horizontal="left" vertical="center" wrapText="1"/>
    </xf>
    <xf numFmtId="0" fontId="6" fillId="0" borderId="8" xfId="0" quotePrefix="1" applyFont="1" applyFill="1" applyBorder="1" applyAlignment="1">
      <alignment horizontal="left" vertical="center" wrapText="1"/>
    </xf>
    <xf numFmtId="0" fontId="9" fillId="4" borderId="51" xfId="0" applyFont="1" applyFill="1" applyBorder="1" applyAlignment="1" applyProtection="1">
      <alignment horizontal="center" vertical="center" wrapText="1"/>
    </xf>
    <xf numFmtId="0" fontId="10" fillId="0" borderId="1" xfId="0" applyFont="1" applyBorder="1"/>
    <xf numFmtId="0" fontId="10" fillId="0" borderId="1" xfId="0" applyFont="1" applyFill="1" applyBorder="1"/>
    <xf numFmtId="0" fontId="14" fillId="3" borderId="0" xfId="0" applyFont="1" applyFill="1" applyBorder="1" applyAlignment="1" applyProtection="1">
      <alignment horizontal="center" vertical="center" wrapText="1"/>
      <protection locked="0"/>
    </xf>
    <xf numFmtId="0" fontId="13" fillId="3" borderId="0"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locked="0"/>
    </xf>
    <xf numFmtId="0" fontId="8" fillId="3" borderId="0" xfId="0" applyFont="1" applyFill="1" applyBorder="1" applyAlignment="1">
      <alignment horizontal="center"/>
    </xf>
    <xf numFmtId="0" fontId="12" fillId="14" borderId="0" xfId="0" applyFont="1" applyFill="1" applyBorder="1" applyAlignment="1">
      <alignment horizontal="center" vertical="center" wrapText="1"/>
    </xf>
    <xf numFmtId="0" fontId="8" fillId="3" borderId="0" xfId="0" applyFont="1" applyFill="1" applyBorder="1"/>
    <xf numFmtId="0" fontId="9" fillId="3" borderId="0"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7" fillId="14" borderId="1"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0" fillId="3" borderId="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50" xfId="0" applyFont="1" applyFill="1" applyBorder="1" applyAlignment="1">
      <alignment horizontal="center" vertical="center" wrapText="1"/>
    </xf>
    <xf numFmtId="0" fontId="10" fillId="0" borderId="50" xfId="0" applyFont="1" applyBorder="1" applyAlignment="1">
      <alignment horizontal="center" vertical="center" wrapText="1"/>
    </xf>
    <xf numFmtId="0" fontId="8" fillId="0" borderId="0" xfId="0" applyFont="1" applyAlignment="1">
      <alignment horizontal="center" vertical="center"/>
    </xf>
    <xf numFmtId="0" fontId="6" fillId="0" borderId="3" xfId="0" applyFont="1" applyFill="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3" borderId="11" xfId="0" applyFont="1" applyFill="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49" fontId="24" fillId="0" borderId="1" xfId="0" applyNumberFormat="1" applyFont="1" applyBorder="1" applyAlignment="1">
      <alignment horizontal="center" vertical="center" wrapText="1"/>
    </xf>
    <xf numFmtId="0" fontId="25" fillId="0" borderId="1" xfId="0" applyFont="1" applyBorder="1" applyAlignment="1">
      <alignment vertical="top" wrapText="1"/>
    </xf>
    <xf numFmtId="49" fontId="24" fillId="0" borderId="1" xfId="0" applyNumberFormat="1" applyFont="1" applyBorder="1" applyAlignment="1">
      <alignment horizontal="left" vertical="center" wrapText="1"/>
    </xf>
    <xf numFmtId="0" fontId="27" fillId="3" borderId="52" xfId="0" applyFont="1" applyFill="1" applyBorder="1" applyAlignment="1">
      <alignment horizontal="center" vertical="center" wrapText="1"/>
    </xf>
    <xf numFmtId="0" fontId="27" fillId="3" borderId="5" xfId="0" applyFont="1" applyFill="1" applyBorder="1" applyAlignment="1">
      <alignment horizontal="center" vertical="center" wrapText="1"/>
    </xf>
    <xf numFmtId="9" fontId="27" fillId="3" borderId="5" xfId="0" applyNumberFormat="1" applyFont="1" applyFill="1" applyBorder="1" applyAlignment="1">
      <alignment horizontal="center" vertical="center" wrapText="1"/>
    </xf>
    <xf numFmtId="0" fontId="27" fillId="3" borderId="53" xfId="0" applyFont="1" applyFill="1" applyBorder="1" applyAlignment="1">
      <alignment horizontal="center" vertical="center" wrapText="1"/>
    </xf>
    <xf numFmtId="0" fontId="6" fillId="0" borderId="1" xfId="0" applyFont="1" applyFill="1" applyBorder="1" applyAlignment="1">
      <alignment horizontal="center" vertical="center"/>
    </xf>
    <xf numFmtId="0" fontId="22" fillId="0" borderId="8" xfId="0" applyFont="1" applyFill="1" applyBorder="1" applyAlignment="1">
      <alignment horizontal="justify" vertical="center" wrapText="1"/>
    </xf>
    <xf numFmtId="0" fontId="4" fillId="3" borderId="5" xfId="0" applyFont="1" applyFill="1" applyBorder="1" applyAlignment="1">
      <alignment horizontal="left" vertical="center"/>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38" fillId="3" borderId="47" xfId="0" applyFont="1" applyFill="1" applyBorder="1" applyAlignment="1">
      <alignment horizontal="justify" vertical="top" wrapText="1"/>
    </xf>
    <xf numFmtId="0" fontId="38" fillId="3" borderId="48" xfId="0" applyFont="1" applyFill="1" applyBorder="1" applyAlignment="1">
      <alignment horizontal="justify" vertical="top" wrapText="1"/>
    </xf>
    <xf numFmtId="0" fontId="38" fillId="3" borderId="49" xfId="0" applyFont="1" applyFill="1" applyBorder="1" applyAlignment="1">
      <alignment horizontal="justify" vertical="top" wrapText="1"/>
    </xf>
    <xf numFmtId="0" fontId="38" fillId="3" borderId="31" xfId="0" applyFont="1" applyFill="1" applyBorder="1" applyAlignment="1">
      <alignment horizontal="justify" vertical="top" wrapText="1"/>
    </xf>
    <xf numFmtId="0" fontId="38" fillId="3" borderId="32" xfId="0" applyFont="1" applyFill="1" applyBorder="1" applyAlignment="1">
      <alignment horizontal="justify" vertical="top" wrapText="1"/>
    </xf>
    <xf numFmtId="0" fontId="38" fillId="3" borderId="42" xfId="0" applyFont="1" applyFill="1" applyBorder="1" applyAlignment="1">
      <alignment horizontal="justify" vertical="top" wrapText="1"/>
    </xf>
    <xf numFmtId="0" fontId="34" fillId="3" borderId="43" xfId="0" applyFont="1" applyFill="1" applyBorder="1" applyAlignment="1">
      <alignment horizontal="center" vertical="top" wrapText="1"/>
    </xf>
    <xf numFmtId="0" fontId="34" fillId="3" borderId="0" xfId="0" applyFont="1" applyFill="1" applyBorder="1" applyAlignment="1">
      <alignment horizontal="center" vertical="top" wrapText="1"/>
    </xf>
    <xf numFmtId="0" fontId="34" fillId="3" borderId="44" xfId="0" applyFont="1" applyFill="1" applyBorder="1" applyAlignment="1">
      <alignment horizontal="center" vertical="top" wrapText="1"/>
    </xf>
    <xf numFmtId="0" fontId="35" fillId="10" borderId="39" xfId="0" applyFont="1" applyFill="1" applyBorder="1" applyAlignment="1">
      <alignment horizontal="center" vertical="center"/>
    </xf>
    <xf numFmtId="0" fontId="35" fillId="10" borderId="4" xfId="0" applyFont="1" applyFill="1" applyBorder="1" applyAlignment="1">
      <alignment horizontal="center" vertical="center"/>
    </xf>
    <xf numFmtId="0" fontId="35" fillId="10" borderId="40" xfId="0" applyFont="1" applyFill="1" applyBorder="1" applyAlignment="1">
      <alignment horizontal="center" vertical="center"/>
    </xf>
    <xf numFmtId="0" fontId="36" fillId="3" borderId="39" xfId="0" applyFont="1" applyFill="1" applyBorder="1" applyAlignment="1">
      <alignment horizontal="justify" vertical="top" wrapText="1"/>
    </xf>
    <xf numFmtId="0" fontId="36" fillId="3" borderId="4" xfId="0" applyFont="1" applyFill="1" applyBorder="1" applyAlignment="1">
      <alignment horizontal="justify" vertical="top" wrapText="1"/>
    </xf>
    <xf numFmtId="0" fontId="36" fillId="3" borderId="40" xfId="0" applyFont="1" applyFill="1" applyBorder="1" applyAlignment="1">
      <alignment horizontal="justify" vertical="top"/>
    </xf>
    <xf numFmtId="0" fontId="38" fillId="3" borderId="39" xfId="0" applyFont="1" applyFill="1" applyBorder="1" applyAlignment="1">
      <alignment horizontal="justify" vertical="top" wrapText="1"/>
    </xf>
    <xf numFmtId="0" fontId="38" fillId="3" borderId="4" xfId="0" applyFont="1" applyFill="1" applyBorder="1" applyAlignment="1">
      <alignment horizontal="justify" vertical="top" wrapText="1"/>
    </xf>
    <xf numFmtId="0" fontId="38" fillId="3" borderId="40" xfId="0" applyFont="1" applyFill="1" applyBorder="1" applyAlignment="1">
      <alignment horizontal="justify" vertical="top" wrapText="1"/>
    </xf>
    <xf numFmtId="0" fontId="35" fillId="10" borderId="2"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40" xfId="0" applyFont="1" applyFill="1" applyBorder="1" applyAlignment="1">
      <alignment horizontal="center" vertical="center" wrapText="1"/>
    </xf>
    <xf numFmtId="0" fontId="37" fillId="3" borderId="2" xfId="0" applyFont="1" applyFill="1" applyBorder="1" applyAlignment="1">
      <alignment horizontal="justify" vertical="center" wrapText="1"/>
    </xf>
    <xf numFmtId="0" fontId="37" fillId="3" borderId="4" xfId="0" applyFont="1" applyFill="1" applyBorder="1" applyAlignment="1">
      <alignment horizontal="justify" vertical="center" wrapText="1"/>
    </xf>
    <xf numFmtId="0" fontId="37" fillId="3" borderId="40" xfId="0" applyFont="1" applyFill="1" applyBorder="1" applyAlignment="1">
      <alignment horizontal="justify" vertical="center" wrapText="1"/>
    </xf>
    <xf numFmtId="0" fontId="37" fillId="3" borderId="2" xfId="0" applyFont="1" applyFill="1" applyBorder="1" applyAlignment="1">
      <alignment horizontal="justify" vertical="top" wrapText="1"/>
    </xf>
    <xf numFmtId="0" fontId="37" fillId="3" borderId="4" xfId="0" applyFont="1" applyFill="1" applyBorder="1" applyAlignment="1">
      <alignment horizontal="justify" vertical="top" wrapText="1"/>
    </xf>
    <xf numFmtId="0" fontId="37" fillId="3" borderId="40" xfId="0" applyFont="1" applyFill="1" applyBorder="1" applyAlignment="1">
      <alignment horizontal="justify" vertical="top" wrapText="1"/>
    </xf>
    <xf numFmtId="0" fontId="38" fillId="3" borderId="45" xfId="0" applyFont="1" applyFill="1" applyBorder="1" applyAlignment="1">
      <alignment horizontal="justify" vertical="top" wrapText="1"/>
    </xf>
    <xf numFmtId="0" fontId="38" fillId="3" borderId="9" xfId="0" applyFont="1" applyFill="1" applyBorder="1" applyAlignment="1">
      <alignment horizontal="justify" vertical="top" wrapText="1"/>
    </xf>
    <xf numFmtId="0" fontId="38" fillId="3" borderId="46" xfId="0" applyFont="1" applyFill="1" applyBorder="1" applyAlignment="1">
      <alignment horizontal="justify" vertical="top" wrapText="1"/>
    </xf>
    <xf numFmtId="0" fontId="38" fillId="3" borderId="43" xfId="0" applyFont="1" applyFill="1" applyBorder="1" applyAlignment="1">
      <alignment horizontal="justify" vertical="top" wrapText="1"/>
    </xf>
    <xf numFmtId="0" fontId="38" fillId="3" borderId="0" xfId="0" applyFont="1" applyFill="1" applyBorder="1" applyAlignment="1">
      <alignment horizontal="justify" vertical="top" wrapText="1"/>
    </xf>
    <xf numFmtId="0" fontId="38" fillId="3" borderId="44" xfId="0" applyFont="1" applyFill="1" applyBorder="1" applyAlignment="1">
      <alignment horizontal="justify" vertical="top" wrapText="1"/>
    </xf>
    <xf numFmtId="0" fontId="33" fillId="3" borderId="11" xfId="0" applyFont="1" applyFill="1" applyBorder="1" applyAlignment="1">
      <alignment horizontal="center"/>
    </xf>
    <xf numFmtId="0" fontId="10" fillId="3" borderId="36" xfId="0" applyFont="1" applyFill="1" applyBorder="1" applyAlignment="1" applyProtection="1">
      <alignment horizontal="center"/>
    </xf>
    <xf numFmtId="0" fontId="10" fillId="3" borderId="38" xfId="0" applyFont="1" applyFill="1" applyBorder="1" applyAlignment="1" applyProtection="1">
      <alignment horizontal="center"/>
    </xf>
    <xf numFmtId="0" fontId="10" fillId="3" borderId="41" xfId="0" applyFont="1" applyFill="1" applyBorder="1" applyAlignment="1" applyProtection="1">
      <alignment horizontal="center"/>
    </xf>
    <xf numFmtId="0" fontId="29" fillId="3" borderId="17" xfId="0" applyFont="1" applyFill="1" applyBorder="1" applyAlignment="1" applyProtection="1">
      <alignment horizontal="center" vertical="top" wrapText="1"/>
    </xf>
    <xf numFmtId="0" fontId="29" fillId="3" borderId="18" xfId="0" applyFont="1" applyFill="1" applyBorder="1" applyAlignment="1" applyProtection="1">
      <alignment horizontal="center" vertical="top" wrapText="1"/>
    </xf>
    <xf numFmtId="0" fontId="29" fillId="3" borderId="37" xfId="0" applyFont="1" applyFill="1" applyBorder="1" applyAlignment="1" applyProtection="1">
      <alignment horizontal="center" vertical="top" wrapText="1"/>
    </xf>
    <xf numFmtId="0" fontId="30" fillId="3" borderId="39" xfId="0" applyFont="1" applyFill="1" applyBorder="1" applyAlignment="1" applyProtection="1">
      <alignment horizontal="center" vertical="top"/>
    </xf>
    <xf numFmtId="0" fontId="30" fillId="3" borderId="4" xfId="0" applyFont="1" applyFill="1" applyBorder="1" applyAlignment="1" applyProtection="1">
      <alignment horizontal="center" vertical="top"/>
    </xf>
    <xf numFmtId="0" fontId="30" fillId="3" borderId="40" xfId="0" applyFont="1" applyFill="1" applyBorder="1" applyAlignment="1" applyProtection="1">
      <alignment horizontal="center" vertical="top"/>
    </xf>
    <xf numFmtId="0" fontId="31" fillId="3" borderId="39" xfId="0" applyFont="1" applyFill="1" applyBorder="1" applyAlignment="1" applyProtection="1">
      <alignment horizontal="center" vertical="top"/>
    </xf>
    <xf numFmtId="0" fontId="31" fillId="3" borderId="4" xfId="0" applyFont="1" applyFill="1" applyBorder="1" applyAlignment="1" applyProtection="1">
      <alignment horizontal="center" vertical="top"/>
    </xf>
    <xf numFmtId="0" fontId="31" fillId="3" borderId="40" xfId="0" applyFont="1" applyFill="1" applyBorder="1" applyAlignment="1" applyProtection="1">
      <alignment horizontal="center" vertical="top"/>
    </xf>
    <xf numFmtId="0" fontId="32" fillId="3" borderId="31" xfId="0" applyFont="1" applyFill="1" applyBorder="1" applyAlignment="1" applyProtection="1">
      <alignment horizontal="center" vertical="top"/>
    </xf>
    <xf numFmtId="0" fontId="32" fillId="3" borderId="32" xfId="0" applyFont="1" applyFill="1" applyBorder="1" applyAlignment="1" applyProtection="1">
      <alignment horizontal="center" vertical="top"/>
    </xf>
    <xf numFmtId="0" fontId="32" fillId="3" borderId="42" xfId="0" applyFont="1" applyFill="1" applyBorder="1" applyAlignment="1" applyProtection="1">
      <alignment horizontal="center" vertical="top"/>
    </xf>
    <xf numFmtId="0" fontId="7"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center"/>
    </xf>
    <xf numFmtId="0" fontId="9" fillId="6" borderId="1" xfId="0" applyFont="1" applyFill="1" applyBorder="1" applyAlignment="1">
      <alignment horizontal="center" vertical="center"/>
    </xf>
    <xf numFmtId="0" fontId="7" fillId="14" borderId="1" xfId="0" applyFont="1" applyFill="1" applyBorder="1" applyAlignment="1">
      <alignment horizontal="center" vertical="center" wrapText="1"/>
    </xf>
    <xf numFmtId="0" fontId="8" fillId="0" borderId="1" xfId="0" applyFont="1" applyBorder="1" applyAlignment="1">
      <alignment horizontal="center" vertical="center"/>
    </xf>
    <xf numFmtId="0" fontId="27" fillId="3" borderId="26" xfId="0" applyFont="1" applyFill="1" applyBorder="1" applyAlignment="1">
      <alignment horizontal="left" vertical="center" wrapText="1"/>
    </xf>
    <xf numFmtId="0" fontId="27" fillId="3" borderId="27" xfId="0" applyFont="1" applyFill="1" applyBorder="1" applyAlignment="1">
      <alignment horizontal="left" vertical="center" wrapText="1"/>
    </xf>
    <xf numFmtId="0" fontId="27" fillId="3" borderId="28" xfId="0" applyFont="1" applyFill="1" applyBorder="1" applyAlignment="1">
      <alignment horizontal="left" vertical="center" wrapText="1"/>
    </xf>
    <xf numFmtId="0" fontId="27" fillId="3" borderId="29"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7" fillId="0" borderId="1" xfId="0" applyFont="1" applyBorder="1" applyAlignment="1">
      <alignment horizont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3" borderId="15"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6" xfId="0" applyFont="1" applyFill="1" applyBorder="1" applyAlignment="1">
      <alignment horizontal="center" vertical="center"/>
    </xf>
  </cellXfs>
  <cellStyles count="2">
    <cellStyle name="Normal" xfId="0" builtinId="0"/>
    <cellStyle name="Normal 2" xfId="1"/>
  </cellStyles>
  <dxfs count="114">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FFFF00"/>
        </patternFill>
      </fill>
    </dxf>
    <dxf>
      <fill>
        <patternFill>
          <bgColor indexed="64"/>
        </patternFill>
      </fill>
    </dxf>
    <dxf>
      <fill>
        <patternFill patternType="solid">
          <fgColor indexed="64"/>
          <bgColor rgb="FF92D050"/>
        </patternFill>
      </fill>
    </dxf>
    <dxf>
      <fill>
        <patternFill patternType="solid">
          <fgColor indexed="64"/>
          <bgColor theme="9" tint="0.59999389629810485"/>
        </patternFill>
      </fill>
    </dxf>
    <dxf>
      <fill>
        <patternFill patternType="solid">
          <bgColor rgb="FFFFFF00"/>
        </patternFill>
      </fill>
    </dxf>
    <dxf>
      <fill>
        <patternFill patternType="solid">
          <bgColor rgb="FFFF0000"/>
        </patternFill>
      </fill>
    </dxf>
    <dxf>
      <fill>
        <patternFill patternType="solid">
          <bgColor rgb="FFFF0000"/>
        </patternFill>
      </fill>
    </dxf>
    <dxf>
      <fill>
        <patternFill>
          <bgColor indexed="64"/>
        </patternFill>
      </fill>
    </dxf>
    <dxf>
      <fill>
        <patternFill patternType="solid">
          <fgColor indexed="64"/>
          <bgColor rgb="FF92D050"/>
        </patternFill>
      </fill>
    </dxf>
    <dxf>
      <fill>
        <patternFill patternType="solid">
          <bgColor rgb="FFFFFF00"/>
        </patternFill>
      </fill>
    </dxf>
    <dxf>
      <fill>
        <patternFill patternType="solid">
          <fgColor indexed="64"/>
          <bgColor theme="9" tint="0.59999389629810485"/>
        </patternFill>
      </fill>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patternType="solid">
          <bgColor rgb="FFFF0000"/>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rgb="FFFFFF00"/>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bgColor theme="9" tint="0.59999389629810485"/>
        </patternFill>
      </fill>
    </dxf>
    <dxf>
      <fill>
        <patternFill patternType="solid">
          <fgColor indexed="64"/>
          <bgColor rgb="FF92D050"/>
        </patternFill>
      </fill>
    </dxf>
    <dxf>
      <fill>
        <patternFill patternType="solid">
          <bgColor rgb="FFFFFF00"/>
        </patternFill>
      </fill>
    </dxf>
    <dxf>
      <fill>
        <patternFill>
          <bgColor indexed="64"/>
        </patternFill>
      </fill>
    </dxf>
    <dxf>
      <fill>
        <patternFill patternType="solid">
          <bgColor rgb="FF92D050"/>
        </patternFill>
      </fill>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3.xml"/><Relationship Id="rId39" Type="http://schemas.openxmlformats.org/officeDocument/2006/relationships/pivotCacheDefinition" Target="pivotCache/pivotCacheDefinition16.xml"/><Relationship Id="rId21" Type="http://schemas.openxmlformats.org/officeDocument/2006/relationships/worksheet" Target="worksheets/sheet21.xml"/><Relationship Id="rId34" Type="http://schemas.openxmlformats.org/officeDocument/2006/relationships/pivotCacheDefinition" Target="pivotCache/pivotCacheDefinition11.xml"/><Relationship Id="rId42" Type="http://schemas.openxmlformats.org/officeDocument/2006/relationships/pivotCacheDefinition" Target="pivotCache/pivotCacheDefinition19.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pivotCacheDefinition" Target="pivotCache/pivotCacheDefinition9.xml"/><Relationship Id="rId37" Type="http://schemas.openxmlformats.org/officeDocument/2006/relationships/pivotCacheDefinition" Target="pivotCache/pivotCacheDefinition14.xml"/><Relationship Id="rId40" Type="http://schemas.openxmlformats.org/officeDocument/2006/relationships/pivotCacheDefinition" Target="pivotCache/pivotCacheDefinition17.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pivotCacheDefinition" Target="pivotCache/pivotCacheDefinition5.xml"/><Relationship Id="rId36" Type="http://schemas.openxmlformats.org/officeDocument/2006/relationships/pivotCacheDefinition" Target="pivotCache/pivotCacheDefinition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8.xml"/><Relationship Id="rId44" Type="http://schemas.openxmlformats.org/officeDocument/2006/relationships/pivotCacheDefinition" Target="pivotCache/pivotCacheDefinition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pivotCacheDefinition" Target="pivotCache/pivotCacheDefinition4.xml"/><Relationship Id="rId30" Type="http://schemas.openxmlformats.org/officeDocument/2006/relationships/pivotCacheDefinition" Target="pivotCache/pivotCacheDefinition7.xml"/><Relationship Id="rId35" Type="http://schemas.openxmlformats.org/officeDocument/2006/relationships/pivotCacheDefinition" Target="pivotCache/pivotCacheDefinition12.xml"/><Relationship Id="rId43" Type="http://schemas.openxmlformats.org/officeDocument/2006/relationships/pivotCacheDefinition" Target="pivotCache/pivotCacheDefinition20.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33" Type="http://schemas.openxmlformats.org/officeDocument/2006/relationships/pivotCacheDefinition" Target="pivotCache/pivotCacheDefinition10.xml"/><Relationship Id="rId38" Type="http://schemas.openxmlformats.org/officeDocument/2006/relationships/pivotCacheDefinition" Target="pivotCache/pivotCacheDefinition15.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pivotCacheDefinition" Target="pivotCache/pivotCacheDefinition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396874</xdr:colOff>
      <xdr:row>0</xdr:row>
      <xdr:rowOff>317500</xdr:rowOff>
    </xdr:from>
    <xdr:to>
      <xdr:col>0</xdr:col>
      <xdr:colOff>1587499</xdr:colOff>
      <xdr:row>2</xdr:row>
      <xdr:rowOff>254000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4" y="317500"/>
          <a:ext cx="1190625" cy="1095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816428</xdr:colOff>
      <xdr:row>0</xdr:row>
      <xdr:rowOff>95249</xdr:rowOff>
    </xdr:from>
    <xdr:to>
      <xdr:col>1</xdr:col>
      <xdr:colOff>1673678</xdr:colOff>
      <xdr:row>1</xdr:row>
      <xdr:rowOff>410934</xdr:rowOff>
    </xdr:to>
    <xdr:pic>
      <xdr:nvPicPr>
        <xdr:cNvPr id="3" name="Imagen 2">
          <a:extLst>
            <a:ext uri="{FF2B5EF4-FFF2-40B4-BE49-F238E27FC236}">
              <a16:creationId xmlns:a16="http://schemas.microsoft.com/office/drawing/2014/main" id="{32C5746B-FDBB-4C0C-8A66-C3B621F049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4" y="95249"/>
          <a:ext cx="857250" cy="7783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802821</xdr:colOff>
      <xdr:row>0</xdr:row>
      <xdr:rowOff>95249</xdr:rowOff>
    </xdr:from>
    <xdr:to>
      <xdr:col>1</xdr:col>
      <xdr:colOff>1660071</xdr:colOff>
      <xdr:row>1</xdr:row>
      <xdr:rowOff>410934</xdr:rowOff>
    </xdr:to>
    <xdr:pic>
      <xdr:nvPicPr>
        <xdr:cNvPr id="3" name="Imagen 2">
          <a:extLst>
            <a:ext uri="{FF2B5EF4-FFF2-40B4-BE49-F238E27FC236}">
              <a16:creationId xmlns:a16="http://schemas.microsoft.com/office/drawing/2014/main" id="{BED8835D-47EB-4043-911C-C3894234F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4" y="95249"/>
          <a:ext cx="857250" cy="7783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816428</xdr:colOff>
      <xdr:row>0</xdr:row>
      <xdr:rowOff>54428</xdr:rowOff>
    </xdr:from>
    <xdr:to>
      <xdr:col>1</xdr:col>
      <xdr:colOff>1673678</xdr:colOff>
      <xdr:row>1</xdr:row>
      <xdr:rowOff>398688</xdr:rowOff>
    </xdr:to>
    <xdr:pic>
      <xdr:nvPicPr>
        <xdr:cNvPr id="3" name="Imagen 2">
          <a:extLst>
            <a:ext uri="{FF2B5EF4-FFF2-40B4-BE49-F238E27FC236}">
              <a16:creationId xmlns:a16="http://schemas.microsoft.com/office/drawing/2014/main" id="{CEA09587-E279-4CC6-AFBA-C9095CC543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821" y="54428"/>
          <a:ext cx="857250" cy="7796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789213</xdr:colOff>
      <xdr:row>0</xdr:row>
      <xdr:rowOff>54429</xdr:rowOff>
    </xdr:from>
    <xdr:to>
      <xdr:col>1</xdr:col>
      <xdr:colOff>1646463</xdr:colOff>
      <xdr:row>1</xdr:row>
      <xdr:rowOff>398689</xdr:rowOff>
    </xdr:to>
    <xdr:pic>
      <xdr:nvPicPr>
        <xdr:cNvPr id="3" name="Imagen 2">
          <a:extLst>
            <a:ext uri="{FF2B5EF4-FFF2-40B4-BE49-F238E27FC236}">
              <a16:creationId xmlns:a16="http://schemas.microsoft.com/office/drawing/2014/main" id="{F393EFB1-65D0-420C-8E73-70CB2B9A92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6606" y="54429"/>
          <a:ext cx="857250" cy="7796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789214</xdr:colOff>
      <xdr:row>0</xdr:row>
      <xdr:rowOff>40821</xdr:rowOff>
    </xdr:from>
    <xdr:to>
      <xdr:col>1</xdr:col>
      <xdr:colOff>1646464</xdr:colOff>
      <xdr:row>1</xdr:row>
      <xdr:rowOff>385081</xdr:rowOff>
    </xdr:to>
    <xdr:pic>
      <xdr:nvPicPr>
        <xdr:cNvPr id="3" name="Imagen 2">
          <a:extLst>
            <a:ext uri="{FF2B5EF4-FFF2-40B4-BE49-F238E27FC236}">
              <a16:creationId xmlns:a16="http://schemas.microsoft.com/office/drawing/2014/main" id="{9C7C00F1-47EE-406F-B2DF-1E68C3DB4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3" y="40821"/>
          <a:ext cx="857250" cy="7796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761999</xdr:colOff>
      <xdr:row>0</xdr:row>
      <xdr:rowOff>68036</xdr:rowOff>
    </xdr:from>
    <xdr:to>
      <xdr:col>1</xdr:col>
      <xdr:colOff>1619249</xdr:colOff>
      <xdr:row>1</xdr:row>
      <xdr:rowOff>402771</xdr:rowOff>
    </xdr:to>
    <xdr:pic>
      <xdr:nvPicPr>
        <xdr:cNvPr id="3" name="Imagen 2">
          <a:extLst>
            <a:ext uri="{FF2B5EF4-FFF2-40B4-BE49-F238E27FC236}">
              <a16:creationId xmlns:a16="http://schemas.microsoft.com/office/drawing/2014/main" id="{F88A4187-8327-4712-96A7-8EBD931E6F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 y="68036"/>
          <a:ext cx="857250" cy="7701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775606</xdr:colOff>
      <xdr:row>0</xdr:row>
      <xdr:rowOff>54428</xdr:rowOff>
    </xdr:from>
    <xdr:to>
      <xdr:col>1</xdr:col>
      <xdr:colOff>1632856</xdr:colOff>
      <xdr:row>1</xdr:row>
      <xdr:rowOff>389163</xdr:rowOff>
    </xdr:to>
    <xdr:pic>
      <xdr:nvPicPr>
        <xdr:cNvPr id="3" name="Imagen 2">
          <a:extLst>
            <a:ext uri="{FF2B5EF4-FFF2-40B4-BE49-F238E27FC236}">
              <a16:creationId xmlns:a16="http://schemas.microsoft.com/office/drawing/2014/main" id="{05F79E27-CF0B-48D6-8299-FC19076611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 y="54428"/>
          <a:ext cx="857250" cy="77016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789214</xdr:colOff>
      <xdr:row>0</xdr:row>
      <xdr:rowOff>68035</xdr:rowOff>
    </xdr:from>
    <xdr:to>
      <xdr:col>1</xdr:col>
      <xdr:colOff>1646464</xdr:colOff>
      <xdr:row>1</xdr:row>
      <xdr:rowOff>412295</xdr:rowOff>
    </xdr:to>
    <xdr:pic>
      <xdr:nvPicPr>
        <xdr:cNvPr id="3" name="Imagen 2">
          <a:extLst>
            <a:ext uri="{FF2B5EF4-FFF2-40B4-BE49-F238E27FC236}">
              <a16:creationId xmlns:a16="http://schemas.microsoft.com/office/drawing/2014/main" id="{91638C2E-012B-4162-9894-10DE125F70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4" y="68035"/>
          <a:ext cx="857250" cy="7796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734785</xdr:colOff>
      <xdr:row>0</xdr:row>
      <xdr:rowOff>54428</xdr:rowOff>
    </xdr:from>
    <xdr:to>
      <xdr:col>1</xdr:col>
      <xdr:colOff>1592035</xdr:colOff>
      <xdr:row>1</xdr:row>
      <xdr:rowOff>389163</xdr:rowOff>
    </xdr:to>
    <xdr:pic>
      <xdr:nvPicPr>
        <xdr:cNvPr id="3" name="Imagen 2">
          <a:extLst>
            <a:ext uri="{FF2B5EF4-FFF2-40B4-BE49-F238E27FC236}">
              <a16:creationId xmlns:a16="http://schemas.microsoft.com/office/drawing/2014/main" id="{49509E1E-1FA2-4B07-A438-D2B5077F9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01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299354</xdr:colOff>
      <xdr:row>0</xdr:row>
      <xdr:rowOff>136070</xdr:rowOff>
    </xdr:from>
    <xdr:to>
      <xdr:col>1</xdr:col>
      <xdr:colOff>544283</xdr:colOff>
      <xdr:row>1</xdr:row>
      <xdr:rowOff>416377</xdr:rowOff>
    </xdr:to>
    <xdr:pic>
      <xdr:nvPicPr>
        <xdr:cNvPr id="3" name="Imagen 2">
          <a:extLst>
            <a:ext uri="{FF2B5EF4-FFF2-40B4-BE49-F238E27FC236}">
              <a16:creationId xmlns:a16="http://schemas.microsoft.com/office/drawing/2014/main" id="{53308579-22AC-4EBC-A5F2-BA6D0D360E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354" y="136070"/>
          <a:ext cx="854529" cy="766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816429</xdr:colOff>
      <xdr:row>0</xdr:row>
      <xdr:rowOff>54428</xdr:rowOff>
    </xdr:from>
    <xdr:to>
      <xdr:col>1</xdr:col>
      <xdr:colOff>1673679</xdr:colOff>
      <xdr:row>1</xdr:row>
      <xdr:rowOff>398688</xdr:rowOff>
    </xdr:to>
    <xdr:pic>
      <xdr:nvPicPr>
        <xdr:cNvPr id="4" name="Imagen 3">
          <a:extLst>
            <a:ext uri="{FF2B5EF4-FFF2-40B4-BE49-F238E27FC236}">
              <a16:creationId xmlns:a16="http://schemas.microsoft.com/office/drawing/2014/main" id="{4FBB3DC0-C0A5-4F54-A4FB-30779A7C4D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9893" y="54428"/>
          <a:ext cx="857250" cy="7796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598714</xdr:colOff>
      <xdr:row>0</xdr:row>
      <xdr:rowOff>81642</xdr:rowOff>
    </xdr:from>
    <xdr:to>
      <xdr:col>1</xdr:col>
      <xdr:colOff>1455964</xdr:colOff>
      <xdr:row>1</xdr:row>
      <xdr:rowOff>397327</xdr:rowOff>
    </xdr:to>
    <xdr:pic>
      <xdr:nvPicPr>
        <xdr:cNvPr id="3" name="Imagen 2">
          <a:extLst>
            <a:ext uri="{FF2B5EF4-FFF2-40B4-BE49-F238E27FC236}">
              <a16:creationId xmlns:a16="http://schemas.microsoft.com/office/drawing/2014/main" id="{E75C6E0E-94B8-47D2-A526-C0A6E03D4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5785" y="81642"/>
          <a:ext cx="857250" cy="778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721178</xdr:colOff>
      <xdr:row>0</xdr:row>
      <xdr:rowOff>68035</xdr:rowOff>
    </xdr:from>
    <xdr:to>
      <xdr:col>1</xdr:col>
      <xdr:colOff>1578428</xdr:colOff>
      <xdr:row>1</xdr:row>
      <xdr:rowOff>383720</xdr:rowOff>
    </xdr:to>
    <xdr:pic>
      <xdr:nvPicPr>
        <xdr:cNvPr id="3" name="Imagen 2">
          <a:extLst>
            <a:ext uri="{FF2B5EF4-FFF2-40B4-BE49-F238E27FC236}">
              <a16:creationId xmlns:a16="http://schemas.microsoft.com/office/drawing/2014/main" id="{C8DD2D14-78A7-4BA0-9FCA-763415139F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2678" y="68035"/>
          <a:ext cx="857250" cy="7783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816428</xdr:colOff>
      <xdr:row>0</xdr:row>
      <xdr:rowOff>54428</xdr:rowOff>
    </xdr:from>
    <xdr:to>
      <xdr:col>1</xdr:col>
      <xdr:colOff>1619250</xdr:colOff>
      <xdr:row>1</xdr:row>
      <xdr:rowOff>381000</xdr:rowOff>
    </xdr:to>
    <xdr:pic>
      <xdr:nvPicPr>
        <xdr:cNvPr id="3" name="Imagen 2">
          <a:extLst>
            <a:ext uri="{FF2B5EF4-FFF2-40B4-BE49-F238E27FC236}">
              <a16:creationId xmlns:a16="http://schemas.microsoft.com/office/drawing/2014/main" id="{9DF49D95-91C6-48F9-B23A-0FF32C09F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1857" y="54428"/>
          <a:ext cx="802822" cy="7347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762000</xdr:colOff>
      <xdr:row>0</xdr:row>
      <xdr:rowOff>54428</xdr:rowOff>
    </xdr:from>
    <xdr:to>
      <xdr:col>1</xdr:col>
      <xdr:colOff>1619250</xdr:colOff>
      <xdr:row>1</xdr:row>
      <xdr:rowOff>389163</xdr:rowOff>
    </xdr:to>
    <xdr:pic>
      <xdr:nvPicPr>
        <xdr:cNvPr id="3" name="Imagen 2">
          <a:extLst>
            <a:ext uri="{FF2B5EF4-FFF2-40B4-BE49-F238E27FC236}">
              <a16:creationId xmlns:a16="http://schemas.microsoft.com/office/drawing/2014/main" id="{8EFEEA2D-DB93-42A9-9F1F-D20EBD9897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036" y="54428"/>
          <a:ext cx="857250" cy="7701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843642</xdr:colOff>
      <xdr:row>0</xdr:row>
      <xdr:rowOff>54429</xdr:rowOff>
    </xdr:from>
    <xdr:to>
      <xdr:col>1</xdr:col>
      <xdr:colOff>1700892</xdr:colOff>
      <xdr:row>1</xdr:row>
      <xdr:rowOff>398689</xdr:rowOff>
    </xdr:to>
    <xdr:pic>
      <xdr:nvPicPr>
        <xdr:cNvPr id="3" name="Imagen 2">
          <a:extLst>
            <a:ext uri="{FF2B5EF4-FFF2-40B4-BE49-F238E27FC236}">
              <a16:creationId xmlns:a16="http://schemas.microsoft.com/office/drawing/2014/main" id="{9F6558CD-1F35-47F2-B341-C8C908517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035" y="54429"/>
          <a:ext cx="857250" cy="7796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789213</xdr:colOff>
      <xdr:row>0</xdr:row>
      <xdr:rowOff>81642</xdr:rowOff>
    </xdr:from>
    <xdr:to>
      <xdr:col>1</xdr:col>
      <xdr:colOff>1646463</xdr:colOff>
      <xdr:row>1</xdr:row>
      <xdr:rowOff>397327</xdr:rowOff>
    </xdr:to>
    <xdr:pic>
      <xdr:nvPicPr>
        <xdr:cNvPr id="3" name="Imagen 2">
          <a:extLst>
            <a:ext uri="{FF2B5EF4-FFF2-40B4-BE49-F238E27FC236}">
              <a16:creationId xmlns:a16="http://schemas.microsoft.com/office/drawing/2014/main" id="{B007DF52-0A9A-4BD5-BFAE-7AB0EEA7F9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427" y="81642"/>
          <a:ext cx="857250" cy="7783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721178</xdr:colOff>
      <xdr:row>0</xdr:row>
      <xdr:rowOff>54429</xdr:rowOff>
    </xdr:from>
    <xdr:to>
      <xdr:col>1</xdr:col>
      <xdr:colOff>1578428</xdr:colOff>
      <xdr:row>1</xdr:row>
      <xdr:rowOff>398689</xdr:rowOff>
    </xdr:to>
    <xdr:pic>
      <xdr:nvPicPr>
        <xdr:cNvPr id="3" name="Imagen 2">
          <a:extLst>
            <a:ext uri="{FF2B5EF4-FFF2-40B4-BE49-F238E27FC236}">
              <a16:creationId xmlns:a16="http://schemas.microsoft.com/office/drawing/2014/main" id="{9758551C-104D-40F1-91DE-8A0D65A645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 y="54429"/>
          <a:ext cx="857250" cy="7796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mjimene3\Downloads\DTAV-STOP-STJEF%20con%20nombres%20Oct%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ogarcia3\Documents\9%20OTROS_PROYECTOS%20SGGC%202016-2017\2019\1%20ISO%2037001%20-ANTI%20SOBORNO\RIESGOS%20SGAS\Gesti&#243;n%20Legal\FOPE05_MATRIZ_RIESGOS_DE_SOBORNO.GEST_LEGAL_V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Cargas"/>
      <sheetName val="Cupos 2017"/>
      <sheetName val="Listas (2)"/>
      <sheetName val="LISTAS"/>
      <sheetName val="Tabla de Honorarios"/>
    </sheetNames>
    <sheetDataSet>
      <sheetData sheetId="0"/>
      <sheetData sheetId="1"/>
      <sheetData sheetId="2">
        <row r="4">
          <cell r="F4" t="str">
            <v>Inexistencia de personal de planta</v>
          </cell>
          <cell r="H4" t="str">
            <v>CATEGORIA 01</v>
          </cell>
        </row>
        <row r="5">
          <cell r="F5" t="str">
            <v>Personal insuficiente</v>
          </cell>
          <cell r="H5" t="str">
            <v>CATEGORIA 02</v>
          </cell>
        </row>
        <row r="6">
          <cell r="F6" t="str">
            <v>Personal altamente especializado</v>
          </cell>
          <cell r="H6" t="str">
            <v>CATEGORIA 03</v>
          </cell>
        </row>
        <row r="7">
          <cell r="H7" t="str">
            <v>CATEGORIA 04</v>
          </cell>
        </row>
        <row r="8">
          <cell r="H8" t="str">
            <v>CATEGORIA 05</v>
          </cell>
        </row>
        <row r="9">
          <cell r="H9" t="str">
            <v>CATEGORIA 06</v>
          </cell>
        </row>
        <row r="10">
          <cell r="H10" t="str">
            <v>CATEGORIA 07</v>
          </cell>
        </row>
        <row r="11">
          <cell r="H11" t="str">
            <v>CATEGORIA 08</v>
          </cell>
        </row>
        <row r="12">
          <cell r="H12" t="str">
            <v>CATEGORIA 09</v>
          </cell>
        </row>
        <row r="13">
          <cell r="H13" t="str">
            <v>CATEGORIA 10</v>
          </cell>
        </row>
        <row r="14">
          <cell r="H14" t="str">
            <v>CATEGORIA 11</v>
          </cell>
        </row>
        <row r="15">
          <cell r="H15" t="str">
            <v>CATEGORIA 12</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Control"/>
      <sheetName val="Escalas"/>
      <sheetName val="Listas"/>
      <sheetName val="Hoja2"/>
    </sheetNames>
    <sheetDataSet>
      <sheetData sheetId="0"/>
      <sheetData sheetId="1"/>
      <sheetData sheetId="2">
        <row r="4">
          <cell r="C4" t="str">
            <v>Planeación Estratégica</v>
          </cell>
        </row>
      </sheetData>
      <sheetData sheetId="3"/>
      <sheetData sheetId="4">
        <row r="42">
          <cell r="H42" t="str">
            <v>COMUNICACIONES</v>
          </cell>
        </row>
        <row r="43">
          <cell r="H43" t="str">
            <v>CONSERVACIÓN DE INFRAESTRUCTURA</v>
          </cell>
        </row>
        <row r="44">
          <cell r="H44" t="str">
            <v>DISEÑO DE PROYECTOS</v>
          </cell>
        </row>
        <row r="45">
          <cell r="H45" t="str">
            <v>EJECUCIÓN DE OBRAS</v>
          </cell>
        </row>
        <row r="46">
          <cell r="H46" t="str">
            <v>EVALUACIÓN Y CONTROL</v>
          </cell>
        </row>
        <row r="47">
          <cell r="H47" t="str">
            <v>FACTIBILIDAD DE PROYECTOS</v>
          </cell>
        </row>
        <row r="48">
          <cell r="H48" t="str">
            <v>GESTIÓN AMBIENTAL, CALIDAD Y SST</v>
          </cell>
        </row>
        <row r="49">
          <cell r="H49" t="str">
            <v>GESTIÓN CONTRACTUAL</v>
          </cell>
        </row>
        <row r="50">
          <cell r="H50" t="str">
            <v>GESTIÓN DE LA VALORIZACIÓN Y FINANCIACIÓN</v>
          </cell>
        </row>
        <row r="51">
          <cell r="H51" t="str">
            <v>GESTIÓN DEL TALENTO HUMANO</v>
          </cell>
        </row>
        <row r="52">
          <cell r="H52" t="str">
            <v>GESTIÓN DOCUMENTAL</v>
          </cell>
        </row>
        <row r="53">
          <cell r="H53" t="str">
            <v>GESTIÓN FINANCIERA</v>
          </cell>
        </row>
        <row r="54">
          <cell r="H54" t="str">
            <v>GESTIÓN INTEGRAL DE PROYECTOS</v>
          </cell>
        </row>
        <row r="55">
          <cell r="H55" t="str">
            <v>GESTIÓN INTERINSTITUCIONAL</v>
          </cell>
        </row>
        <row r="56">
          <cell r="H56" t="str">
            <v>GESTIÓN LEGAL</v>
          </cell>
        </row>
        <row r="57">
          <cell r="H57" t="str">
            <v>GESTIÓN PREDIAL</v>
          </cell>
        </row>
        <row r="58">
          <cell r="H58" t="str">
            <v>GESTIÓN SOCIAL Y PARTICIPACIÓN CIUDADANA</v>
          </cell>
        </row>
        <row r="59">
          <cell r="H59" t="str">
            <v>GESTIÓN TECNOLOGÍAS DE LA INFORMACIÓN Y COMUNICACIÓN</v>
          </cell>
        </row>
        <row r="60">
          <cell r="H60" t="str">
            <v xml:space="preserve">INNOVACIÓN Y GESTIÓN DEL CONOCIMIENTO </v>
          </cell>
        </row>
        <row r="61">
          <cell r="H61" t="str">
            <v>MEJORAMIENTO CONTINUO</v>
          </cell>
        </row>
        <row r="62">
          <cell r="H62" t="str">
            <v>PLANEACIÓN ESTRATÉGICA</v>
          </cell>
        </row>
        <row r="63">
          <cell r="H63" t="str">
            <v>RECURSOS FÍSICOS</v>
          </cell>
        </row>
        <row r="64">
          <cell r="H64">
            <v>0</v>
          </cell>
        </row>
      </sheetData>
      <sheetData sheetId="5"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5.xml"/></Relationships>
</file>

<file path=xl/pivotCache/_rels/pivotCacheDefinition16.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6.xml"/></Relationships>
</file>

<file path=xl/pivotCache/_rels/pivotCacheDefinition17.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7.xml"/></Relationships>
</file>

<file path=xl/pivotCache/_rels/pivotCacheDefinition18.xml.rels><?xml version="1.0" encoding="UTF-8" standalone="yes"?>
<Relationships xmlns="http://schemas.openxmlformats.org/package/2006/relationships"><Relationship Id="rId1" Type="http://schemas.openxmlformats.org/officeDocument/2006/relationships/pivotCacheRecords" Target="pivotCacheRecords18.xml"/></Relationships>
</file>

<file path=xl/pivotCache/_rels/pivotCacheDefinition19.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9.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xml"/></Relationships>
</file>

<file path=xl/pivotCache/_rels/pivotCacheDefinition20.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0.xml"/></Relationships>
</file>

<file path=xl/pivotCache/_rels/pivotCacheDefinition2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1.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Arturo Martinez Suarez" refreshedDate="43776.752572916666" createdVersion="5" refreshedVersion="5" minRefreshableVersion="3" recordCount="31">
  <cacheSource type="worksheet">
    <worksheetSource ref="A7:K38" sheet="GES FINANCIER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9">
        <s v="Colaborador del IDU"/>
        <s v="Empleado bancario"/>
        <s v="Contratista"/>
        <s v="Empleado del sector financiero"/>
        <s v="Contribuyente"/>
        <s v="Tercero"/>
        <s v="Hacker"/>
        <s v="Contribuyente _x000a_"/>
        <s v="Ciudadano"/>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Arturo Martinez Suarez" refreshedDate="43777.39782071759" createdVersion="5" refreshedVersion="5" minRefreshableVersion="3" recordCount="64">
  <cacheSource type="worksheet">
    <worksheetSource ref="A7:K71" sheet="TICs"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8">
        <s v="Grupo I+D+I"/>
        <s v="Grupo arquitectura"/>
        <s v="Grupo infraestructura"/>
        <s v="Subdirector Técnico de Recursos Tecnológicos"/>
        <s v="Proveedor"/>
        <s v="Tercero"/>
        <s v="STRT" u="1"/>
        <s v="DTST"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Arturo Martinez Suarez" refreshedDate="43777.406137847225" createdVersion="5" refreshedVersion="5" minRefreshableVersion="3" recordCount="20">
  <cacheSource type="worksheet">
    <worksheetSource ref="A7:K27" sheet="GEST LEGAL"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12">
        <s v="Contratista"/>
        <s v="Tercero"/>
        <s v="Miembros del Comité"/>
        <s v="Abogado a cargo"/>
        <s v="Ordenador del Gasto"/>
        <s v="Directores de Área"/>
        <s v="Apoderado del IDU"/>
        <s v="Colaborador del IDU"/>
        <s v="Director general"/>
        <s v="Subdirector General Jurídica"/>
        <s v="Director Técnico de Gestión Judicial"/>
        <s v="Direcctor general"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4" maxValue="12"/>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Arturo Martinez Suarez" refreshedDate="43777.412430555552" createdVersion="5" refreshedVersion="5" minRefreshableVersion="3" recordCount="12">
  <cacheSource type="worksheet">
    <worksheetSource ref="A7:K19" sheet="INNOVACIÓN"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49">
      <sharedItems count="7">
        <s v="Director Técnico Estratégico"/>
        <s v="Colaborador IDU DTE encargados del Estudio de Mercado"/>
        <s v="Firma Cotizante"/>
        <s v="Supervisor"/>
        <s v="Tercero"/>
        <s v="Colaborador del IDU"/>
        <s v="Proveedor"/>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Arturo Martinez Suarez" refreshedDate="43777.41524224537" createdVersion="5" refreshedVersion="5" minRefreshableVersion="3" recordCount="11">
  <cacheSource type="worksheet">
    <worksheetSource ref="A7:K18" sheet="EVAL Y CONTROL"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7">
        <s v="Contratista"/>
        <s v="Auditor de control interno_x000a_"/>
        <s v="Jefe de la OCI"/>
        <s v="Exfuncionario sancionado"/>
        <s v="Colaborador del IDU"/>
        <s v="Abogado sustanciador OCD"/>
        <s v="Jefe OCD"/>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Arturo Martinez Suarez" refreshedDate="43777.416421064816" createdVersion="5" refreshedVersion="5" minRefreshableVersion="3" recordCount="2">
  <cacheSource type="worksheet">
    <worksheetSource ref="A7:K9" sheet="GES INTEGRAL PROY"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2">
        <s v="Colaborador del IDU"/>
        <s v="Profesional OAP"/>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4" maxValue="4"/>
    </cacheField>
    <cacheField name="NIVEL DE RIESGO (Residual)" numFmtId="0">
      <sharedItems containsSemiMixedTypes="0" containsString="0" containsNumber="1" containsInteger="1" minValue="8"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Arturo Martinez Suarez" refreshedDate="43777.418086574071" createdVersion="5" refreshedVersion="5" minRefreshableVersion="3" recordCount="16">
  <cacheSource type="worksheet">
    <worksheetSource ref="A7:K23" sheet="FACT PROYEC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7">
        <s v="Colaborador del IDU"/>
        <s v="Tercero"/>
        <s v="Colaborador de ESP"/>
        <s v="Candidato proceso de selección"/>
        <s v="Supervisor"/>
        <s v="Contratista"/>
        <s v="Interventor"/>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6" maxValue="10"/>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6.xml><?xml version="1.0" encoding="utf-8"?>
<pivotCacheDefinition xmlns="http://schemas.openxmlformats.org/spreadsheetml/2006/main" xmlns:r="http://schemas.openxmlformats.org/officeDocument/2006/relationships" r:id="rId1" refreshedBy="Arturo Martinez Suarez" refreshedDate="43777.419553587963" createdVersion="5" refreshedVersion="5" minRefreshableVersion="3" recordCount="4">
  <cacheSource type="worksheet">
    <worksheetSource ref="A7:K11" sheet="MEJORA CONTINU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2">
        <s v="Colaborador del organismo de control"/>
        <s v="Colaborador del IDU"/>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1"/>
    </cacheField>
    <cacheField name="IMPACTO DEL RIESGO (Residual)" numFmtId="0">
      <sharedItems containsSemiMixedTypes="0" containsString="0" containsNumber="1" containsInteger="1" minValue="5" maxValue="5"/>
    </cacheField>
    <cacheField name="NIVEL DE RIESGO (Residual)" numFmtId="0">
      <sharedItems containsSemiMixedTypes="0" containsString="0" containsNumber="1" containsInteger="1" minValue="5" maxValue="5"/>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7.xml><?xml version="1.0" encoding="utf-8"?>
<pivotCacheDefinition xmlns="http://schemas.openxmlformats.org/spreadsheetml/2006/main" xmlns:r="http://schemas.openxmlformats.org/officeDocument/2006/relationships" r:id="rId1" refreshedBy="Arturo Martinez Suarez" refreshedDate="43777.420820370367" createdVersion="5" refreshedVersion="5" minRefreshableVersion="3" recordCount="1">
  <cacheSource type="worksheet">
    <worksheetSource ref="A7:K8" sheet="PLAN ESTRAT"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1">
        <s v="Colaborador del IDU"/>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1"/>
    </cacheField>
    <cacheField name="IMPACTO DEL RIESGO (Residual)" numFmtId="0">
      <sharedItems containsSemiMixedTypes="0" containsString="0" containsNumber="1" containsInteger="1" minValue="4" maxValue="4"/>
    </cacheField>
    <cacheField name="NIVEL DE RIESGO (Residual)" numFmtId="0">
      <sharedItems containsSemiMixedTypes="0" containsString="0" containsNumber="1" containsInteger="1" minValue="4" maxValue="4"/>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8.xml><?xml version="1.0" encoding="utf-8"?>
<pivotCacheDefinition xmlns="http://schemas.openxmlformats.org/spreadsheetml/2006/main" xmlns:r="http://schemas.openxmlformats.org/officeDocument/2006/relationships" r:id="rId1" refreshedBy="Arturo Martinez Suarez" refreshedDate="43781.3687130787" createdVersion="5" refreshedVersion="5" minRefreshableVersion="3" recordCount="70">
  <cacheSource type="worksheet">
    <worksheetSource ref="B6:L72" sheet="DIR. ESTRAT"/>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21">
        <s v="Tercero"/>
        <s v="Ordenador del Gasto"/>
        <s v="Profesionales estructuradores del área solicitante"/>
        <s v="Director Técnico DTPS"/>
        <s v="Profesionales DTPS"/>
        <s v="Comité de Contratación"/>
        <s v="Adjudicatario Contrato"/>
        <s v="Director Técnico DTGC"/>
        <s v="Profesionales DTGC"/>
        <s v="Contratista"/>
        <s v="Supervisores de Contratos"/>
        <s v="Apoyo a la Supervisión"/>
        <s v="Colaborador del IDU abogado"/>
        <s v="Interventor"/>
        <s v="Abogado de Gestión Contractual"/>
        <s v="Profesionales estructuradores" u="1"/>
        <s v="Supervisor" u="1"/>
        <s v="Profesionales Areas ordenadoras del gasto" u="1"/>
        <s v="Ordenadores del Gasto_x000a__x000a_" u="1"/>
        <s v="Ordenador del Gasto_x000a__x000a_" u="1"/>
        <s v="Directivo del IDU" u="1"/>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MixedTypes="1" containsNumber="1" containsInteger="1" minValue="1" maxValue="4"/>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5" maxValue="20"/>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19.xml><?xml version="1.0" encoding="utf-8"?>
<pivotCacheDefinition xmlns="http://schemas.openxmlformats.org/spreadsheetml/2006/main" xmlns:r="http://schemas.openxmlformats.org/officeDocument/2006/relationships" r:id="rId1" refreshedBy="Arturo Martinez Suarez" refreshedDate="43781.385209143518" createdVersion="5" refreshedVersion="5" minRefreshableVersion="3" recordCount="26">
  <cacheSource type="worksheet">
    <worksheetSource ref="A7:K33" sheet="VALORIZ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4">
        <s v="Contribuyente"/>
        <s v="Colaborador del IDU"/>
        <s v="Ciudadano"/>
        <s v="Oferente"/>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2" maxValue="16"/>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rturo Martinez Suarez" refreshedDate="43776.752573379628" createdVersion="5" refreshedVersion="5" minRefreshableVersion="3" recordCount="15">
  <cacheSource type="worksheet">
    <worksheetSource ref="A7:K22" sheet="GES TH"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2">
        <s v="Responsable del trámite de Seguridad Social"/>
        <s v="Empresa de seguridad social"/>
        <s v="Colaborador del IDU"/>
        <s v="Asesor ARL"/>
        <s v="Oferente de servicios del programa sistema estímulos"/>
        <s v="Responsable del proceso de contratación"/>
        <s v="Contratista "/>
        <s v="Responsable de elaborar las certificaciones laborales"/>
        <s v="Responsable de capacitación "/>
        <s v="Oferente "/>
        <s v="Responsable de capacitación"/>
        <s v="Contratista PIC"/>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4"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r:id="rId1" refreshedBy="Arturo Martinez Suarez" refreshedDate="43781.386361226854" createdVersion="5" refreshedVersion="5" minRefreshableVersion="3" recordCount="88">
  <cacheSource type="worksheet">
    <worksheetSource ref="A7:K95" sheet="GES PREDIAL" r:id="rId2"/>
  </cacheSource>
  <cacheFields count="11">
    <cacheField name="PROCEDIMIENTO ASOCIADO" numFmtId="0">
      <sharedItems count="3">
        <s v="Gestión social predial"/>
        <s v="Administración y venta de predios"/>
        <s v="Adquisición predial"/>
      </sharedItems>
    </cacheField>
    <cacheField name="POSIBLES HECHOS DE SOBORNO (INCERTIDUMBRE)" numFmtId="0">
      <sharedItems longText="1"/>
    </cacheField>
    <cacheField name="ORGANIZACIONES EXTERNAS, FUNCIONES O CARGOS EXPUESTOS AL HECHO DE SOBORNO" numFmtId="0">
      <sharedItems count="24">
        <s v="Propietario de Predio"/>
        <s v="Gestores sociales"/>
        <s v="Articulador social"/>
        <s v="Gestores socio económicos"/>
        <s v="Gestores socio jurídicos"/>
        <s v="Tercero"/>
        <s v="Articulador de administración de predios"/>
        <s v="Colaborador del IDU"/>
        <s v="Contratista de mantenimiento o demolición de predios"/>
        <s v="Director Técnico de Predios"/>
        <s v="Gestor Administración de Predios"/>
        <s v="Servidor de otras entidades"/>
        <s v="Comprador de Predio"/>
        <s v="Gestor Técnico"/>
        <s v="Articulador Técnico"/>
        <s v="Articulador jurídico"/>
        <s v="Gestor Jurídico"/>
        <s v="Articulador de avalúos"/>
        <s v="Gestor de Avalúos"/>
        <s v="Articulador Socio Económico"/>
        <s v="Gestor Socio Económico"/>
        <s v="Servidor de Catastro Distrital"/>
        <s v="Articuladores sociales" u="1"/>
        <s v="Servidor de Entidades"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5"/>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4" maxValue="2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21.xml><?xml version="1.0" encoding="utf-8"?>
<pivotCacheDefinition xmlns="http://schemas.openxmlformats.org/spreadsheetml/2006/main" xmlns:r="http://schemas.openxmlformats.org/officeDocument/2006/relationships" r:id="rId1" refreshedBy="Arturo Martinez Suarez" refreshedDate="43782.311354513891" createdVersion="5" refreshedVersion="5" minRefreshableVersion="3" recordCount="107">
  <cacheSource type="worksheet">
    <worksheetSource ref="A7:K114" sheet="CONSERVACIÓN INFRAES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0">
        <s v="Ciudadano"/>
        <s v="Apoyo a la supervisión"/>
        <s v="Subdirectores Técnicos "/>
        <s v="Director Técnico de Mantenimiento"/>
        <s v="Subdirector General de Infraestructura"/>
        <s v="Tercero"/>
        <s v="Contratista"/>
        <s v="Colaborador del IDU"/>
        <s v="Interventor"/>
        <s v="Aseguradora" u="1"/>
      </sharedItems>
    </cacheField>
    <cacheField name="RIESGOS DE SOBORNO (EFECTO DE LA INCERTIDUMBRE SOBRE LOS OBJETIVOS ESTRATÉGICOS)" numFmtId="0">
      <sharedItems containsBlank="1"/>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2"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rturo Martinez Suarez" refreshedDate="43776.752573726852" createdVersion="5" refreshedVersion="5" minRefreshableVersion="3" recordCount="28">
  <cacheSource type="worksheet">
    <worksheetSource ref="A7:K35" sheet="GES SOCIAL"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8">
        <s v="Colaborador del IDU que atiende canales"/>
        <s v="Ciudadano"/>
        <s v="Colaborador del IDU - Bogotá te escucha"/>
        <s v="Colaborador del IDU"/>
        <s v="Tercero"/>
        <s v="Profesional Social OTC"/>
        <s v="Interventor"/>
        <s v="Contratista"/>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2"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Arturo Martinez Suarez" refreshedDate="43776.75257384259" createdVersion="5" refreshedVersion="5" minRefreshableVersion="3" recordCount="8">
  <cacheSource type="worksheet">
    <worksheetSource ref="A7:K15" sheet="GES AMB CAL SS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3">
        <s v="Contratista"/>
        <s v="Apoyo ambiental a la supervisión"/>
        <s v="Interventor"/>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Arturo Martinez Suarez" refreshedDate="43776.752574074075" createdVersion="5" refreshedVersion="5" minRefreshableVersion="3" recordCount="57">
  <cacheSource type="worksheet">
    <worksheetSource ref="A7:K64" sheet="GES INTERINSTI" r:id="rId2"/>
  </cacheSource>
  <cacheFields count="11">
    <cacheField name="PROCEDIMIENTO ASOCIADO" numFmtId="0">
      <sharedItems/>
    </cacheField>
    <cacheField name="POSIBLES HECHOS DE SOBORNO (INCERTIDUMBRE)" numFmtId="0">
      <sharedItems containsBlank="1" longText="1"/>
    </cacheField>
    <cacheField name="ORGANIZACIONES EXTERNAS, FUNCIONES O CARGOS EXPUESTOS AL HECHO DE SOBORNO" numFmtId="0">
      <sharedItems count="8">
        <s v="Funcionario de _x000a_ESP"/>
        <s v="Colaborador del IDU"/>
        <s v="Funcionario de _x000a_Entidad"/>
        <s v="Directivo del IDU"/>
        <s v="Funcionario de Transmilenio"/>
        <s v="Tercero"/>
        <s v="Concejal"/>
        <s v="Directivo de Entidad"/>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Arturo Martinez Suarez" refreshedDate="43776.752574189813" createdVersion="5" refreshedVersion="5" minRefreshableVersion="3" recordCount="10">
  <cacheSource type="worksheet">
    <worksheetSource ref="A7:K17" sheet="GES DOCUMEN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4">
        <s v="Colaborador del IDU"/>
        <s v="Tercero (Contratistas externos)"/>
        <s v="Proveedor (Contratista de mensajería)"/>
        <s v="Tercero"/>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4"/>
    </cacheField>
    <cacheField name="IMPACTO DEL RIESGO (Residual)" numFmtId="0">
      <sharedItems containsSemiMixedTypes="0" containsString="0" containsNumber="1" containsInteger="1" minValue="3" maxValue="4"/>
    </cacheField>
    <cacheField name="NIVEL DE RIESGO (Residual)" numFmtId="0">
      <sharedItems containsSemiMixedTypes="0" containsString="0" containsNumber="1" containsInteger="1" minValue="8" maxValue="16"/>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Arturo Martinez Suarez" refreshedDate="43776.752575115737" createdVersion="5" refreshedVersion="5" minRefreshableVersion="3" recordCount="34">
  <cacheSource type="worksheet">
    <worksheetSource ref="A7:K41" sheet="GES REC FIS"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4">
        <s v="Sudirector General de Gestión Corporativa"/>
        <s v="Director Técnico Administrativo y Financiero"/>
        <s v="Subdirector Técnico de Recursos Físicos"/>
        <s v="Apoyo a la supervisión"/>
        <s v="Posible Proveedor"/>
        <s v="Proveedor"/>
        <s v="Técnico de apoyo al manejo de la caja menor"/>
        <s v="Técnico de apoyo al tramite de cuentas"/>
        <s v="Conductor"/>
        <s v="Trabajador del taller mantenimiento vehículos"/>
        <s v="Coordinador del parque automotor."/>
        <s v="Coordinador de almacén"/>
        <s v="Técnico operativo de almacén"/>
        <s v="Auxiliar de almacén"/>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3" maxValue="4"/>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8" maxValue="16"/>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Arturo Martinez Suarez" refreshedDate="43776.752576041668" createdVersion="5" refreshedVersion="5" minRefreshableVersion="3" recordCount="55">
  <cacheSource type="worksheet">
    <worksheetSource ref="A7:K62" sheet="DISEÑO PROY"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0">
        <s v="Alcalde Mayor"/>
        <s v="Congresista"/>
        <s v="Concejal"/>
        <s v="Directivos del IDU"/>
        <s v="Tercero"/>
        <s v="Asesores del IDU"/>
        <s v="Supervisor"/>
        <s v="Contratista"/>
        <s v="Interventor"/>
        <s v="Apoyo a la supervisión"/>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5"/>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2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Arturo Martinez Suarez" refreshedDate="43776.752576736108" createdVersion="5" refreshedVersion="5" minRefreshableVersion="3" recordCount="206">
  <cacheSource type="worksheet">
    <worksheetSource ref="A7:K213" sheet="EJECUC OBRAS" r:id="rId2"/>
  </cacheSource>
  <cacheFields count="11">
    <cacheField name="PROCEDIMIENTO ASOCIADO" numFmtId="0">
      <sharedItems/>
    </cacheField>
    <cacheField name="POSIBLES HECHOS DE SOBORNO (INCERTIDUMBRE) " numFmtId="0">
      <sharedItems longText="1"/>
    </cacheField>
    <cacheField name="ORGANIZACIONES EXTERNAS, FUNCIONES O CARGOS EXPUESTOS AL HECHO DE SOBORNO" numFmtId="0">
      <sharedItems count="8">
        <s v="Contratista"/>
        <s v="Apoyo a la Supervisión"/>
        <s v="Subdirectores Técnicos"/>
        <s v="Director Técnico de Construcciones"/>
        <s v="Subdirector General de Infraestructura"/>
        <s v="Tercero"/>
        <s v="Equipo análisis precios unitarios"/>
        <s v="Interventor"/>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16"/>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Conciliación bancaria"/>
    <s v="Colaborador del IDU ofrece y entrega a empleado bancario una comisión o dádiva para que altere el valor real del saldo disponible en bancos con el fin de hacer maniobras ilegales temporales con los recursos públicos en un periodo de tiempo corto."/>
    <x v="0"/>
    <s v="Desmotivación  del talento humano_x000a_Daño a la cultura "/>
    <s v="Primera linea de defensa: Conciliació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Empleado bancario le ofrece y entrega a un Colaborador del IDU una comisión para que no genere alertas por información de saldos alterada temporalmente."/>
    <x v="1"/>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Colaborador IDU le ofrece y entrega a un empleado bancario una comisión o dádiva para que genere una información falsa de conciliación para el cierre de diferencias de saldo existentes."/>
    <x v="0"/>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Empleado bancario le ofrece y entrega a un Colaborador del IDU una comisión para que genere una partida de conciliación falsa que cierre la diferencia de saldos existentes."/>
    <x v="1"/>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Embargos y cesiones"/>
    <s v="Un contratista con orden de embargo ofrece y entrega una comisión o dádiva a un Colaborador del IDU para que no se informe los contratos o créditos que tenga el contratista."/>
    <x v="2"/>
    <s v="Menor disponibilidad de recursos para reinvertir en la obras, perdida de credibilidad al interior y exterior del instituto"/>
    <s v="Primera linea de defensa: Traza en Orfeo, articulación de la información reportada por las áreas del IDU. _x000a_Segunda  linea de defensa: Revisión y firma del Jefe._x000a_Tercera linea de defensa: Auditorias internas y externas. "/>
    <n v="1"/>
    <n v="2"/>
    <n v="2"/>
    <s v="BAJO"/>
    <s v="Los controles actuales son suficientes para mantener el nivel de riesgo bajo y no se requieren controles adicionales"/>
    <n v="0.1"/>
  </r>
  <r>
    <s v="Embargos y cesiones"/>
    <s v="Un contratista con orden de embargo notificada al IDU,  ofrece y entrega una comisión o dádiva a un Colaborador del IDU para que no le aplique el embargo. "/>
    <x v="2"/>
    <s v="Menor disponibilidad de recursos para reinvertir en la obras, perdida de credibilidad al interior y exterior del instituto"/>
    <s v="Primera linea de defensa: Revisión de embargos y medidas cautelares (Aplicativo Embargos-  Sistema Stone)  _x000a_Segunda  linea de defensa: Revision y firma de actas de liquidacion de aplicación de embargos efectuada por el Tesorero._x000a_Tercera linea de defensa: Auditorias internas y externas."/>
    <n v="1"/>
    <n v="2"/>
    <n v="2"/>
    <s v="BAJO"/>
    <s v="Los controles actuales son suficientes para mantener el nivel de riesgo bajo y no se requieren controles adicionales"/>
    <n v="0.1"/>
  </r>
  <r>
    <s v="Embargos y cesiones"/>
    <s v="Un contratista ofrece y entrega a un Colaborador del IDU una dádiva para que ingrese una cesión de derechos económicos antes de una orden de embargo."/>
    <x v="2"/>
    <s v="Menor disponibilidad de recursos para reinvertir en la obras, perdida de credibilidad al interior y exterior del instituto"/>
    <s v="Primera linea de defensa: Traza en Orfeo, revisión de embargos y medidas cautelares (Aplicativo Embargos-  Sistema Stone). _x000a_Segunda  linea de defensa: Revisión y firma del oficio de aprobación de la cesión de derechos económicos por parte de STTR y DTAF._x000a_Tercera linea de defensa: Auditorias internas y externas. "/>
    <n v="1"/>
    <n v="2"/>
    <n v="2"/>
    <s v="BAJO"/>
    <s v="Los controles actuales son suficientes para mantener el nivel de riesgo bajo y no se requieren controles adicionales"/>
    <n v="0.1"/>
  </r>
  <r>
    <s v="Administración de inversiones de tesorería"/>
    <s v="Un empleado del sector financiero ofrece y entrega a un Colaborador del IDU una comisión o dádiva para que favorezca su cotización para inversiones de excedentes."/>
    <x v="3"/>
    <s v="Menor disponibilidad de recursos para reinvertir en la obras, perdida de credibilidad al interior y exterior del instituto"/>
    <s v="Primera linea de defensa: Formato Resumen de cotizacion de Tasas aprobado por el Tesorero_x000a_Segunda  linea de defensa: Formato Resumen de cotizacion de Tasas aprobado por el Director Tecnico Administrativo y Financiero,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Colaborador del IDU solicita y recibe de un empleado del sector financiero, una comisión por favorecimiento en la colocación de excedentes de tesorería del IDU."/>
    <x v="0"/>
    <s v="Menor disponibilidad de recursos para reinvertir en la obras, perdida de credibilidad al interior y exterior del instituto"/>
    <s v="Primera linea de defensa: Formato Resumen de cotizacion de Tasas aprobado por el Tesorero_x000a_Segunda  linea de defensa: Formato Resumen de cotizacion de Tasas aprobado por el Director Tecnico Administrativo y Financiero,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empleado del sector financiero ofrece y entrega a un Colaborador del IDU una comisión o dádiva para que no reporte deterioro de la inversión."/>
    <x v="3"/>
    <s v="Menor disponibilidad de recursos para reinvertir en la obras, perdida de credibilidad al interior y exterior del instituto"/>
    <s v="Primera linea de defensa: Valoracion del portafolio al final del mes_x000a_Segunda  linea de defensa: consciliacion de los saldos de inversion entre la STTR y la STPC,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Colaborador del IDU solicita y recibe de un empleado del sector financiero una comisión o dádiva para que no reportar deterioro de la inversión."/>
    <x v="0"/>
    <s v="Menor disponibilidad de recursos para reinvertir en la obras, perdida de credibilidad al interior y exterior del instituto"/>
    <s v="Primera linea de defensa:Valoracion del portafolio al final del mes_x000a_Segunda  linea de defensa: consciliacion de los saldos de inversion entre la STTR y la STPC,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Recaudo"/>
    <s v="Un colaborador del IDU ofrece y entrega una comision o dádiva al empleado bancario por recibir dinero  del contributente y no registrarlo en linea a favor del IDU."/>
    <x v="0"/>
    <s v="Que no se cuente con el recurso monetario suficiente para la ejecucion de los proyectos de infraestructura._x000a_Daño a la cultura "/>
    <s v="Primera linea de defensa: Realizar la gestion necesaria ante el banco, luego de recibir una reclamacion del contribuyente._x000a_Segunda  linea de defensa: Contrato-convenio  de recaudo con el Banco, procedimiento de recaudo. _x000a_Tercera linea de defensa: Poliza de cubrimiento manejo financiero y investigaciones disciplinarias y fiscales."/>
    <n v="1"/>
    <n v="1"/>
    <n v="1"/>
    <s v="BAJO"/>
    <s v="Los controles actuales son suficientes para mantener el nivel de riesgo bajo y no se requieren controles adicionales"/>
    <n v="0.1"/>
  </r>
  <r>
    <s v="Recaudo"/>
    <s v="Un empleado bancario ofrece y entrega una dádiva a un Colaborador del IDU para que avale el cierre y registro de valores a pesar de tener inconsistencias."/>
    <x v="1"/>
    <s v="Que no se cuente con el recurso monetario suficiente para la ejecucion de los proyectos de infraestructura._x000a_Daño a la cultura "/>
    <s v="Primera linea de defensa: Conciliaciones bancarias, cierre diario de caja._x000a_Segunda  linea de defensa: Contrato-convenio  de recaudo con el Banco, revision Subdirector Tecnico, Procedimiento de recaudo. _x000a_Tercera linea de defensa: Poliza de cubrimiento manejo financiero y investigaciones disciplinarias y fiscales."/>
    <n v="1"/>
    <n v="2"/>
    <n v="2"/>
    <s v="BAJO"/>
    <s v="Los controles actuales son suficientes para mantener el nivel de riesgo bajo y no se requieren controles adicionales"/>
    <n v="0.1"/>
  </r>
  <r>
    <s v="Recaudo"/>
    <s v="Un empleado bancario o  un contribuyente, ofrece y entrega una dádiva a un Colaborador del IDU para que aplique manualmente recaudos sin que el recurso ingrese a las cuentas del IDU y posteriormente reversarlo en el sistema Valoricemos."/>
    <x v="1"/>
    <s v="Que no se cuente con el recurso monetario suficiente para la ejecucion de los proyectos de infraestructura._x000a_Daño a la cultura "/>
    <s v="Primera linea de defensa: Conciliaciones bancarias_x000a_Segunda  linea de defensa: Registro de paz y salvos generados en sistema valoricemos. Procedimiento de recaudo, memorando de autorizacion del Tesorero; Modulo de cartera del sistema Valoricemo._x000a_Tercera linea de defensa: Poliza de cubrimiento manejo financiero y investigaciones disciplinarias y fiscales."/>
    <n v="1"/>
    <n v="2"/>
    <n v="2"/>
    <s v="BAJO"/>
    <s v="Los controles actuales son suficientes para mantener el nivel de riesgo bajo y no se requieren controles adicionales"/>
    <n v="0.1"/>
  </r>
  <r>
    <s v="Recaudo"/>
    <s v="Un empleado bancario o  un contribuyente, ofrece y entrega una dádiva a un Colaborador del IDU para que aplique manualmente recaudos sin que el recurso ingrese a las cuentas del IDU y posteriormente reversarlo en el sistema Valoricemos."/>
    <x v="4"/>
    <s v="Que no se cuente con el recurso monetario suficiente para la ejecucion de los proyectos de infraestructura._x000a_Daño a la cultura "/>
    <s v="Primera linea de defensa: Conciliaciones bancarias_x000a_Segunda  linea de defensa: Registro de paz y salvos generados en sistema valoricemos. Procedimiento de recaudo, memorando de autorizacion del Tesorero; Modulo de cartera del sistema Valoricemo._x000a_Tercera linea de defensa: Poliza de cubrimiento manejo financiero y investigaciones disciplinarias y fiscales."/>
    <n v="1"/>
    <n v="2"/>
    <n v="2"/>
    <s v="BAJO"/>
    <s v="Los controles actuales son suficientes para mantener el nivel de riesgo bajo y no se requieren controles adicionales"/>
    <n v="0.1"/>
  </r>
  <r>
    <s v="Traslados"/>
    <s v="Un empleado bancario ofrece y entregue una dádiva a un Colaborador del IDU para que mantenga recursos en cuentas corrientes más tiempo del previsto (y no trasladarlo a cuentas de ahorros) incumpliendo las reciprocidades de los convenios."/>
    <x v="1"/>
    <s v="Contribuir en el mejoramiento de la calidad de vida de los habitantes de la ciudad."/>
    <s v="Primera linea de defensa: Formato Mensual de calificacion de reciprocidad bancaria, Formato diario FO-GAF-142 Traslados diarios entre Cuentas de Tesoreria._x000a_Segunda  linea de defensa: Revisiones de funcionarios encargados de registros de recaudo,  Revisión  de Tesorero, Procedimiento  Traslados Diarios entre cuentas bancarias._x000a_Tercera linea de defensa: Control de los bancos sobre la reciprocidad de los convenios y/o contratos de recaudo,  Auditorias internas y externas. "/>
    <n v="1"/>
    <n v="1"/>
    <n v="1"/>
    <s v="BAJO"/>
    <s v="Los controles actuales son suficientes para mantener el nivel de riesgo bajo y no se requieren controles adicionales"/>
    <n v="0.1"/>
  </r>
  <r>
    <s v="Traslados"/>
    <s v="Un Colaborador del IDU solicita y reciba una dádiva de un empleado bancario para que mantenga recursos en cuentas corrientes más tiempo del previsto (y no trasladarlo a cuentas de ahorros) incumpliendo las reciprocidades de los convenios."/>
    <x v="0"/>
    <s v="Contribuir en el mejoramiento de la calidad de vida de los habitantes de la ciudad."/>
    <s v="Primera linea de defensa: Formato Mensual de calificacion de reciprocidad bancaria, Formato diario FO-GAF-142 Traslados diarios entre Cuentas de Tesoreria._x000a_Segunda  linea de defensa: Revisiones de funcionarios encargados de registros de recaudo,  Revisioón  de Tesorero, Procedimiento  Traslados Diarios entre cuentas bancarias._x000a_Tercera linea de defensa: Control de los bancos sobre la reciprocidad de los convenios y/o  contratos de recaudo, Auditorias internas y externas. "/>
    <n v="1"/>
    <n v="1"/>
    <n v="1"/>
    <s v="BAJO"/>
    <s v="Los controles actuales son suficientes para mantener el nivel de riesgo bajo y no se requieren controles adicionales"/>
    <n v="0.1"/>
  </r>
  <r>
    <s v="Traslados"/>
    <s v="Un Colaborador del IDU solicite y recibe una dádiva por realizar traslado (Giro) de recursos de cuentas del IDU a una cuenta de un tercero con la intención de hacer un fraude."/>
    <x v="0"/>
    <s v=" Contribuir en el mejoramiento de la calidad de vida de los habitantes de la ciudad, respondiendo a las necesidades de la ciudad."/>
    <s v="Primera linea de defensa: Lotes de pago no manipulables extraidos del sistema Stone  y  SIGPAGOS_x000a_Segunda  linea de defensa: Revision de Aurizadores 1 y 2. Conciliaciones Bancarias - Sistema Stone._x000a_Tercera linea de defensa: Auditorias interna y externas."/>
    <n v="1"/>
    <n v="5"/>
    <n v="5"/>
    <s v="BAJO"/>
    <s v="Los controles actuales son suficientes para mantener el nivel de riesgo bajo y no se requieren controles adicionales"/>
    <n v="0.1"/>
  </r>
  <r>
    <s v="Traslados"/>
    <s v="Un tercero ofrece y entrega una dádiva a un Colaborador del IDU por realizar traslado (Giro) de recursos de cuentas del IDU a una cuenta del tercero con la intención de hacer un fraude."/>
    <x v="5"/>
    <s v="Contribuir en el mejoramiento de la calidad de vida de los habitantes de la ciudad, respondiendo a las necesidades de la ciudad."/>
    <s v="Primera linea de defensa: Lotes de pago no manipulables extraidos del sistema Stone  y  SIGPAGOS_x000a_Segunda  linea de defensa: Revision de Aurizadores 1 y 2. Conciliaciones Bancarias - Sistema Stone._x000a_Tercera linea de defensa: Auditorias interna y externas."/>
    <n v="1"/>
    <n v="5"/>
    <n v="5"/>
    <s v="BAJO"/>
    <s v="Los controles actuales son suficientes para mantener el nivel de riesgo bajo y no se requieren controles adicionales"/>
    <n v="0.1"/>
  </r>
  <r>
    <s v="Traslados"/>
    <s v="Un Hacker ofrece y entrega a un Colaborador del IDU una dádiva para que le entregue las claves y tokens para que se hurten los dineros de las cuentas del IDU."/>
    <x v="6"/>
    <s v="Contribuir en el mejoramiento de la calidad de vida de los habitantes de la ciudad, respondiendo a las necesidades de la ciudad, mediante la estructuración y desarrollo de proyectos integrales de infraestructura para la movilidad y espacio público."/>
    <s v="Primera linea de defensa: custodia de dispositivos electronicos y claves de acceso en caja fuerte._x000a_Segunda  linea de defensa: Home Bankin con IP restringidas, perfiles de usurio - preparador, autorizador dual y  Administrador, Protocolo de seguridad._x000a_Tercera linea de defensa: Auditorias internas y externas "/>
    <n v="1"/>
    <n v="5"/>
    <n v="5"/>
    <s v="BAJO"/>
    <s v="Los controles actuales son suficientes para mantener el nivel de riesgo bajo y no se requieren controles adicionales"/>
    <n v="0.1"/>
  </r>
  <r>
    <s v="Traslados"/>
    <s v="Un Colaborador del IDU solicita y acepta a u Hacker una dádiva para entregarle las claves y tokens para que se hurten los dineros de las cuentas del IDU."/>
    <x v="0"/>
    <s v="Contribuir en el mejoramiento de la calidad de vida de los habitantes de la ciudad, respondiendo a las necesidades de la ciudad, mediante la estructuración y desarrollo de proyectos integrales de infraestructura para la movilidad y espacio público."/>
    <s v="Primera linea de defensa: custodia de dispositivos electronicos y claves de acceso en caja fuerte._x000a_Segunda  linea de defensa: Home Bankin con IP restringidas, perfiles de usurio - preparador, autorizador dual y  Administrador, Protocolo de seguridad._x000a_Tercera linea de defensa: Auditorias internas y externas "/>
    <n v="1"/>
    <n v="5"/>
    <n v="5"/>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2"/>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5"/>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7"/>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laborador del IDU solicita y acepta de un Contratista, tercero, o contribuyente una dádiva parapara  agilizar el pago o para que se realice el pago, sin el lleno de los requistos."/>
    <x v="0"/>
    <s v="Desmotivación del talento humano_x000a_Daño a la cultura "/>
    <s v="Primera linea de defensa: _x000a_Segunda  linea de defensa: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Estacionamientos "/>
    <s v="Un ciudadano ofrece dadivas al Colaborador del IDU, para adelantar el proceso de elaboracion de la resolucion violando el derecho de turno."/>
    <x v="5"/>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 la radicación del trámite._x000a_Segunda  línea de defensa: Revisión del Jefe de STPC y aprobación por DTAF_x000a_Tercera línea de defensa: Auditorias "/>
    <n v="3"/>
    <n v="4"/>
    <n v="12"/>
    <s v="MEDIO"/>
    <s v="Programa de comunicación pública &quot;cero tolerancia al soborno y a la corrupción&quot; hacia la comunidad, los socios de negocios y demás partes interesadas del IDU."/>
    <n v="3"/>
  </r>
  <r>
    <s v="Estacionamientos "/>
    <s v="Un Colaborador del IDU solicita y acepta dadivas de un ciudadano para adelantar el proceso de elaboracion de la resolucion de estaciomanientos, violando el derecho de turno."/>
    <x v="0"/>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 la radicación del trámite._x000a_Segunda  línea de defensa: Revisión del Jefe de STPC y aprobación por DTAF_x000a_Tercera línea de defensa: Auditorias "/>
    <n v="1"/>
    <n v="3"/>
    <n v="3"/>
    <s v="BAJO"/>
    <s v="Los controles actuales son suficientes para mantener el nivel de riesgo bajo y no se requieren controles adicionales"/>
    <n v="0.1"/>
  </r>
  <r>
    <s v="Estacionamientos "/>
    <s v="Un ciudadano ofrece dadivas al Colaborador del IDU para cambiar el valor de la resolución en el proceso de elaboracion para pagar menos."/>
    <x v="5"/>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l cambio del valor del m2 del suelo y el coeficiente de intensificación._x000a_Segunda  línea de defensa: Revisión del Jefe de STPC y aprobación por DTAF_x000a_Tercera línea de defensa: Auditorias "/>
    <n v="1"/>
    <n v="3"/>
    <n v="3"/>
    <s v="BAJO"/>
    <s v="Los controles actuales son suficientes para mantener el nivel de riesgo bajo y no se requieren controles adicionales"/>
    <n v="0.1"/>
  </r>
  <r>
    <s v="Estacionamientos "/>
    <s v="Un Colaborador del IDU solicita y acepta dadivas de un ciudadano para cambiar el valor de la resolución de estaciomanientos para pagar menos.  "/>
    <x v="0"/>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l cambio del valor del m2 del suelo y el coeficiente de intensificación._x000a_Segunda  línea de defensa: Revisión del Jefe de STPC y aprobación por DTAF_x000a_Tercera línea de defensa: Auditorias "/>
    <n v="2"/>
    <n v="3"/>
    <n v="6"/>
    <s v="BAJO"/>
    <s v="Los controles actuales son suficientes para mantener el nivel de riesgo bajo y no se requieren controles adicionales"/>
    <n v="0.1"/>
  </r>
  <r>
    <s v="Obligaciones urbanísticas"/>
    <s v="Un ciudadano ofrece y entrega una dádiva a un Colaborador del IDU para que evite el proceso de cobro persuasivo o retrase el proceso de cobro coactivo, por el área competente,  por concepto de la compensación de obligaciones urbanísticas vigentes."/>
    <x v="8"/>
    <s v="Pérdida de capacidad institucional para responder a las necesidades de la ciudad en lo relacionado con infraestructura para la movilidad y espacio público"/>
    <s v="Primera línea de defensa: Aplicación el PRGF08_ADMINISTRACION_DEL_FONDO_PARA_EL_PAGO_COMPENSATORIO_DE_OBLIGACIONES_URBANISTICAS_V_1.0.PDF, referente al cobro persuasivo y coactivo._x000a_Registro del oficio en Orfeo._x000a_Segunda  línea de defensa: Revisión del Jefe de Área._x000a_Tercera línea de defensa: Auditorias "/>
    <n v="2"/>
    <n v="2"/>
    <n v="4"/>
    <s v="BAJO"/>
    <s v="Programa de Fortalecimiento de la Cultura Ética para Colaboradores del IDU no Directivos (incluyendo protocolos desde el proceso de selección, vinculación, desempeño periódico y retiro)."/>
    <n v="0.1"/>
  </r>
  <r>
    <s v="Obligaciones urbanísticas"/>
    <s v="Un Colaborador del IDU recibe de un ciudadano una dádiva para que evite el proceso de cobro persuasivo o retrase el proceso de cobro coactivo, por el área competente,  por concepto de la compensación de obligaciones urbanísticas vigentes."/>
    <x v="0"/>
    <s v="Pérdida de capacidad institucional para responder a las necesidades de la ciudad en lo relacionado con infraestructura para la movilidad y espacio público"/>
    <s v="Primera línea de defensa: Control a la resolución 192 de 2019, que indica el Vr del metro cuadrado del suelo y el coeficiente de intensificación a compensar._x000a_Segunda  línea de defensa: Revisión del Jefe de Área y Procedimientos_x000a_Tercera línea de defensa: Auditorias "/>
    <n v="2"/>
    <n v="2"/>
    <n v="4"/>
    <s v="BAJO"/>
    <s v="Los controles actuales son suficientes para mantener el nivel de riesgo bajo y no se requieren controles adicionales"/>
    <n v="0.1"/>
  </r>
</pivotCacheRecords>
</file>

<file path=xl/pivotCache/pivotCacheRecords10.xml><?xml version="1.0" encoding="utf-8"?>
<pivotCacheRecords xmlns="http://schemas.openxmlformats.org/spreadsheetml/2006/main" xmlns:r="http://schemas.openxmlformats.org/officeDocument/2006/relationships" count="64">
  <r>
    <s v="GESTIÓN DE NUEVOS PROYECTOS TIC"/>
    <s v="El Colaborador del IDU solicite o reciba dádivas de un tercero para el desarrollo de un proyecto de tecnologias de la información, con el pretexto de otorgar dicho contrato y quedar vinculado con la entidad."/>
    <x v="0"/>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1"/>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2"/>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3"/>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Que un tercero que desarrolle un proyecto de tecnologias de la información, entregue o ofrezca dádivas a un Colaborador del IDU, con el pretexto de que le otorguen dicho contrato y poder quedar vinculado con la entidad."/>
    <x v="4"/>
    <s v="Deterioro de la reputación institucional que afecta su capacidad de gestión."/>
    <s v="Aprobación y  aceptación del proyecto de software por parte del área usuaria._x000a_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ONAR USUARIOS TECNOLÓGICOS"/>
    <s v="Que el Colaborador del IDU, solicite o reciba dádivas de un ciudadano para tener acceso a información y datos sensibles de la entidad, y manipularla a su conveniencia."/>
    <x v="0"/>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1"/>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2"/>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3"/>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Directivos en el IDU (incluyendo protocolos desde el proceso de selección, vinculación, desempeño periódico y retiro)."/>
    <n v="3"/>
  </r>
  <r>
    <s v="GESTIONAR USUARIOS TECNOLÓGICOS"/>
    <s v="Un tercero entregue o ofrezca dádivas al Colaborador del IDU, para poder tener acceso a información y datos sensibles de la entidad y manipularla según su conveniencia."/>
    <x v="5"/>
    <s v="Deterioro de la reputación institucional que afecta su capacidad de gestión."/>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comunicación pública &quot;cero tolerancia al soborno y a la corrupción&quot; hacia la comunidad, los socios de negocios y demás partes interesadas del IDU."/>
    <n v="3"/>
  </r>
  <r>
    <s v="GESTIÓN DE INVESTIGACIÓN E INNOVACIÓN DE TECNOLOGÍAS_x000a_DE INFORMACIÓN Y COMUNICACIÓN"/>
    <s v="Un especialista invitado a la mesa técnica ofrezca o entregue dádivas a un Colaborador del IDU, para que se adopte e implemente en la entidad el tema de investigación de su preferencia o beneficio personal."/>
    <x v="4"/>
    <s v="Sobrecostos, deficiencias en alcance y calidad en la ejecución en los proyectos, que reducen la capacidad de lograr objetivos."/>
    <s v="Aprobación y  aceptación del proyecto de software por parte del área usuaria._x000a_Comité técnico del área y de la DTAF, semanlmente revisa todo los aspectos del área._x000a_Mesa de control de cambios semanal"/>
    <n v="2"/>
    <n v="5"/>
    <n v="10"/>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0"/>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1"/>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2"/>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3"/>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ON CAMBIOS"/>
    <s v="Un especialista invitado a la mesa técnica ofrezca o entregue dádivas a un Colaborador del IDU, para que se incluya un cambio en la plataforma tecnológica del IDU."/>
    <x v="4"/>
    <s v="Reducción de la capacidad de innovación por desconfianza en la gestión del IDU."/>
    <s v="Comité técnico del área y de la DTAF, semanlmente revisa todo los aspectos del área._x000a_Mesa de control de cambios semanal"/>
    <n v="1"/>
    <n v="4"/>
    <n v="4"/>
    <s v="BAJO"/>
    <s v="El nivel de riesgo es bajo y no se requieren controles adicionales"/>
    <n v="0.1"/>
  </r>
  <r>
    <s v="GESTION CAMBIOS"/>
    <s v="Que un Colaborador del IDU reciba o solicite dádivas de un especialista invitado a la mesa técnica, para que se incluya un cambio en la plataforma del IDU."/>
    <x v="0"/>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1"/>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2"/>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3"/>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CONFIGURACIÓN DE ACCESO A LA RED WIFI"/>
    <s v="Un Colaborador del IDU reciba o solicite dádivas de un invitado a las instalaciones del IDU, para que pueda acceder algún sistema(s) de información de la entidad (aplicativos, plataformas, correos, sistemas de información geograficos, etc.), para vulnerar la plataforma"/>
    <x v="2"/>
    <s v="Deterioro de la reputación institucional que afecta su capacidad de gestión."/>
    <s v="Formato de control de acceso a la red wifi, firmado por parte del jefe de área solicitante"/>
    <n v="3"/>
    <n v="5"/>
    <n v="15"/>
    <s v="MEDIO"/>
    <s v="Programa de Fortalecimiento de la Cultura Ética para Colaboradores del IDU no Directivos (incluyendo protocolos desde el proceso de selección, vinculación, desempeño periódico y retiro)."/>
    <n v="3"/>
  </r>
  <r>
    <s v="CONFIGURACIÓN DE ACCESO A LA RED WIFI"/>
    <s v="Un Colaborador del IDU reciba o solicite dádivas de un invitado a las instalaciones del IDU, para que pueda acceder algún sistema(s) de información de la entidad (aplicativos, plataformas, correos, sistemas de información geograficos, etc.), para vulnerar la plataforma"/>
    <x v="3"/>
    <s v="Deterioro de la reputación institucional que afecta su capacidad de gestión."/>
    <s v="Formato de control de acceso a la red wifi, firmado por parte del jefe de área solicitante"/>
    <n v="3"/>
    <n v="5"/>
    <n v="15"/>
    <s v="MEDIO"/>
    <s v="Programa de Fortalecimiento de la Cultura Ética para Directivos en el IDU (incluyendo protocolos desde el proceso de selección, vinculación, desempeño periódico y retiro)."/>
    <n v="3"/>
  </r>
  <r>
    <s v="CONFIGURACIÓN DE ACCESO A LA RED WIFI"/>
    <s v="Un invitado entregue o ofrezca dádivas a un Colaborador del IDU, para que pueda acceder algún sistema(s) de información de la entidad (aplicativos, plataformas, correos, sistemas de información geograficos, etc.), para vulnerar la plataforma"/>
    <x v="4"/>
    <s v="Deterioro de la reputación institucional que afecta su gobernanza."/>
    <s v="Formato de control de acceso a la red wifi, firmado por parte del jefe de área solicitante"/>
    <n v="3"/>
    <n v="5"/>
    <n v="15"/>
    <s v="MEDIO"/>
    <s v="Programa de comunicación pública &quot;cero tolerancia al soborno y a la corrupción&quot; hacia la comunidad, los socios de negocios y demás partes interesadas del IDU."/>
    <n v="3"/>
  </r>
  <r>
    <s v="RESTAURACIÓN DE COPIAS DE SEGURIDAD"/>
    <s v="Un colaborador de la empresa externa que custodia las cintas en bóveda de seguridad solicita o recibe dádivas de un funcioario IDU, para hacerle entrega de varias cintas con información importante y confidencial de la entidad."/>
    <x v="4"/>
    <s v="Deterioro de la reputación institucional que afecta su gobernanza."/>
    <s v="Cintas con código del software generador de copias, que no permite identificarla fisicamente._x000a_Formato de control de entrega de las cintas"/>
    <n v="3"/>
    <n v="5"/>
    <n v="15"/>
    <s v="MEDIO"/>
    <s v="Programa de comunicación pública &quot;cero tolerancia al soborno y a la corrupción&quot; hacia la comunidad, los socios de negocios y demás partes interesadas del IDU."/>
    <n v="3"/>
  </r>
  <r>
    <s v="RESTAURACIÓN DE COPIAS DE SEGURIDAD"/>
    <s v="Que un Colaborador del IDU entregue o ofrezca dádivas a un colaborador de la empresa externa que custodia las cintas en bóveda de seguridad, para que le entregue cintas con información importante y confidencial de la entidad. "/>
    <x v="2"/>
    <s v="No logro total o parcial de los Objetivos del Instituto por falta de compromiso o apropiación de los Colaboradores del IDU."/>
    <s v="Cintas con código del software generador de copias, que no permite identificarla fisicamente._x000a_Formato de control de entrega de las cintas"/>
    <n v="3"/>
    <n v="5"/>
    <n v="15"/>
    <s v="MEDIO"/>
    <s v="Programa de Fortalecimiento de la Cultura Ética para Colaboradores del IDU no Directivos (incluyendo protocolos desde el proceso de selección, vinculación, desempeño periódico y retiro)."/>
    <n v="3"/>
  </r>
  <r>
    <s v="RESTAURACIÓN DE COPIAS DE SEGURIDAD"/>
    <s v="Que un Colaborador del IDU entregue o ofrezca dádivas a un colaborador de la empresa externa que custodia las cintas en bóveda de seguridad, para que le entregue cintas con información importante y confidencial de la entidad. "/>
    <x v="3"/>
    <s v="No logro total o parcial de los Objetivos del Instituto por falta de compromiso o apropiación de los Colaboradores del IDU."/>
    <s v="Cintas con código del software generador de copias, que no permite identificarla fisicamente._x000a_Formato de control de entrega de las cintas"/>
    <n v="3"/>
    <n v="5"/>
    <n v="15"/>
    <s v="MEDIO"/>
    <s v="Programa de Fortalecimiento de la Cultura Ética para Directivos en el IDU (incluyendo protocolos desde el proceso de selección, vinculación, desempeño periódico y retiro)."/>
    <n v="3"/>
  </r>
  <r>
    <s v="GESTIÓN DE BASES DE DATOS"/>
    <s v="Un Colaborador del IDU reciba o solicite dádivas de un proveedor que renueva las licencias, matenimientos y soporte, con el pretexto de asegurar la vinculación con la entidad, o a cambio de una satisfacción o beneficio personal."/>
    <x v="0"/>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1"/>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2"/>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3"/>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proveedor que renueva las licencias, matenimientos y soporte de los RDBMS, entregue o ofrezca dádivas a un Colaborador del IDU, para que le asegure la vinculación con la entidad, o por algúna satisfacción o beneficio personal. "/>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BASES DE DATOS"/>
    <s v="Que los proveedores de servicio o mantenimiento de los RDBMS solicite o reciba dádivas de un Colaborador del IDU, para agilizar la respuesta a la solicitud de las fallas presentadas o identificadas."/>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0"/>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1"/>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2"/>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3"/>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COMPRAS DE PRODUCTOS Y/0 SERVICIOS DE_x000a_TECNOLOGIA DE INFORMACIÓN "/>
    <s v="Un Colaborador del IDU recibe o solicita dádivas de un posible proveedor de tecnología, con el pretexto de otorgarle el contrato del proyecto con la entidad.  "/>
    <x v="0"/>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1"/>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2"/>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3"/>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Un posible proveedor de tecnología entrega dádivas a un Colaborador del IDU, para que le asegure la negociación y contratación de un proyecto con la entidad."/>
    <x v="4"/>
    <s v="Deterioro de la reputación institucional que afecta su capacidad de gestión."/>
    <s v="Comité técnico del área y de la DTAF, semanlmente revisa todo los aspectos del área._x000a_Mesa de control de cambios semanal"/>
    <n v="3"/>
    <n v="5"/>
    <n v="15"/>
    <s v="MEDIO"/>
    <s v="Programa de comunicación pública &quot;cero tolerancia al soborno y a la corrupción&quot; hacia la comunidad, los socios de negocios y demás partes interesadas del IDU."/>
    <n v="3"/>
  </r>
  <r>
    <s v="GESTIÓN DE COMPRAS DE PRODUCTOS Y/0 SERVICIOS DE_x000a_TECNOLOGIA DE INFORMACIÓN "/>
    <s v="Que el proveedor de tecnología entregue o ofrezca dádivas al Colaborador del IDU, para que no de por terminado el proceso de contratación de manera anómala, por el no cumplimiento de los requisitos y exigencias del contrato."/>
    <x v="4"/>
    <s v="Reducción de la capacidad de innovación por desconfianza en la gestión del IDU."/>
    <s v="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0"/>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1"/>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2"/>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3"/>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0"/>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1"/>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2"/>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3"/>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El proveedor de tecnología entregue u ofrezca dádivas al Colaborador del IDU, para ampliar las condiciones del contrato con tiempo y recurso económico"/>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Un Colaborador del IDU reciba o solicite dádivas del proveedor de tecnología, con el pretexto de no reportar el producto por garantia. "/>
    <x v="0"/>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1"/>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2"/>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3"/>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Que el proveedor de tecnología entregue o ofrezca dádivas al Colaborador del IDU, para no tener que responder por la garantia del producto/servicio."/>
    <x v="4"/>
    <s v="Deterioro de la reputación institucional que afecta su capacidad y gobernanza."/>
    <s v="Comité técnico del área y de la DTAF, semanlmente revisa todo los aspectos del área._x000a_Mesa de control de cambios semanal"/>
    <n v="3"/>
    <n v="5"/>
    <n v="15"/>
    <s v="MEDIO"/>
    <s v="Programa de comunicación pública &quot;cero tolerancia al soborno y a la corrupción&quot; hacia la comunidad, los socios de negocios y demás partes interesadas del IDU."/>
    <n v="3"/>
  </r>
  <r>
    <s v="GESTIÓN DE COMPRAS DE PRODUCTOS Y/0 SERVICIOS DE_x000a_TECNOLOGIA DE INFORMACIÓN "/>
    <s v="Un Colaborador del IDU solicite o reciba dádivas del proveedor de tecnología, con el pretexto de  renovar la prestación de servicio y continuar vinculado con la entidad."/>
    <x v="0"/>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1"/>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2"/>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3"/>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Que el proveedor de tecnología entregue o ofrezca dádivas al Colaborador del IDU, para que le asegure la renovación del contrato y así poder continuar vinculado con la entidad"/>
    <x v="4"/>
    <s v="Deterioro de la reputación institucional que afecta su gobernanza."/>
    <s v="Comité técnico del área y de la DTAF, semanlmente revisa todo los aspectos del área._x000a_Mesa de control de cambios semanal"/>
    <n v="2"/>
    <n v="5"/>
    <n v="10"/>
    <s v="BAJO"/>
    <s v="El nivel de riesgo es bajo y no se requieren controles adicionales"/>
    <n v="0.1"/>
  </r>
  <r>
    <s v="GESTIÓN DE TELECOMUNICACIONES"/>
    <s v="El proveedor de los servicios de red inalambrica en los mantenimientos preventivos y correctivos, entrega o ofrece dádidas al Colaborador del IDU, para aprobar los mantenimientos sin que ellos se hayan llevado a cabo o de ser el caso no dar solución a alguna falla presentada."/>
    <x v="4"/>
    <s v="Deterioro de la reputación institucional que afecta su capacidad de gestión."/>
    <s v="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ÓN DE TELECOMUNICACIONES"/>
    <s v="Que el Colaborador del IDU reciba o solicite dádivas del proveedor de servicios de red inalambrica, para aprobar los mantenimientos sin que ellos se hayan llevado a cabo o de ser el caso por no brindar solución a alguna falla presentada."/>
    <x v="2"/>
    <s v="No logro total o parcial de los Objetivos del Instituto por falta de compromiso o apropiación de los Colaboradores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TELECOMUNICACIONES"/>
    <s v="Que el Colaborador del IDU reciba o solicite dádivas del proveedor de servicios de red inalambrica, para aprobar los mantenimientos sin que ellos se hayan llevado a cabo o de ser el caso por no brindar solución a alguna falla presentada."/>
    <x v="3"/>
    <s v="No logro total o parcial de los Objetivos del Instituto por falta de compromiso o apropiación de los Colaboradores del IDU."/>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pivotCacheRecords>
</file>

<file path=xl/pivotCache/pivotCacheRecords11.xml><?xml version="1.0" encoding="utf-8"?>
<pivotCacheRecords xmlns="http://schemas.openxmlformats.org/spreadsheetml/2006/main" xmlns:r="http://schemas.openxmlformats.org/officeDocument/2006/relationships" count="20">
  <r>
    <s v="PRGL03_CONCILIACION_PREJUDICIAL_Y_JUDICIAL_V_3.0"/>
    <s v="Un contratista o un tercero ofrece y/o entrega a un Colaborador del IDU una dádiva o comisión para lograr que en comité de conciliacion se decida en beneficio de un tercero "/>
    <x v="0"/>
    <s v="Sobrecostos en los proyectos que reducen la capacidad de alcanzar metas físicas."/>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1"/>
    <s v="Un contratista o un tercero ofrece y/o entrega a un Colaborador del IDU una dádiva o comisión para lograr que en comité de conciliacion se decida en beneficio de un tercero "/>
    <x v="1"/>
    <s v="Sobrecostos en los proyectos que reducen la capacidad de alcanzar metas físicas."/>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2"/>
    <s v="Un Colaborador del IDU solicita una dádiva o una comisión para lograr que en comité de conciliacion se decida en beneficio de un tercero "/>
    <x v="2"/>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3"/>
    <s v="Un Colaborador del IDU solicita una dádiva o una comisión para lograr que en comité de conciliacion se decida en beneficio de un tercero "/>
    <x v="3"/>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4"/>
    <s v="Un Colaborador del IDU solicita una dádiva o una comisión para lograr que en comité de conciliacion se decida en beneficio de un tercero "/>
    <x v="4"/>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5"/>
    <s v="Un Colaborador del IDU solicita una dádiva o una comisión para lograr que en comité de conciliacion se decida en beneficio de un tercero "/>
    <x v="5"/>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9"/>
    <s v="Un contratista o un tercero ofrece y entrega a un Colaborador del IDU una dadiva o comisión para no presentar la demanda y favorecer a un tercero"/>
    <x v="0"/>
    <s v="Deterioro de la reputación institucional que afecta su gobernanza."/>
    <s v="Solicitud de presentación de la demanda radicada por Orfeo._x000a_Seguimiento del DTGJ al trámite solicitado."/>
    <n v="2"/>
    <n v="3"/>
    <n v="6"/>
    <s v="BAJO"/>
    <s v="El nivel de riesgo es bajo y no se requieren controles adicionales"/>
    <n v="0.1"/>
  </r>
  <r>
    <s v="PRGL03_CONCILIACION_PREJUDICIAL_Y_JUDICIAL_V_3.10"/>
    <s v="Un contratista o un tercero ofrece y entrega a un Colaborador del IDU una dadiva o comisión para no presentar la demanda y favorecer a un tercero"/>
    <x v="1"/>
    <s v="Deterioro de la reputación institucional que afecta su gobernanza."/>
    <s v="Solicitud de presentación de la demanda radicada por Orfeo._x000a_Seguimiento del DTGJ al trámite solicitado."/>
    <n v="2"/>
    <n v="3"/>
    <n v="6"/>
    <s v="BAJO"/>
    <s v="El nivel de riesgo es bajo y no se requieren controles adicionales"/>
    <n v="0.1"/>
  </r>
  <r>
    <s v="PRGL03_CONCILIACION_PREJUDICIAL_Y_JUDICIAL_V_3.11"/>
    <s v="Un Colaborador del IDU solicita una dádiva o una comisión para no presentar la demanda y favorecer a un tercero"/>
    <x v="3"/>
    <s v="No logro total o parcial de los Objetivos del Instituto por falta de compromiso o apropiación de los Colaboradores del IDU."/>
    <s v="Solicitud de presentación de la demanda radicada por Orfeo._x000a_Seguimiento del DTGJ al trámite solicitado."/>
    <n v="2"/>
    <n v="2"/>
    <n v="4"/>
    <s v="BAJO"/>
    <s v="El nivel de riesgo es bajo y no se requieren controles adicionales"/>
    <n v="0.1"/>
  </r>
  <r>
    <s v="PRGL03_CONCILIACION_PREJUDICIAL_Y_JUDICIAL_V_3.12"/>
    <s v="Un contratista o un tercero ofrece y entrega al apoderado del IDU una dadiva o comisión para no ejercer en debida forma la defensa de la Entidad en beneficio de un tercero"/>
    <x v="0"/>
    <s v="Deterioro de la reputación institucional que afecta su capacidad de gestión."/>
    <s v="Reparto, según el procedimiento, en los grupos por especialidades y por orden de llegada._x000a_Reuniones mensuales de los grupos por especialidades para definir líneas de defensa. "/>
    <n v="2"/>
    <n v="3"/>
    <n v="6"/>
    <s v="BAJO"/>
    <s v="El nivel de riesgo es bajo y no se requieren controles adicionales"/>
    <n v="0.1"/>
  </r>
  <r>
    <s v="PRGL03_CONCILIACION_PREJUDICIAL_Y_JUDICIAL_V_3.13"/>
    <s v="Un contratista o un tercero ofrece y entrega al apoderado del IDU una dadiva o comisión para no ejercer en debida forma la defensa de la Entidad en beneficio de un tercero"/>
    <x v="1"/>
    <s v="Deterioro de la reputación institucional que afecta su capacidad de gestión."/>
    <s v="Reparto, según el procedimiento, en los grupos por especialidades y por orden de llegada._x000a_Reuniones mensuales de los grupos por especialidades para definir líneas de defensa. "/>
    <n v="2"/>
    <n v="3"/>
    <n v="6"/>
    <s v="BAJO"/>
    <s v="El nivel de riesgo es bajo y no se requieren controles adicionales"/>
    <n v="0.1"/>
  </r>
  <r>
    <s v="PRGL03_CONCILIACION_PREJUDICIAL_Y_JUDICIAL_V_3.14"/>
    <s v="El  apoderado del IDU solicita una dádiva o una comisión para no ejercer en debida forma la defensa de la Entidad en beneficio de un tercero"/>
    <x v="6"/>
    <s v="No logro total o parcial de los Objetivos del Instituto por falta de compromiso o apropiación de los Colaboradores del IDU."/>
    <s v="Reparto, según el procedimiento, en los grupos por especialidades y por orden de llegada._x000a_Reuniones mensuales de los grupos por especialidades para definir líneas de defensa. "/>
    <n v="2"/>
    <n v="2"/>
    <n v="4"/>
    <s v="BAJO"/>
    <s v="El nivel de riesgo es bajo y no se requieren controles adicionales"/>
    <n v="0.1"/>
  </r>
  <r>
    <s v="PRGL05_ATENCION_DE_ PROCESOS_ JUDICIALES_V 4.0 "/>
    <s v="Un contratista o un tercero ofrece y/o entrega a un Colaborador del IDU una dádiva o comisión para elaborar pronunciamiento técnico y remitir respuesta en benefico de un tercero "/>
    <x v="0"/>
    <s v="Deterioro de la reputación institucional que afecta su gobernanza."/>
    <s v="Mesas de trabajo con el área involucrada, cuando sea pertinente._x000a_El acto administrativo que contiene el pronunciamiento técnico es proyectado,  revisado y suscrito por diferentes personas.              "/>
    <n v="2"/>
    <n v="2"/>
    <n v="4"/>
    <s v="BAJO"/>
    <s v="El nivel de riesgo es bajo y no se requieren controles adicionales"/>
    <n v="0.1"/>
  </r>
  <r>
    <s v="PRGL05_ATENCION_DE_ PROCESOS_ JUDICIALES_V 4.1"/>
    <s v="Un contratista o un tercero ofrece y/o entrega a un Colaborador del IDU una dádiva o comisión para elaborar pronunciamiento técnico y remitir respuesta en benefico de un tercero "/>
    <x v="1"/>
    <s v="Deterioro de la reputación institucional que afecta su gobernanza."/>
    <s v="Mesas de trabajo con el área involucrada, cuando sea pertinente._x000a_El acto administrativo que contiene el pronunciamiento técnico es proyectado,  revisado y suscrito por diferentes personas.              "/>
    <n v="2"/>
    <n v="2"/>
    <n v="4"/>
    <s v="BAJO"/>
    <s v="El nivel de riesgo es bajo y no se requieren controles adicionales"/>
    <n v="0.1"/>
  </r>
  <r>
    <s v="PRGL05_ATENCION_DE_ PROCESOS_ JUDICIALES_V 4.2"/>
    <s v="Un Colaborador del IDU solicita una dádiva o una comisión para elaborar pronunciamiento técnico y remitir respuesta en benefico de un tercero "/>
    <x v="7"/>
    <s v="No logro total o parcial de los Objetivos del Instituto por falta de compromiso o apropiación de los Colaboradores del IDU."/>
    <s v="Mesas de trabajo con el área involucrada, cuando sea pertinente._x000a_El acto administrativo que contiene el pronunciamiento técnico es proyectado,  revisado y suscrito por diferentes personas.              "/>
    <n v="2"/>
    <n v="3"/>
    <n v="6"/>
    <s v="BAJO"/>
    <s v="El nivel de riesgo es bajo y no se requieren controles adicionales"/>
    <n v="0.1"/>
  </r>
  <r>
    <s v="PRGL05_ATENCION_DE_ PROCESOS_ JUDICIALES_V 4.24"/>
    <s v="Un contratista o un tercero ofrece y entrega a un Colaborador del IDU una dádiva o comisión para asignar apoderado en benefico de un tercero. "/>
    <x v="0"/>
    <s v="Deterioro de la reputación institucional que afecta su gobernanza."/>
    <s v="Documento aprobado por el Comité de defensa que determina los Criterios para la contratación de apoderados externos._x000a_Reparto, según el procedimiento, en los grupos por especialidades y por orden de llegada."/>
    <n v="2"/>
    <n v="3"/>
    <n v="6"/>
    <s v="BAJO"/>
    <s v="El nivel de riesgo es bajo y no se requieren controles adicionales"/>
    <n v="0.1"/>
  </r>
  <r>
    <s v="PRGL05_ATENCION_DE_ PROCESOS_ JUDICIALES_V 4.25"/>
    <s v="Un contratista o un tercero ofrece y entrega a un Colaborador del IDU una dádiva o comisión para asignar apoderado en benefico de un tercero. "/>
    <x v="1"/>
    <s v="Deterioro de la reputación institucional que afecta su gobernanza."/>
    <s v="Documento aprobado por el Comité de defensa que determina los Criterios para la contratación de apoderados externos._x000a_Reparto, según el procedimiento, en los grupos por especialidades y por orden de llegada."/>
    <n v="2"/>
    <n v="3"/>
    <n v="6"/>
    <s v="BAJO"/>
    <s v="El nivel de riesgo es bajo y no se requieren controles adicionales"/>
    <n v="0.1"/>
  </r>
  <r>
    <s v="PRGL05_ATENCION_DE_ PROCESOS_ JUDICIALES_V 4.26"/>
    <s v="Un Colaborador del IDU solicita una dádiva o una comisión para asignar apoderado en benefico de un tercero. "/>
    <x v="8"/>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r>
    <s v="PRGL05_ATENCION_DE_ PROCESOS_ JUDICIALES_V 4.27"/>
    <s v="Un Colaborador del IDU solicita una dádiva o una comisión para asignar apoderado en benefico de un tercero. "/>
    <x v="9"/>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r>
    <s v="PRGL05_ATENCION_DE_ PROCESOS_ JUDICIALES_V 4.28"/>
    <s v="Un Colaborador del IDU solicita una dádiva o una comisión para asignar apoderado en benefico de un tercero. "/>
    <x v="10"/>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pivotCacheRecords>
</file>

<file path=xl/pivotCache/pivotCacheRecords12.xml><?xml version="1.0" encoding="utf-8"?>
<pivotCacheRecords xmlns="http://schemas.openxmlformats.org/spreadsheetml/2006/main" xmlns:r="http://schemas.openxmlformats.org/officeDocument/2006/relationships" count="12">
  <r>
    <s v="Actualización de la Base de Datos de Precios de Referencia."/>
    <s v="Que el Colaborador del IDU encargado de las actualizaciones del estudio de Mercado realizado en la DTE, reciba o solicite una dádiva a la firma Cotizante para beneficiar la firma;  al realizar la publicación del  precio de referencia en la Base de Datos de Infraestructura Vial y Espacio Público. "/>
    <x v="0"/>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 la Base de Datos de Precios de Referencia."/>
    <s v="Que el Colaborador del IDU encargado de las actualizaciones del estudio de Mercado realizado en la DTE, reciba o solicite una dádiva a la firma Cotizante para beneficiar la firma;  al realizar la publicación del  precio de referencia en la Base de Datos de Infraestructura Vial y Espacio Público. "/>
    <x v="1"/>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 la Base de Datos de Precios de Referencia."/>
    <s v="Que la firma cotizante ofrezca o entregue una dádiva, al Colaborador del IDU encargado de las actualizaciones del estudio de Mercado realizado en la DTE, para que realice la publicación del  precio de referencia en la Base de Datos de Infraestructura Vial y Espacio Público, de forma tal que le favorezca."/>
    <x v="2"/>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l Sistema de Información Geográfica"/>
    <s v="Que un Colaborador del IDU solicite o reciba una dádiva al tercero que remite los planos para la revisión de la estandarización con el objeto agilizar, o de dar visto bueno de la estandarización sin el cumplimiento de los requisitos establecidos en la Guía de entrega de productos en formato digital de proyectos realizados en la infraestructura de los sistemas de movilidad y espacio público."/>
    <x v="0"/>
    <s v="Reducción de capacidad institucional para responder a las necesidades de la ciudad en lo relacionado con infraestructura para la movilidad y espacio público."/>
    <s v="1. Sistema de Gestión Documental (Orfeo)_x000a_2. GU-IC-06 Guía de entrega de productos en formato digital de proyectos realizados en la infraestructura de los sistemas de movilidad y espacio público._x000a_3. FO-IC-05  Lista de chequeo para revisión de archivos y planos."/>
    <n v="2"/>
    <n v="5"/>
    <n v="10"/>
    <s v="BAJO"/>
    <s v="El nivel de riesgo es bajo y no se requieren controles adicionales"/>
    <n v="0.1"/>
  </r>
  <r>
    <s v="Actualización del Sistema de Información Geográfica"/>
    <s v="Que un Colaborador del IDU solicite o reciba una dádiva al tercero que remite los planos para la revisión de la estandarización con el objeto agilizar, o de dar visto bueno de la estandarización sin el cumplimiento de los requisitos establecidos en la Guía de entrega de productos en formato digital de proyectos realizados en la infraestructura de los sistemas de movilidad y espacio público."/>
    <x v="3"/>
    <s v="Reducción de capacidad institucional para responder a las necesidades de la ciudad en lo relacionado con infraestructura para la movilidad y espacio público."/>
    <s v="1. Sistema de Gestión Documental (Orfeo)_x000a_2. GU-IC-06 Guía de entrega de productos en formato digital de proyectos realizados en la infraestructura de los sistemas de movilidad y espacio público._x000a_3. FO-IC-05  Lista de chequeo para revisión de archivos y planos"/>
    <n v="2"/>
    <n v="5"/>
    <n v="10"/>
    <s v="BAJO"/>
    <s v="El nivel de riesgo es bajo y no se requieren controles adicionales"/>
    <n v="0.1"/>
  </r>
  <r>
    <s v="Actualización del Sistema de Información Geográfica"/>
    <s v="Que el tercero encargado de entregar la información estandarizada, ofrezca o entregue una dádiva al Colaborador del IDU para que agilice el proceso de revisión, o apruebe la estandarización de los planos sin el cumplimiento de los requisitos establecidos en la Guía de entrega de productos en formato digital de proyectos realizados en la infraestructura de los sistemas de movilidad y espacio público."/>
    <x v="4"/>
    <s v="Sobrecostos, deficiencias en alcance y calidad en la ejecución en los proyectos, que reducen la capacidad de lograr objetivos."/>
    <s v="1. Sistema de Gestión Documental (Orfeo)_x000a_2. GU-IC-06 Guía de entrega de productos en formato digital de proyectos realizados en la infraestructura de los sistemas de movilidad y espacio público._x000a_3. FO-IC-05  Lista de chequeo para revisión de archivos y planos"/>
    <n v="3"/>
    <n v="5"/>
    <n v="15"/>
    <s v="MEDIO"/>
    <s v="Programa de comunicación pública &quot;cero tolerancia al soborno y a la corrupción&quot; hacia la comunidad, los socios de negocios y demás partes interesadas del IDU."/>
    <n v="3"/>
  </r>
  <r>
    <s v="Actualización Directorio Ambiental de Proveedores"/>
    <s v="El profesional del IDU que realiza la revisión de la documentación para solicitud de inscripción o renovación solicita o recibe dádivas, para aprobar la documentación del proveedor sin estar completa o sin dar cumplimiento a los requisitos exigidos. "/>
    <x v="0"/>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El profesional del IDU que realiza la revisión de la documentación para solicitud de inscripción o renovación solicita o recibe dádivas, para aprobar la documentación del proveedor sin estar completa o sin dar cumplimiento a los requisitos exigidos. "/>
    <x v="5"/>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un proveedor entregue o ofrezca dádivas al profesional del IDU encargado de la revisión de la documentación de solicitud de inscripción o renovación, para aprobar la documentación entregada sin estar completa o sin dar cumplimiento a los requisitos exigidos por el Directorio Ambiental de Proveedores."/>
    <x v="6"/>
    <s v="Deterioro de la reputación institucional que afecta su capacidad de gestión."/>
    <s v="1. PRIC03 Actualización Directorio Ambiental de Proveedores._x000a_2. FOIC07 inscripción o renovación en el directorio de proveedores._x000a_3. Sistema de Gestión Documental (Orfeo)_x000a_4. Visor del Directorio publicado en la página Web"/>
    <n v="3"/>
    <n v="3"/>
    <n v="9"/>
    <s v="BAJO"/>
    <s v="El nivel de riesgo es bajo y no se requieren controles adicionales"/>
    <n v="0.1"/>
  </r>
  <r>
    <s v="Actualización Directorio Ambiental de Proveedores"/>
    <s v="Que el Colaborador del IDU que emite la respuesta a la solicitud de inscripción o renovación solicita o recibe dádivas, para agilizar el proceso de dicho tramite a algún proveedor."/>
    <x v="0"/>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el Colaborador del IDU que emite la respuesta a la solicitud de inscripción o renovación solicita o recibe dádivas, para agilizar el proceso de dicho tramite a algún proveedor."/>
    <x v="5"/>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el proveedor entregue o ofrezca dádivas al Colaborador del IDU encargado de emitir la respuesta a la solicitud de inscripción o renovación, para agilizar el proceso del tramite. "/>
    <x v="6"/>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1"/>
    <n v="3"/>
    <n v="3"/>
    <s v="BAJO"/>
    <s v="El nivel de riesgo es bajo y no se requieren controles adicionales"/>
    <n v="0.1"/>
  </r>
</pivotCacheRecords>
</file>

<file path=xl/pivotCache/pivotCacheRecords13.xml><?xml version="1.0" encoding="utf-8"?>
<pivotCacheRecords xmlns="http://schemas.openxmlformats.org/spreadsheetml/2006/main" xmlns:r="http://schemas.openxmlformats.org/officeDocument/2006/relationships" count="11">
  <r>
    <s v="PR-EC-01_EVALUACIÓN INDEPENDIENTE Y AUDITORIAS INTERNAS"/>
    <s v="Un contratista  ofrece y entrega a un colaborador de control interno del IDU una dadiva o comisión para influir en la determinación del objetivo, alcance, muestra y resultado de una auditoria,  afectando los intereses del IDU y/o favoreciendo los intereses particulares.  "/>
    <x v="0"/>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1_EVALUACIÓN INDEPENDIENTE Y AUDITORIAS INTERNAS"/>
    <s v="Un colaborador de control interno del IDU  solicita, a un contratista,  una dádiva o una comisión para influir en la determinación del objetivo, alcance, muestra y resultado de una auditoria,  afectando los intereses del IDU y/o favoreciendo los intereses particulares.  "/>
    <x v="1"/>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1_EVALUACIÓN INDEPENDIENTE Y AUDITORIAS INTERNAS"/>
    <s v="Un colaborador de control interno del IDU  solicita, a un contratista,  una dádiva o una comisión para influir en la determinación del objetivo, alcance, muestra y resultado de una auditoria,  afectando los intereses del IDU y/o favoreciendo los intereses particulares.  "/>
    <x v="2"/>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2_EJECUCIÓN DE LA SANCIÓN DISCIPLINARIA"/>
    <s v="Un exfuncionario sancionado disciplinariamente ofrece y entrega  a un funcionario o contratista de Control Disciplinario del IDU una dadiva o comisión con el fin de NO  REMITIR LA DOCUMENTACIÓN  A LA DG PARA QUE ELABORE EL PROYECTO DE RESOLUCIÓN DE EJECUCIÓN, afectando los intereses del IDU"/>
    <x v="3"/>
    <s v="Afectación de la cultura del IDU y la credibilidad en los Colaboradores del IDU "/>
    <s v="1. Revisión trimestral de la base de datos de registro de sanciones. _x000a_2. Revisión trimestral de todos los expedientes a cargo de la OCD_x000a_3. Acceso restringido a la Oficina"/>
    <n v="2"/>
    <n v="5"/>
    <n v="10"/>
    <s v="BAJO"/>
    <s v="El nivel de riesgo bajo no requiere controles adicionales"/>
    <n v="0.1"/>
  </r>
  <r>
    <s v="PR-EC-02_EJECUCIÓN DE LA SANCIÓN DISCIPLINARIA"/>
    <s v="Un Colaborador del IDU de la Oficina de Control Disciplinario del IDU solicita una dadiva o comisión al  exfuncionario sancionado con el fin de  NO  REMITIR LA DOCUMENTACIÓN  A LA DG PARA QUE ELABORE EL PROYECTO DE RESOLUCIÓN DE EJECUCIÓN."/>
    <x v="4"/>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exfuncionario sancionado ofrece o entrega a un funcionario o contratista de la Oficina de Control Disciplinario del IDU una dadiva o comisión para  no COMUNICAR LA SANCION DISCIPLINARIA A LA PROCURADURÍA GENERAL DE LA NACIÓN Y A LA PERSONERÍA DE BOGOTÁ."/>
    <x v="3"/>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funcionario de la Oficina de Control Disciplinario del IDU solicita una dadiva o comisión al  exfuncionario sancionado para  no  COMUNICAR LA SANCION DISCIPLINARIA A LA PROCURADURÍA GENERAL DE LA NACIÓN Y A LA PERSONERÍA DE BOGOTÁ."/>
    <x v="3"/>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exfuncionario investigado, sancionado disciplinariamente, ofrece o entrega a un funcionario o contratista de la Oficina de Control Disciplinario del IDU,  una dadiva o comisión para que se realice acciones encaminadas a extraviar el expediente disciplinario en su totalidad, o desaparecer un documento del mismo"/>
    <x v="3"/>
    <s v="Afectación de la cultura del IDU y la credibilidad en los Colaboradores del IDU "/>
    <s v="1. Revisión trimestral de la base de datos de registro de sanciones. _x000a_2. Revisión trimestral de todos los expedientes a cargo de la OCD_x000a_3. Acceso restringido a la Oficina_x000a_4. Revisión Carpeta Virtual (\\fs06cc01)_x000a_5. Revisión plataforma SID de la Alcaldía Mayor de Bogotá"/>
    <n v="3"/>
    <n v="5"/>
    <n v="15"/>
    <s v="MEDIO"/>
    <s v="Programa de comunicación pública &quot;cero tolerancia al soborno y a la corrupción&quot; hacia la comunidad, los socios de negocios y demás partes interesadas del IDU. "/>
    <n v="3"/>
  </r>
  <r>
    <s v="PR-EC-02_EJECUCIÓN DE LA SANCIÓN DISCIPLINARIA"/>
    <s v="Un funcionario o contratista de la Oficina de Control Disciplinario del IDU solicita u ofrece a un exfuncionario investigado o sancionado disciplinariamente, una dadiva o comisión, para que realice acciones encaminadas a extraviar el expediente disciplinario en su totalidad o desaparecer un documento del mismo"/>
    <x v="5"/>
    <s v="Afectación de la cultura del IDU y la credibilidad en los Colaboradores del IDU "/>
    <s v="1. Revisión trimestral de la base de datos de registro de sanciones. _x000a_2. Revisión trimestral de todos los expedientes a cargo de la OCD_x000a_3. Acceso restringido a la Oficina_x000a_4. Revisión Carpeta Virtual (\\fs06cc01)_x000a_5. Revisión plataforma SID de la Alcaldía Mayor de Bogotá"/>
    <n v="1"/>
    <n v="3"/>
    <n v="3"/>
    <s v="BAJO"/>
    <s v="El nivel de riesgo bajo no requiere controles adicionales"/>
    <n v="0.1"/>
  </r>
  <r>
    <s v="PR-EC-02_EJECUCIÓN DE LA SANCIÓN DISCIPLINARIA"/>
    <s v="Un  exfuncionario investigado disciplinariamente, ofrece o entrega  a un funcionario o contratista de la Oficina de Control Disciplinario del IDU, una dadiva o comisión para que realice acciones tendientes a que se origine el fenómeno de la prescripción o cambio del sentido de la decisión disciplinaria"/>
    <x v="3"/>
    <s v="Afectación de la cultura del IDU y la credibilidad en los Colaboradores del IDU "/>
    <s v="1. Revisión de la decisión de la queja y/o informe, proyectada por el Abogado sustanciador, dentro del término legal, realizada por la Jefe de OCD."/>
    <n v="2"/>
    <n v="5"/>
    <n v="10"/>
    <s v="BAJO"/>
    <s v="El nivel de riesgo bajo no requiere controles adicionales"/>
    <n v="0.1"/>
  </r>
  <r>
    <s v="PR-EC-02_EJECUCIÓN DE LA SANCIÓN DISCIPLINARIA"/>
    <s v="Un funcionario o contratista de la Oficina de Control Disciplinario del IDU,  solicita o promete a un exfuncionario investigado o sancionado disciplinariamente una dadiva o comisión para que realice acciones tendientes a que se origine el fenómeno de la prescripción o cambio del sentido de la decisión disciplinaria"/>
    <x v="6"/>
    <s v="Afectación de la cultura del IDU y la credibilidad en los Colaboradores del IDU "/>
    <s v="1. Revisión de la decisión de la queja y/o informe, proyectada por el Abogado sustanciador, dentro del término legal, realizada por la Jefe de OCD."/>
    <n v="1"/>
    <n v="5"/>
    <n v="5"/>
    <s v="BAJO"/>
    <s v="El nivel de riesgo bajo no requiere controles adicionales"/>
    <n v="0.1"/>
  </r>
</pivotCacheRecords>
</file>

<file path=xl/pivotCache/pivotCacheRecords14.xml><?xml version="1.0" encoding="utf-8"?>
<pivotCacheRecords xmlns="http://schemas.openxmlformats.org/spreadsheetml/2006/main" xmlns:r="http://schemas.openxmlformats.org/officeDocument/2006/relationships" count="2">
  <r>
    <s v="REPORTE DESEMPEÑO ETAPA CICLO VIDA PROYECTOS MISIONALES"/>
    <s v="Que el responsable de revisar desde la administración del sistema ZIPA el reporte de avance del proyecto, omita dicha revisión, a cambio de una satisfacción o beneficio personal. "/>
    <x v="0"/>
    <s v="Deterioro de la reputación institucional que afecta su capacidad de gestión."/>
    <s v="Puiblicida y transaparencia en la información cargada en ZIPA._x000a_Trazabilidad de la información para minitorear cambios en la información"/>
    <n v="3"/>
    <n v="4"/>
    <n v="12"/>
    <s v="MEDIO"/>
    <s v="Programa de Fortalecimiento de la Cultura Ética para Colaboradores del IDU no Directivos (incluyendo protocolos desde el proceso de selección, vinculación, desempeño periódico y retiro)."/>
    <n v="3"/>
  </r>
  <r>
    <s v="MEDICION Y SEGUIMIENTO DE PERCEPCION AL COMPONENTE SOCIOAMBIENTAL DE PROYECTOS DE INFRESTRUCTURA"/>
    <s v="El profesional de la OAP del IDU solicita o recibe dádivas al profesional a cargo del proyecto, para alterar la información que se reporta en el ZIPA"/>
    <x v="1"/>
    <s v="Deterioro de la reputación institucional que afecta su capacidad y gobernanza."/>
    <s v="Puiblicida y transaparencia en la información cargada en ZIPA"/>
    <n v="2"/>
    <n v="4"/>
    <n v="8"/>
    <s v="BAJO"/>
    <s v="El nivel de riesgo es bajo y no se requieren controles adicionales"/>
    <n v="0.1"/>
  </r>
</pivotCacheRecords>
</file>

<file path=xl/pivotCache/pivotCacheRecords15.xml><?xml version="1.0" encoding="utf-8"?>
<pivotCacheRecords xmlns="http://schemas.openxmlformats.org/spreadsheetml/2006/main" xmlns:r="http://schemas.openxmlformats.org/officeDocument/2006/relationships" count="16">
  <r>
    <s v="Elaboración de la Prefactibilidad de Proyectos"/>
    <s v="El Colaborador del IDU encargado de recopilar la información secundaria altere u omite información, a cambio de un beneficio o satisfacción personal."/>
    <x v="0"/>
    <s v="Deterioro de la reputación institucional que afecta su capacidad de gestión."/>
    <s v="Aplicación de la Guía &quot;Alcance de entregables prefactibilidad&quot; "/>
    <n v="3"/>
    <n v="3"/>
    <n v="9"/>
    <s v="BAJO"/>
    <s v="El nivel de riesgo es bajo y no se requieren controles adicionales"/>
    <n v="0.1"/>
  </r>
  <r>
    <s v="Elaboración de la Prefactibilidad de Proyectos"/>
    <s v="Un tercero ofrece o entrega dadivas o beneficios al colaborador del IDU para que se estructure el proyecto en la etapa de prefactibilidad, beneficiando a terceros, sin el cumplimiento de requitsos establecidos en la guía &quot;alcance de los entregables de prefactibilidad&quot; "/>
    <x v="1"/>
    <s v="Reducción de capacidad institucional para responder a las necesidades de la ciudad en lo relacionado con infraestructura para la movilidad y espacio público."/>
    <s v="Aplicación de la Guía &quot;Alcance de entregables prefactibilidad&quot; "/>
    <n v="2"/>
    <n v="4"/>
    <n v="8"/>
    <s v="BAJO"/>
    <s v="El nivel de riesgo es bajo y no se requieren controles adicionales"/>
    <n v="0.1"/>
  </r>
  <r>
    <s v="Elaboración de la Prefactibilidad de Proyectos"/>
    <s v="Un colaborador del IDU solicita o acepta dadivas o beneficios para que se estructure el proyecto en la etapa de prefactibilidad, beneficiando a terceros, sin el cumplimiento de requitsos establecidos en la guía &quot;alcance de los entregables de prefactibilidad&quot; "/>
    <x v="0"/>
    <s v="Sobrecostos, deficiencias en alcance y calidad en la ejecución en los proyectos, que reducen la capacidad de lograr objetivos."/>
    <s v="Aplicación de la Guía &quot;Alcance de entregables prefactibilidad&quot; "/>
    <n v="2"/>
    <n v="4"/>
    <n v="8"/>
    <s v="BAJO"/>
    <s v="El nivel de riesgo es bajo y no se requieren controles adicionales"/>
    <n v="0.1"/>
  </r>
  <r>
    <s v="Elaboración de la Prefactibilidad de Proyectos"/>
    <s v="Un Colaborador del IDU solicita o recibe dádivas de un funcionario de alguna entidad o empresa de servicios públicos, para asegurar los intereses propios reflejandose en el  alcance de los proyectos"/>
    <x v="0"/>
    <s v="Reducción de la capacidad de innovación por desconfianza en la gestión del IDU."/>
    <s v="Aplicación de la Guía &quot;Alcance de entregables prefactibilidad&quot; "/>
    <n v="2"/>
    <n v="4"/>
    <n v="8"/>
    <s v="BAJO"/>
    <s v="El nivel de riesgo es bajo y no se requieren controles adicionales"/>
    <n v="0.1"/>
  </r>
  <r>
    <s v="Elaboración de la Prefactibilidad de Proyectos"/>
    <s v="Un funcionario de alguna entidad o empresa de servicios públicos entrega o ofrece dádivas para que le aseguren los intereses propios reflejandose en el alcance de los proyectos."/>
    <x v="2"/>
    <s v="Deterioro de la reputación institucional que afecta su capacidad de gestión."/>
    <s v="Aplicación de la Guía &quot;Alcance de entregables prefactibilidad&quot; "/>
    <n v="2"/>
    <n v="4"/>
    <n v="8"/>
    <s v="BAJO"/>
    <s v="El nivel de riesgo es bajo y no se requieren controles adicionales"/>
    <n v="0.1"/>
  </r>
  <r>
    <s v="Elaboración de la Prefactibilidad de Proyectos"/>
    <s v="Un Colaborador del IDU encargado de la estimación de las cantidades e índices para calcular el presupuesto de obra de cada alternativa, altera o modifica dicho presupuesto,  a cambio de recicibir algún reconocimiento en el proyecto, satisfacción, o beneficio personal. "/>
    <x v="0"/>
    <s v="Sobrecostos, deficiencias en alcance y calidad en la ejecución en los proyectos, que reducen la capacidad de lograr objetivos."/>
    <s v="Aplicación de la Guía &quot;Alcance de entregables prefactibilidad&quot; "/>
    <n v="2"/>
    <n v="4"/>
    <n v="8"/>
    <s v="BAJO"/>
    <s v="El nivel de riesgo es bajo y no se requieren controles adicionales"/>
    <n v="0.1"/>
  </r>
  <r>
    <s v="Elaboración de la Factibilidad"/>
    <s v="Que un posible candidato entregue o ofrezca dádivas a un Colaborador del IDU, encargado de designar al profesional y el equipo de apoyo de la supervisión de contrato de factibilidad  e interventoria, para que le concedan el contrato, sin dar cumplimiento a los requisitos del perfil solicitado."/>
    <x v="3"/>
    <s v="Deterioro de la reputación institucional que afecta su capacidad de gestión."/>
    <s v="Aplicación de la Guía &quot;Alcance de entregables factibilidad&quot; "/>
    <n v="3"/>
    <n v="3"/>
    <n v="9"/>
    <s v="BAJO"/>
    <s v="El nivel de riesgo es bajo y no se requieren controles adicionales"/>
    <n v="0.1"/>
  </r>
  <r>
    <s v="Elaboración de la Factibilidad"/>
    <s v="El Colaborador del IDU encargado de designar al profesional y el equipo de apoyo de la supervición de contrato de factibilidad de interventoria, solicite o reciba dádivas de un posible candidato, para concederle el contrato, sin dar cumpliento a los requisitos del perfil solicitado."/>
    <x v="4"/>
    <s v="Deterioro de la reputación institucional que afecta su capacidad y gobernanza."/>
    <s v="Aplicación de la Guía &quot;Alcance de entregables factibilidad&quot; "/>
    <n v="2"/>
    <n v="3"/>
    <n v="6"/>
    <s v="BAJO"/>
    <s v="El nivel de riesgo es bajo y no se requieren controles adicionales"/>
    <n v="0.1"/>
  </r>
  <r>
    <s v="Elaboración de la Factibilidad"/>
    <s v="Un Colaborador del IDU encargado de recibir las hojas de vida de interventores o consultores reciba o solicte dádivas de un posible interventor o posible consultor con el pretexto de conceder un nuevo contrato o la actuzalización del mismo sin posiblemente dar cumplimiento a las exigecias del contrato en el desarrollo de los proyectos del IDU"/>
    <x v="0"/>
    <s v="Sobrecostos, deficiencias en alcance y calidad en la ejecución en los proyectos, que reducen la capacidad de lograr objetivos."/>
    <s v="Aplicación de la Guía &quot;Alcance de entregables factibilidad&quot; "/>
    <n v="3"/>
    <n v="3"/>
    <n v="9"/>
    <s v="BAJO"/>
    <s v="El nivel de riesgo es bajo y no se requieren controles adicionales"/>
    <n v="0.1"/>
  </r>
  <r>
    <s v="Elaboración de la Factibilidad"/>
    <s v="El Colaborador del IDU solicte o recbiba dádivas del consultor o interventor, para recibir la totalidad de las factibilidades sin las aprobaciones, licencias, y permisos realizados por las entidades competentes y Empresas de Servicios Públicos, y así  dar aprobación a las Ordenes de pago y acta de pago. "/>
    <x v="0"/>
    <s v="Deterioro de la reputación institucional que afecta su gobernanza."/>
    <s v="Aplicación de la Guía &quot;Alcance de entregables factibilidad&quot; "/>
    <n v="2"/>
    <n v="4"/>
    <n v="8"/>
    <s v="BAJO"/>
    <s v="El nivel de riesgo es bajo y no se requieren controles adicionales"/>
    <n v="0.1"/>
  </r>
  <r>
    <s v="Elaboración de la Factibilidad"/>
    <s v="Que el consultor o interventor entregue o ofrezca dádivas a un Colaborador del IDU, para que este le reciba y apruebe la totalidad de las factibilidades sin las aprobaciones, licencias, y permisos realizados por las entidades competentes y Empresas de Servicios Públicos, y así  dar aprobación a las Ordenes de pago y acta de pago. "/>
    <x v="5"/>
    <s v="No logro total o parcial de los Objetivos del Instituto por falta de compromiso o apropiación de los Colaboradores del IDU."/>
    <s v="Aplicación de la Guía &quot;Alcance de entregables factibilidad&quot; "/>
    <n v="2"/>
    <n v="4"/>
    <n v="8"/>
    <s v="BAJO"/>
    <s v="El nivel de riesgo es bajo y no se requieren controles adicionales"/>
    <n v="0.1"/>
  </r>
  <r>
    <s v="Elaboración de la Factibilidad"/>
    <s v="El consultor o interventor, entregue o ofrezca dádivas al supervisor del IDU encargado de realizar y entregar el acta de terminación de contrato o etapa de factibilidad, teniendo la falsa expectativa de poder prorrogar y no dar por finiquitado dicho contrato.  "/>
    <x v="5"/>
    <s v="Deterioro de la reputación institucional que afecta su capacidad de gestión."/>
    <s v="Aplicación de la Guía &quot;Alcance de entregables factibilidad&quot; "/>
    <n v="2"/>
    <n v="3"/>
    <n v="6"/>
    <s v="BAJO"/>
    <s v="El nivel de riesgo es bajo y no se requieren controles adicionales"/>
    <n v="0.1"/>
  </r>
  <r>
    <s v="Elaboración de la Factibilidad"/>
    <s v="El consultor o interventor, entregue o ofrezca dádivas al supervisor del IDU encargado de realizar y entregar el acta de terminación de contrato o etapa de factibilidad, teniendo la falsa expectativa de poder prorrogar y no dar por finiquitado dicho contrato.  "/>
    <x v="6"/>
    <s v="Deterioro de la reputación institucional que afecta su capacidad de gestión."/>
    <s v="Aplicación de la Guía &quot;Alcance de entregables factibilidad&quot; "/>
    <n v="2"/>
    <n v="3"/>
    <n v="6"/>
    <s v="BAJO"/>
    <s v="El nivel de riesgo es bajo y no se requieren controles adicionales"/>
    <n v="0.1"/>
  </r>
  <r>
    <s v="Elaboración de la Factibilidad"/>
    <s v="El supervisor del IDU encargado del acta de recibo final y liquidación reciba o solicite dádivas del consultor o interventor, para alterar o modificar el valor del pago final o para aprobar las alternativas de factibilidad entregadas, con el acta de recibo final y liquidación sin dar total cumpliento a las exigencias del contrato."/>
    <x v="4"/>
    <s v="Sobrecostos, deficiencias en alcance y calidad en la ejecución en los proyectos, que reducen la capacidad de lograr objetivos."/>
    <s v="Aplicación de la Guía &quot;Alcance de entregables factibilidad&quot; "/>
    <n v="2"/>
    <n v="5"/>
    <n v="10"/>
    <s v="BAJO"/>
    <s v="El nivel de riesgo es bajo y no se requieren controles adicionales"/>
    <n v="0.1"/>
  </r>
  <r>
    <s v="Elaboración de la Factibilidad"/>
    <s v="El consultor o interventor entregue o ofrezca dádivas al supervisor del IDU encargado del acta de recibo final y liquidación, para alterar o modificar el valor del pago final o para aprobar las alternativas de factibilidad entregadas por estos, con el acta de recibo final y liquidación sin dar total cumpliento a las exigencias del contrato."/>
    <x v="5"/>
    <s v="No logro total o parcial de los Objetivos del Instituto por falta de compromiso o apropiación de los Colaboradores del IDU."/>
    <s v="Aplicación de la Guía &quot;Alcance de entregables factibilidad&quot; "/>
    <n v="2"/>
    <n v="5"/>
    <n v="10"/>
    <s v="BAJO"/>
    <s v="El nivel de riesgo es bajo y no se requieren controles adicionales"/>
    <n v="0.1"/>
  </r>
  <r>
    <s v="Elaboración de la Factibilidad"/>
    <s v="El consultor o interventor entregue o ofrezca dádivas al supervisor del IDU encargado del acta de recibo final y liquidación, para alterar o modificar el valor del pago final o para aprobar las alternativas de factibilidad entregadas por estos, con el acta de recibo final y liquidación sin dar total cumpliento a las exigencias del contrato."/>
    <x v="6"/>
    <s v="No logro total o parcial de los Objetivos del Instituto por falta de compromiso o apropiación de los Colaboradores del IDU."/>
    <s v="Aplicación de la Guía &quot;Alcance de entregables factibilidad&quot; "/>
    <n v="2"/>
    <n v="5"/>
    <n v="10"/>
    <s v="BAJO"/>
    <s v="El nivel de riesgo es bajo y no se requieren controles adicionales"/>
    <n v="0.1"/>
  </r>
</pivotCacheRecords>
</file>

<file path=xl/pivotCache/pivotCacheRecords16.xml><?xml version="1.0" encoding="utf-8"?>
<pivotCacheRecords xmlns="http://schemas.openxmlformats.org/spreadsheetml/2006/main" xmlns:r="http://schemas.openxmlformats.org/officeDocument/2006/relationships" count="4">
  <r>
    <s v="RESPUESTA AL INFORME DE AUDITORIA Y GESTION DEL PLAN DE MEJORAMIENTO_x000a_CON ORGANISMOS DE CONTROL"/>
    <s v="Que un colaborador del organismo de control solicite o reciba dádivas de un Colaborador del IDU, para alterar los informes de auditoria y no redactar los hallazgos encontrados en el proceso de auditoria conforme a lo evidenciado  "/>
    <x v="0"/>
    <s v="Afectación de la cultura del IDU y la credibilidad en los Colaboradores del IDU "/>
    <s v="1. Informe preliminar radicado a la Dirección General, mediante el canal oficial._x000a_2. Mesas de trabajo internas para asignación de responsabilidades e la respuesta al informe._x000a_3. Respuestas a observaciones administrativas únicamente por parte de jefes de dependencia. _x000a_"/>
    <n v="1"/>
    <n v="5"/>
    <n v="5"/>
    <s v="BAJO"/>
    <s v="El nivel de riesgo es bajo y no se requieren controles adicionales"/>
    <n v="0.1"/>
  </r>
  <r>
    <s v="RESPUESTA AL INFORME DE AUDITORIA Y GESTION DEL PLAN DE MEJORAMIENTO_x000a_CON ORGANISMOS DE CONTROL"/>
    <s v="Que un Colaborador del IDU ofrezca o entregue dádivas a un colaborador del organismo del control, para alterar los informes de auditoria y no redactar los hallazgos encontrados en el proceso de auditoria conforme a lo evidenciado."/>
    <x v="1"/>
    <s v="Afectación de la cultura del IDU y la credibilidad en los Colaboradores del IDU "/>
    <s v="1. Informe preliminar radicado a la Dirección General, mediante el canal oficial._x000a_2. Mesas de trabajo internas para asignación de responsabilidades e la respuesta al informe._x000a_3. Respuestas a observaciones administrativas únicamente por parte de jefes de dependencia. _x000a_"/>
    <n v="1"/>
    <n v="5"/>
    <n v="5"/>
    <s v="BAJO"/>
    <s v="El nivel de riesgo es bajo y no se requieren controles adicionales"/>
    <n v="0.1"/>
  </r>
  <r>
    <s v="RESPUESTA AL INFORME DE AUDITORIA Y GESTION DEL PLAN DE MEJORAMIENTO_x000a_CON ORGANISMOS DE CONTROL"/>
    <s v="Un colaborador del organismo de control solicite o reciba dadivas de un Colaborador del IDU, para el cierre de una acción incumplida o inefectiva."/>
    <x v="0"/>
    <s v="Afectación de la cultura del IDU y la credibilidad en los Colaboradores del IDU "/>
    <s v="1. Informes de Monitoreo trimestrales de la OCI._x000a_2. Trazabilidad de la información relacionada con el plan de mejoramiento a través de un sistema de información._x000a_3. La respuesta al cumplimiento de las acciones se recibe mediante  comunicación formal del organismo de control  a través del medio oficial."/>
    <n v="1"/>
    <n v="5"/>
    <n v="5"/>
    <s v="BAJO"/>
    <s v="El nivel de riesgo es bajo y no se requieren controles adicionales"/>
    <n v="0.1"/>
  </r>
  <r>
    <s v="RESPUESTA AL INFORME DE AUDITORIA Y GESTION DEL PLAN DE MEJORAMIENTO_x000a_CON ORGANISMOS DE CONTROL"/>
    <s v="Un Colaborador del IDU entregue u ofrezca dádivas a un colaborador del organismo de control, para el cierre de una acción incumplida o inefectiva."/>
    <x v="1"/>
    <s v="Afectación de la cultura del IDU y la credibilidad en los Colaboradores del IDU "/>
    <s v="1. Informes de Monitoreo trimestrales de la OCI._x000a_2. Trazabilidad de la información relacionada con el plan de mejoramiento a través de un sistema de información._x000a_3. La respuesta al cumplimiento de las acciones se recibe mediante  comunicación formal del organismo de control  a través del medio oficial."/>
    <n v="1"/>
    <n v="5"/>
    <n v="5"/>
    <s v="BAJO"/>
    <s v="El nivel de riesgo es bajo y no se requieren controles adicionales"/>
    <n v="0.1"/>
  </r>
</pivotCacheRecords>
</file>

<file path=xl/pivotCache/pivotCacheRecords17.xml><?xml version="1.0" encoding="utf-8"?>
<pivotCacheRecords xmlns="http://schemas.openxmlformats.org/spreadsheetml/2006/main" xmlns:r="http://schemas.openxmlformats.org/officeDocument/2006/relationships" count="1">
  <r>
    <s v="Modificaciones Presupuestales"/>
    <s v="El Colaborador del IDU encargado(s) de modificar el presupuesto anual, lo modifique o altere a cambio de una satifcacción, beneficio, o reconocimiento personal, o por una supuesta solidaridad. "/>
    <x v="0"/>
    <s v="Sobrecostos, deficiencias en alcance y calidad en la ejecución en los proyectos, que reducen la capacidad de lograr objetivos."/>
    <s v="*Verificación, aprobación o devolución de las solicitudes mediante el procedimiento &quot;PRPE01 Modificaciones Presupuestales&quot;    _x000a_*Validaciones POAI y modificaciones presupuestales usando el formato &quot;FOGF25 Ajuste entre centros de costos&quot;_x000a_*Solicitud de conceptos favorables de SDP y SDH._x000a_*Acto administrativo que aprueba o rechaza la modificación presupuestal."/>
    <n v="1"/>
    <n v="4"/>
    <n v="4"/>
    <s v="BAJO"/>
    <s v="El nivel de riesgo bajo no requiere controles adicionales"/>
    <n v="0.1"/>
  </r>
</pivotCacheRecords>
</file>

<file path=xl/pivotCache/pivotCacheRecords18.xml><?xml version="1.0" encoding="utf-8"?>
<pivotCacheRecords xmlns="http://schemas.openxmlformats.org/spreadsheetml/2006/main" xmlns:r="http://schemas.openxmlformats.org/officeDocument/2006/relationships" count="70">
  <r>
    <s v="PR-GC-01_x000a_MINIMA CUANTÍA CONTRATACIÓN HASTA EL_x000a_10% DE LA MENOR CUANTÍA"/>
    <s v="Interesados ofrecen o entregan dádivas a un Colaborador del IDU  para realizar la estructuración del proceso y/o incluir en el componente técnico de los estudios o documentos previos un requisito,que pueda favorecer a un tercero en un proceso de contratación afectando los intereses del IDU. "/>
    <x v="0"/>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comunicación pública &quot;cero tolerancia al soborno y a la corrupción&quot; hacia la comunidad, los socios de negocios y demás partes interesadas del IDU."/>
    <n v="5"/>
  </r>
  <r>
    <s v="PR-GC-01_x000a_MINIMA CUANTÍA CONTRATACIÓN HASTA EL_x000a_10% DE LA MENOR CUANTÍA"/>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1"/>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Favor establezca acá controles adicionales requeridos"/>
    <n v="5"/>
  </r>
  <r>
    <s v="PR-GC-01_x000a_MINIMA CUANTÍA CONTRATACIÓN HASTA EL_x000a_10% DE LA MENOR CUANTÍA"/>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2"/>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Favor establezca acá controles adicionales requeridos"/>
    <n v="5"/>
  </r>
  <r>
    <s v="PR-GC-01_x000a_MINIMA CUANTÍA CONTRATACIÓN HASTA EL_x000a_10% DE LA MENOR CUANTÍA"/>
    <s v="Interesados ofrecen o entregan dádivas a un Colaborador del IDU  para generar la Modificación/Adenda del proceso y/o respuesta a Observaciones en favor de un tercero, que puede afectar los intereses del IDU"/>
    <x v="0"/>
    <s v="Pérdida de confianza en la capacidad de gestión del IDU frente a la comunidad."/>
    <s v="Revisiones internas _x000a_Procedimiento"/>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1"/>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2"/>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3"/>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4"/>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Proponentes ofrecen o entregan dádivas a un Colaborador del IDU  para elaborar, suscribir y publicar la resolución de declaratoria de desierto del proceso o que puede afectar los intereses del IDU"/>
    <x v="0"/>
    <s v="Deterioro reputacional del IDU frente a la comunidad, organismos de control y oferentes."/>
    <s v="- Revisiones internas_x000a_- Procedimientos_x000a_- Aprobaciones AOG, DTPS"/>
    <n v="3"/>
    <n v="3"/>
    <n v="9"/>
    <s v="BAJO"/>
    <s v="El nivel de riesgo es bajo y no se requieren controles adicionales"/>
    <n v="0.1"/>
  </r>
  <r>
    <s v="PR-GC-01_x000a_MINIMA CUANTÍA CONTRATACIÓN HASTA EL_x000a_10% DE LA MENOR CUANTÍA"/>
    <s v="Un Colaborador del IDU solicita una dádiva o una comisión para elaborar, suscribir y publicar la resolución de declaratoria de desierto del proceso, Cancelar proceso de selección en plataforma en favor de un tercero, o que puede afectar los intereses del IDU"/>
    <x v="3"/>
    <s v="Deterioro reputacional del IDU frente a la comunidad, organismos de control y oferentes."/>
    <s v="- Revisiones internas_x000a_- Procedimientos_x000a_- Aprobaciones"/>
    <n v="2"/>
    <n v="3"/>
    <n v="6"/>
    <s v="BAJO"/>
    <s v="El nivel de riesgo es bajo y no se requieren controles adicionales"/>
    <n v="0.1"/>
  </r>
  <r>
    <s v="PR-GC-01_x000a_MINIMA CUANTÍA CONTRATACIÓN HASTA EL_x000a_10% DE LA MENOR CUANTÍA"/>
    <s v="Un Colaborador del IDU solicita una dádiva o una comisión para elaborar, suscribir y publicar la resolución de declaratoria de desierto del proceso, Cancelar proceso de selección en plataforma en favor de un tercero, o que puede afectar los intereses del IDU"/>
    <x v="4"/>
    <s v="Deterioro reputacional del IDU frente a la comunidad, organismos de control y oferentes."/>
    <s v="- Revisiones internas_x000a_- Procedimientos_x000a_- Aprobaciones"/>
    <n v="2"/>
    <n v="3"/>
    <n v="6"/>
    <s v="BAJO"/>
    <s v="El nivel de riesgo es bajo y no se requieren controles adicionales"/>
    <n v="0.1"/>
  </r>
  <r>
    <s v="PR-GC-01_x000a_MINIMA CUANTÍA CONTRATACIÓN HASTA EL_x000a_10% DE LA MENOR CUANTÍA"/>
    <s v="Proponentes ofrecen o entregan dádivas a un Colaborador del IDU  para que al verificar la Propuesta Económica, en caso de evidenciar posibles precios artificialmente bajos, no se informe a las áreas solicitantes y ordenadora del gasto, para que ellos no soliciten  información al proponente y se decida que no es artificialmente bajo."/>
    <x v="0"/>
    <s v="Deterioro reputacional del IDU frente a la comunidad, organismos de control y oferentes."/>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que al verificar la Propuesta Económica y en caso de evidenciar posibles precios artificialmente bajos, no se informe a las áreas solicitantes y ordenadora del gasto, para que ellos soliciten  información al proponente y se decida que no es artificialmente bajo."/>
    <x v="3"/>
    <s v="Pérdida de confianza en la capacidad de gestión del IDU frente a la comunidad."/>
    <s v="- Revisiones internas_x000a_- Procedimientos_x000a_- Aprobaciones_x000a_- Plataforma transaccional SECOP II_x000a_- Acuerdo de confidencialidad contractual para PSP de la DTPS"/>
    <s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que al verificar la Propuesta Económica y en caso de evidenciar posibles precios artificialmente bajos, no se informe a las áreas solicitantes y ordenadora del gasto, para que ellos soliciten  información al proponente y se decida que no es artificialmente bajo."/>
    <x v="4"/>
    <s v="Pérdida de confianza en la capacidad de gestión del IDU frente a la comunidad."/>
    <s v="- Revisiones internas_x000a_- Procedimientos_x000a_- Aprobaciones_x000a_- Plataforma transaccional SECOP II_x000a_- Acuerdo de confidencialidad contractual para PSP de la DTPS"/>
    <s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no verificar en debida forma los requisitos habilitantes, y asi favorecer a un tercero"/>
    <x v="0"/>
    <s v="Deterioro reputacional del IDU frente a la comunidad, organismos de control y oferentes."/>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Un Colaborador del IDU solicita una dádiva o una comisión para no verificar en debida forma los requisitos habilitantes, y asi favorecer a un tercero"/>
    <x v="3"/>
    <s v="Pérdida de confianza en la capacidad de gestión del IDU frente a la comunidad."/>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Un Colaborador del IDU solicita una dádiva o una comisión para no verificar en debida forma los requisitos habilitantes, y asi favorecer a un tercero"/>
    <x v="4"/>
    <s v="Pérdida de confianza en la capacidad de gestión del IDU frente a la comunidad."/>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Proponentes ofrecen o entregan dádivas a un Colaborador del IDU  para Tramitar los oficios de solicitud de aclaraciones o subsanes en contratos en beneficio de un tercero"/>
    <x v="0"/>
    <s v="Deterioro reputacional del IDU frente a la comunidad, organismos de control y oferentes."/>
    <s v="- Revisiones internas_x000a_- Procedimientos_x000a_- Aprobaciones_x000a_- Plataforma transaccional SECOP II"/>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Tramitar los oficios de solicitud de aclaraciones o subsanes en contratos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Tramitar los oficios de solicitud de aclaraciones o subsanes en contratos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no Verificar el contenido de los documentos de aclaraciones o subsanes en contratos en beneficio de un tercero"/>
    <x v="0"/>
    <s v="Deterioro reputacional del IDU frente a la comunidad, organismos de control y oferentes."/>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no Verificar el contenido de los documentos de aclaraciones o subsanes en contratos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no Verificar el contenido de los documentos de aclaraciones o subsanes en contratos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Proyectar y  Publicar respuesta a las observaciones y/ o modificar la evaluación en beneficio de un tercero"/>
    <x v="0"/>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Proyectar y  Publicar respuesta a las observaciones y/ o modificar la evaluación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Proyectar y  Publicar respuesta a las observaciones y/ o modificar la evaluación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realizar la estructuración del proceso y/o incluir en el componente técnico de los estudios o documentos previos un requisito,que pueda favorecer a un tercero en un proceso de contratación afectando los intereses del IDU. "/>
    <x v="0"/>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comunicación pública &quot;cero tolerancia al soborno y a la corrupción&quot; hacia la comunidad, los socios de negocios y demás partes interesadas del IDU."/>
    <n v="5"/>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1"/>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monitoreo de situación patrimonial de Colaboradores del IDU con alta exposición al soborno, incluyendo familiares en primero y segundo grado de consanguinidad y afinidad."/>
    <n v="5"/>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2"/>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seguimiento poligráfico a Colaboradores del IDU con alta exposición al soborno (plan de seguimiento poligráfico)."/>
    <n v="5"/>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no revisar los documentos iniciales en beneficio de un tercero"/>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no revisar los documentos iniciales en beneficio de un tercero"/>
    <x v="3"/>
    <s v="Pérdida de confianza en la capacidad de gestión del IDU frente a la comunidad."/>
    <s v="- Revisiones internas_x000a_- Procedimientos_x000a_- Aprobaciones_x000a_- Bases de Datos de seguimiento y control de procesos con roles definidos de ingreso y de revisión de información_x000a_- Políticas Comité de contratación_x000a_- Mesas de Trabajo con las áreas"/>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no revisar los documentos iniciales en beneficio de un tercero"/>
    <x v="4"/>
    <s v="Pérdida de confianza en la capacidad de gestión del IDU frente a la comunidad."/>
    <s v="- Revisiones internas_x000a_- Procedimientos_x000a_- Aprobaciones_x000a_- Bases de Datos de seguimiento y control de procesos con roles definidos de ingreso y de revisión de información_x000a_- Políticas Comité de contratación_x000a_- Mesas de Trabajo con las áreas"/>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ajustar el Proyecto de pliego electrónico y aviso de convocatoria en beneficio de un tercero"/>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ajustar el Proyecto de pliego electrónico y aviso de convocatoria en beneficio de un tercero"/>
    <x v="5"/>
    <s v="Pérdida de confianza en la capacidad de gestión del IDU frente a la comunidad."/>
    <s v="- Revisiones internas_x000a_- Procedimientos_x000a_- Aprobaciones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ajustar el Proyecto de pliego electrónico y aviso de convocatoria en beneficio de un tercero"/>
    <x v="3"/>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ajustar el Proyecto de pliego electrónico y aviso de convocatoria en beneficio de un tercero"/>
    <x v="4"/>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modificar el Pliego definitivo y acto que ordena apertura en beneficio de un tercero "/>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modificar el Pliego definitivo y acto que ordena apertura en beneficio de un tercero"/>
    <x v="5"/>
    <s v="Pérdida de confianza en la capacidad de gestión del IDU frente a la comunidad."/>
    <s v="- Revisiones internas_x000a_- Procedimientos_x000a_- Aprobaciones_x000a_- Actas de Comité de Contratación_x000a_-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modificar el Pliego definitivo y acto que ordena apertura en beneficio de un tercero"/>
    <x v="3"/>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modificar el Pliego definitivo y acto que ordena apertura en beneficio de un tercero"/>
    <x v="4"/>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Proponentes ofrecen o entregan dádivas a un Colaborador del IDU  para evaluar las propuestas en beneficio de un tercero"/>
    <x v="0"/>
    <s v="Pérdida de confianza en la capacidad de gestión del IDU frente a la comunidad."/>
    <s v="- Revisiones internas_x000a_- Procedimientos_x000a_"/>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evaluar las propuestas en beneficio de un tercero"/>
    <x v="3"/>
    <s v="Pérdida de confianza en la capacidad de gestión del IDU frente a la comunidad."/>
    <s v="- Revisiones internas_x000a_- Procedimientos_x000a_- Plataforma transaccional SECOP II"/>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evaluar las propuestas en beneficio de un tercero"/>
    <x v="4"/>
    <s v="Pérdida de confianza en la capacidad de gestión del IDU frente a la comunidad."/>
    <s v="- Revisiones internas_x000a_- Procedimientos_x000a_- Plataforma transaccional SECOP II"/>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Proponentes ofrecen o entregan dádivas a un Colaborador del IDU  para favorecer la Adjudicación en beneficio de un tercero"/>
    <x v="0"/>
    <s v="Deterioro reputacional del IDU frente a los oferentes locales, nacionales e internacionales."/>
    <s v="- Revisiones internas_x000a_- Procedimientos_x000a_- Reunión con el Ordenador del Gasto_x000a_- Plataforma transaccional SECOP II"/>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favorecer la Adjudicación en beneficio de un tercero"/>
    <x v="1"/>
    <s v="Deterioro reputacional del IDU frente a los oferentes locales, nacionales e internacionales."/>
    <s v="- Revisiones internas_x000a_- Procedimientos_x000a_- Reunión con el Ordenador del Gasto_x000a_- Plataforma transaccional SECOP II"/>
    <n v="3"/>
    <n v="5"/>
    <n v="15"/>
    <s v="MEDIO"/>
    <s v="Programa de monitoreo de situación patrimonial de Colaboradores del IDU con alta exposición al soborno, incluyendo familiares en primero y segundo grado de consanguinidad y afinidad."/>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favorecer la Adjudicación en beneficio de un tercero"/>
    <x v="3"/>
    <s v="Deterioro reputacional del IDU frente a los oferentes locales, nacionales e internacionales."/>
    <s v="- Revisiones internas_x000a_- Procedimientos_x000a_- Reunión con el Ordenador del Gasto_x000a_- Plataforma transaccional SECOP II"/>
    <n v="3"/>
    <n v="5"/>
    <n v="15"/>
    <s v="MEDIO"/>
    <s v="Programa de seguimiento poligráfico a Colaboradores del IDU con alta exposición al soborno (plan de seguimiento poligráfic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favorecer la Adjudicación en beneficio de un tercero"/>
    <x v="4"/>
    <s v="Deterioro reputacional del IDU frente a los oferentes locales, nacionales e internacionales."/>
    <s v="- Revisiones internas_x000a_- Procedimientos_x000a_- Reunión con el Ordenador del Gasto_x000a_- Plataforma transaccional SECOP II"/>
    <n v="3"/>
    <n v="5"/>
    <n v="15"/>
    <s v="MEDIO"/>
    <s v="Programa de seguimiento poligráfico a Colaboradores del IDU con alta exposición al soborno (plan de seguimiento poligráfico)."/>
    <n v="3"/>
  </r>
  <r>
    <s v="PRGC04_CONCURSO_DE_MERITOS_ABIERTO_O_CON_PRECALIFICACION_V_9"/>
    <s v="Proponentes ofrecen o entregan dádivas a un Colaborador del IDU  para  ser favorecido en la Precalificación de su propuesta"/>
    <x v="0"/>
    <s v="Deterioro reputacional del IDU frente a los oferentes locales, nacionales e internacionales."/>
    <s v="- Revisiones internas_x000a_- Procedimientos_x000a_- Reunión con el Ordenador del Gasto_x000a_- Plataforma transaccional SECOP II"/>
    <n v="3"/>
    <n v="5"/>
    <n v="15"/>
    <s v="MEDIO"/>
    <s v="Programa de comunicación pública &quot;cero tolerancia al soborno y a la corrupción&quot; hacia la comunidad, los socios de negocios y demás partes interesadas del IDU."/>
    <n v="3"/>
  </r>
  <r>
    <s v="PRGC04_CONCURSO_DE_MERITOS_ABIERTO_O_CON_PRECALIFICACION_V_9"/>
    <s v="Un Colaborador del IDU solicita una dádiva o una comisión para  ser favorecido en la Precalificación de su propuesta"/>
    <x v="1"/>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Directivos en el IDU (incluyendo protocolos desde el proceso de selección, vinculación, desempeño periódico y retiro)."/>
    <n v="3"/>
  </r>
  <r>
    <s v="PRGC04_CONCURSO_DE_MERITOS_ABIERTO_O_CON_PRECALIFICACION_V_10"/>
    <s v="Un Colaborador del IDU solicita una dádiva o una comisión para  ser favorecido en la Precalificación de su propuesta"/>
    <x v="3"/>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Directivos en el IDU (incluyendo protocolos desde el proceso de selección, vinculación, desempeño periódico y retiro)."/>
    <n v="3"/>
  </r>
  <r>
    <s v="PRGC04_CONCURSO_DE_MERITOS_ABIERTO_O_CON_PRECALIFICACION_V_11"/>
    <s v="Un Colaborador del IDU solicita una dádiva o una comisión para  ser favorecido en la Precalificación de su propuesta"/>
    <x v="4"/>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Colaboradores del IDU no Directivos (incluyendo protocolos desde el proceso de selección, vinculación, desempeño periódico y retiro)."/>
    <n v="3"/>
  </r>
  <r>
    <s v="PRGC05 -  PRGC09 - SUSCRIPCIÓN DE CONTRATOS"/>
    <s v="Adjudicatarios ofrecen o entregan dádivas a un Colaborador del IDU  para que se aprueben las polizas sin el lleno de requisitos"/>
    <x v="6"/>
    <s v="No logro total o parcial de los Objetivos del Instituto por falta de compromiso o apropiación de los Colaboradores del IDU."/>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comunicación pública &quot;cero tolerancia al soborno y a la corrupción&quot; hacia la comunidad, los socios de negocios y demás partes interesadas del IDU."/>
    <n v="0.1"/>
  </r>
  <r>
    <s v="PRGC05 -  PRGC09 - SUSCRIPCIÓN DE CONTRATOS"/>
    <s v="Un Colaborador del IDU solicita una dádiva o una comisión para para que se aprueben las polizas sin el lleno de requisitos"/>
    <x v="7"/>
    <s v="Sobrecostos, deficiencias en alcance y calidad en la ejecución en los proyectos, que reducen la capacidad de lograr objetivos."/>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Fortalecimiento de la Cultura Ética para Directivos en el IDU (incluyendo protocolos desde el proceso de selección, vinculación, desempeño periódico y retiro)."/>
    <n v="0.1"/>
  </r>
  <r>
    <s v="PRGC05 -  PRGC09 - SUSCRIPCIÓN DE CONTRATOS"/>
    <s v="Un Colaborador del IDU solicita una dádiva o una comisión para para que se aprueben las polizas sin el lleno de requisitos"/>
    <x v="8"/>
    <s v="Sobrecostos, deficiencias en alcance y calidad en la ejecución en los proyectos, que reducen la capacidad de lograr objetivos."/>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Fortalecimiento de la Cultura Ética para Colaboradores del IDU no Directivos (incluyendo protocolos desde el proceso de selección, vinculación, desempeño periódico y retiro)."/>
    <n v="0.1"/>
  </r>
  <r>
    <s v="PRGC13_LIQUIDACION_CONTRATOS_CONVENIOS_V 3 0"/>
    <s v="Contratistas ofrecen o entregan dádivas a un Colaborador del IDU  para  ajustar el acta de liquidación en favor de un tercero en perjuicio de IDU."/>
    <x v="9"/>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3"/>
    <n v="5"/>
    <n v="15"/>
    <s v="MEDIO"/>
    <s v="Programa de comunicación pública &quot;cero tolerancia al soborno y a la corrupción&quot; hacia la comunidad, los socios de negocios y demás partes interesadas del IDU."/>
    <n v="3"/>
  </r>
  <r>
    <s v="PRGC13_LIQUIDACION_CONTRATOS_CONVENIOS_V 3 0"/>
    <s v="Un Colaborador del IDU solicita una dádiva o una comisión para  ajustar el acta de liquidación en favor de un tercero en perjuicio de IDU."/>
    <x v="10"/>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s v="3"/>
    <n v="5"/>
    <n v="15"/>
    <s v="MEDIO"/>
    <s v="Programa de Fortalecimiento de la Cultura Ética para Colaboradores del IDU no Directivos (incluyendo protocolos desde el proceso de selección, vinculación, desempeño periódico y retiro)."/>
    <n v="3"/>
  </r>
  <r>
    <s v="PRGC13_LIQUIDACION_CONTRATOS_CONVENIOS_V 3 1"/>
    <s v="Un Colaborador del IDU solicita una dádiva o una comisión para  ajustar el acta de liquidación en favor de un tercero en perjuicio de IDU."/>
    <x v="11"/>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s v="3"/>
    <n v="5"/>
    <n v="15"/>
    <s v="MEDIO"/>
    <s v="Programa de Fortalecimiento de la Cultura Ética para Colaboradores del IDU no Directivos (incluyendo protocolos desde el proceso de selección, vinculación, desempeño periódico y retiro)."/>
    <n v="3"/>
  </r>
  <r>
    <s v="PRGC13_LIQUIDACION_CONTRATOS_CONVENIOS_V 3 0"/>
    <s v="Un Colaborador del IDU solicita una dádiva o una comisión para no realizar la solicitud de liquidación unilateral en beneficio de un tercero"/>
    <x v="10"/>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1"/>
    <n v="5"/>
    <n v="5"/>
    <s v="BAJO"/>
    <s v="El nivel de riesgo es bajo y no se requieren controles adicionales"/>
    <n v="0.1"/>
  </r>
  <r>
    <s v="PRGC13_LIQUIDACION_CONTRATOS_CONVENIOS_V 3 1"/>
    <s v="Un Colaborador del IDU solicita una dádiva o una comisión para no realizar la solicitud de liquidación unilateral en beneficio de un tercero"/>
    <x v="11"/>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1"/>
    <n v="5"/>
    <n v="5"/>
    <s v="BAJO"/>
    <s v="El nivel de riesgo es bajo y no se requieren controles adicionales"/>
    <n v="0.1"/>
  </r>
  <r>
    <s v="PRGC14_MODIFICACION_Y_CESION_A_CONTRATOS_ESTATALES_V_5.0"/>
    <s v="Contratistas ofrecen o entregan dádivas a un Colaborador del IDU  para   gestionar la solicitud de modificación del contrato (adición, prórroga, cesión, etc.) en beneficio del contratista, sin el lleno de los requisitos legales."/>
    <x v="9"/>
    <s v="Deterioro de la reputación institucional que afecta su capacidad y gobernanza."/>
    <s v="1. Lista de Chequeo para la verificación de la documentación soporte de la modificación. _x000a_2. Revisión por parte de un contratista asesor designado por el jefe, tanto del documento de modificación como de los documentos soporte del mismo. "/>
    <n v="3"/>
    <n v="5"/>
    <n v="15"/>
    <s v="MEDIO"/>
    <s v="Programa de comunicación pública &quot;cero tolerancia al soborno y a la corrupción&quot; hacia la comunidad, los socios de negocios y demás partes interesadas del IDU."/>
    <n v="3"/>
  </r>
  <r>
    <s v="PRGC14_MODIFICACION_Y_CESION_A_CONTRATOS_ESTATALES_V_5.0"/>
    <s v="Un Colaborador del IDU solicita una dádiva o una comisión para gestionar la solicitud de modificación del contrato (adición, prórroga, cesión, etc.) en beneficio del contratista, sin el lleno de los requisitos legales."/>
    <x v="10"/>
    <s v="No logro total o parcial de los Objetivos del Instituto por falta de compromiso o apropiación de los Colaboradores del IDU."/>
    <s v="1. Lista de Chequeo para la verificación de la documentación soporte de la modificación. _x000a_2. Revisión por parte de un contratista asesor designado por el jefe, tanto del documento de modificación como de los documentos soporte del mismo. "/>
    <s v="2"/>
    <n v="5"/>
    <n v="10"/>
    <s v="BAJO"/>
    <s v="Programa de monitoreo de situación patrimonial de Colaboradores del IDU con alta exposición al soborno, incluyendo familiares en primero y segundo grado de consanguinidad y afinidad."/>
    <n v="0.1"/>
  </r>
  <r>
    <s v="PRGC14_MODIFICACION_Y_CESION_A_CONTRATOS_ESTATALES_V_5.0"/>
    <s v="Contratistas ofrecen o entregan dádivas a un Colaborador del IDU  para aprobar las garantías sin el lleno de los requisitos"/>
    <x v="9"/>
    <s v="Reducción de la capacidad institucional de mejorar la calidad de vida de los habitantes de Bogotá."/>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El nivel de riesgo es bajo y no se requieren controles adicionales"/>
    <n v="0.1"/>
  </r>
  <r>
    <s v="PRGC14_MODIFICACION_Y_CESION_A_CONTRATOS_ESTATALES_V_5.0"/>
    <s v="Un Colaborador del IDU solicita una dádiva o una comisión para aprobar las garantías sin el lleno de los requisitos"/>
    <x v="12"/>
    <s v="Reducción de la capacidad institucional de mejorar la calidad de vida de los habitantes de Bogotá."/>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El nivel de riesgo es bajo y no se requieren controles adicionales"/>
    <n v="0.1"/>
  </r>
  <r>
    <s v="PRGC06_DECLARATORIA_DE_INCUMPLIMIENTO_PARA_LA_IMPOSICION_DE_MULTA_CLAUSULA_PENAL"/>
    <s v="Un contratista o interventor ofrece una dádiva a un colaborador del IDU, para que no se inicie, se dilate o se cierre el proceso sancionatorio"/>
    <x v="9"/>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comunicación pública &quot;cero tolerancia al soborno y a la corrupción&quot; hacia la comunidad, los socios de negocios y demás partes interesadas del IDU."/>
    <n v="5"/>
  </r>
  <r>
    <s v="PRGC06_DECLARATORIA_DE_INCUMPLIMIENTO_PARA_LA_IMPOSICION_DE_MULTA_CLAUSULA_PENAL"/>
    <s v="Un contratista o interventor ofrece una dádiva a un colaborador del IDU, para que no se inicie, se dilate o se cierre el proceso sancionatorio"/>
    <x v="13"/>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comunicación pública &quot;cero tolerancia al soborno y a la corrupción&quot; hacia la comunidad, los socios de negocios y demás partes interesadas del IDU."/>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0"/>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1"/>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7"/>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3"/>
    <n v="5"/>
    <n v="15"/>
    <s v="MEDIO"/>
    <s v="Programa de Fortalecimiento de la Cultura Ética para Directivos en el IDU (incluyendo protocolos desde el proceso de selección, vinculación, desempeño periódico y retiro)."/>
    <n v="3"/>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4"/>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3"/>
    <n v="5"/>
    <n v="15"/>
    <s v="MEDIO"/>
    <s v="Programa de Fortalecimiento de la Cultura Ética para Colaboradores del IDU no Directivos (incluyendo protocolos desde el proceso de selección, vinculación, desempeño periódico y retiro)."/>
    <n v="3"/>
  </r>
</pivotCacheRecords>
</file>

<file path=xl/pivotCache/pivotCacheRecords19.xml><?xml version="1.0" encoding="utf-8"?>
<pivotCacheRecords xmlns="http://schemas.openxmlformats.org/spreadsheetml/2006/main" xmlns:r="http://schemas.openxmlformats.org/officeDocument/2006/relationships" count="26">
  <r>
    <s v="TRÁMITE DE RECLAMACIONES_x000a_INTERPUESTAS CON OCASIÓN DE LA ASIGNACIÓN DE LA_x000a_CONTRIBUCIÓN DE VALORIZACIÓN"/>
    <s v="Un contribuyente ofrece o entrega dádivas a un Colaborador del IDU, para que proyecte un acto administrativo que reduzca o elimine una contribución por valorización."/>
    <x v="0"/>
    <s v="Afectaría la imagen del Instituto y a su vez los objetivos institucionales"/>
    <s v="Firma de compromisos de los Colaboradores del IDU sobre la transparencia y denuncias de actos indebidos._x000a_5 verificaciones del acto administrativo"/>
    <n v="3"/>
    <n v="4"/>
    <n v="12"/>
    <s v="MEDIO"/>
    <s v="Programa de comunicación pública &quot;cero tolerancia al soborno y a la corrupción&quot; hacia la comunidad, los socios de negocios y demás partes interesadas del IDU."/>
    <n v="3"/>
  </r>
  <r>
    <s v="TRÁMITE DE RECLAMACIONES_x000a_INTERPUESTAS CON OCASIÓN DE LA ASIGNACIÓN DE LA_x000a_CONTRIBUCIÓN DE VALORIZACIÓN"/>
    <s v="Que un Colaborador del IDU solicite o reciba una dádiva de un contribuyente para proyectar un acto administrativo que reduzca o elimine una contribución por valorización."/>
    <x v="1"/>
    <s v="Afectaría la imagen del Instituto y a su vez los objetivos institucionales"/>
    <s v="Firma de compromisos de los Colaboradores del IDU sobre la transparencia y denuncias de actos indebidos._x000a_5 verificaciones del acto administrativo"/>
    <n v="3"/>
    <n v="4"/>
    <n v="12"/>
    <s v="MEDIO"/>
    <s v="Programa de Fortalecimiento de la Cultura Ética para Colaboradores del IDU no Directivos (incluyendo protocolos desde el proceso de selección, vinculación, desempeño periódico y retiro)."/>
    <n v="3"/>
  </r>
  <r>
    <s v="TRÁMITE DE RECLAMACIONES_x000a_INTERPUESTAS CON OCASIÓN DE LA ASIGNACIÓN DE LA_x000a_CONTRIBUCIÓN DE VALORIZACIÓN"/>
    <s v="Un contribuyente ofrezca o entregue dádivas a un Colaborador del IDU para que demorar el tramite de notificación por edicto o aviso, con respecto a un acto administrativo."/>
    <x v="0"/>
    <s v="Afectaría la imagen del Instituto y a su vez los objetivos institucionales"/>
    <s v="Firma de compromisos de los Colaboradores del IDU sobre la transparencia y denuncias de actos indebidos_x000a_La revisión es realizada por varias personas del área"/>
    <n v="1"/>
    <n v="2"/>
    <n v="2"/>
    <s v="BAJO"/>
    <s v="Programa de comunicación pública &quot;cero tolerancia al soborno y a la corrupción&quot; hacia la comunidad, los socios de negocios y demás partes interesadas del IDU."/>
    <n v="0.1"/>
  </r>
  <r>
    <s v="TRÁMITE DE RECLAMACIONES_x000a_INTERPUESTAS CON OCASIÓN DE LA ASIGNACIÓN DE LA_x000a_CONTRIBUCIÓN DE VALORIZACIÓN"/>
    <s v="Un Colaborador del IDU reciba o solicite dádivas de un contribuyente, para que demore el tramite de notificación por edicto o aviso, con respecto a un acto administrativo."/>
    <x v="1"/>
    <s v="Afectaría la imagen del Instituto y a su vez los objetivos institucionales"/>
    <s v="Firma de compromisos de los Colaboradores del IDU sobre la transparencia y denuncias de actos indebidos_x000a_La revisión es realizada por varias personas del área"/>
    <n v="1"/>
    <n v="2"/>
    <n v="2"/>
    <s v="BAJO"/>
    <s v="Programa de Fortalecimiento de la Cultura Ética para Colaboradores del IDU no Directivos (incluyendo protocolos desde el proceso de selección, vinculación, desempeño periódico y retiro)."/>
    <n v="0.1"/>
  </r>
  <r>
    <s v="TRÁMITE DE RECLAMACIONES_x000a_INTERPUESTAS CON OCASIÓN DE LA ASIGNACIÓN DE LA_x000a_CONTRIBUCIÓN DE VALORIZACIÓN"/>
    <s v="Un contribuyente ofrezca o entregue una dádiva a un Colaborador del IDU, para que altere la información recolectada en visita a terreno para favorecer al contribuyente."/>
    <x v="0"/>
    <s v="Afectaría la imagen del Instituto y a su vez los objetivos institucionales"/>
    <s v="Planillas de control a las visitas realizadas, registro fotográfico y topográfico"/>
    <n v="2"/>
    <n v="4"/>
    <n v="8"/>
    <s v="BAJO"/>
    <s v="Programa de comunicación pública &quot;cero tolerancia al soborno y a la corrupción&quot; hacia la comunidad, los socios de negocios y demás partes interesadas del IDU."/>
    <n v="0.1"/>
  </r>
  <r>
    <s v="TRÁMITE DE RECLAMACIONES_x000a_INTERPUESTAS CON OCASIÓN DE LA ASIGNACIÓN DE LA_x000a_CONTRIBUCIÓN DE VALORIZACIÓN"/>
    <s v="Que un Colaborador del IDU solicite o reciba dádivas de un contribuyente, para alterar la información recolectada en visita a terreno para favorecerlo."/>
    <x v="1"/>
    <s v="Afectaría la imagen del Instituto y a su vez los objetivos institucionales"/>
    <s v="Planillas de control a las visitas realizadas, registro fotográfico y topográfico"/>
    <n v="2"/>
    <n v="4"/>
    <n v="8"/>
    <s v="BAJO"/>
    <s v="Programa de Fortalecimiento de la Cultura Ética para Colaboradores del IDU no Directivos (incluyendo protocolos desde el proceso de selección, vinculación, desempeño periódico y retiro)."/>
    <n v="0.1"/>
  </r>
  <r>
    <s v="PROCEDIMIENTO SOLUCIÓN POR CONCEPTO DE CONFUSIONES"/>
    <s v="Un ciudadano ofrece o entrega dádivas a un Colaborador del IDU, para que modifique datos del predio o pagos por confusión en los aplicativos del IDU. "/>
    <x v="2"/>
    <s v="Afectaría el monto distribuible"/>
    <s v="Cualquier movimiento queda registrado en el sistema valoricemos_x000a_Parametrización en el sistema valoricemos para realizar la figura de confusión, como el requerimiento de que el predio debió ser adquirido por el IDU antes de la fecha de exigibilidad de la deuda_x000a_El trámite solo se realiza a solicitud por escrito y en el sistema orfeo, de las áreas encargadas de adquirir predios o áreas jurídicas"/>
    <n v="3"/>
    <n v="4"/>
    <n v="12"/>
    <s v="MEDIO"/>
    <s v="Programa de comunicación pública &quot;cero tolerancia al soborno y a la corrupción&quot; hacia la comunidad, los socios de negocios y demás partes interesadas del IDU."/>
    <n v="3"/>
  </r>
  <r>
    <s v="PROCEDIMIENTO SOLUCIÓN POR CONCEPTO DE CONFUSIONES"/>
    <s v="Que un Colaborador del IDU reciba o solicite dádivas de un ciudadano, para que modifique datos del predio o pagos por confusión en los aplicativos del IDU."/>
    <x v="1"/>
    <s v="Afectaría el monto distribuible"/>
    <s v="Cualquier movimiento queda registrado en el sistema valoricemos_x000a_Parametrización en el sistema valoricemos para realizar la figura de confusión, como el requerimiento de que el predio debió ser adquirido por el IDU antes de la fecha de exigibilidad de la deuda_x000a_El trámite solo se realiza a solicitud por escrito y en el sistema orfeo, de las áreas encargadas de adquirir predios o áreas jurídicas"/>
    <n v="3"/>
    <n v="4"/>
    <n v="12"/>
    <s v="MEDIO"/>
    <s v="Programa de Fortalecimiento de la Cultura Ética para Colaboradores del IDU no Directivos (incluyendo protocolos desde el proceso de selección, vinculación, desempeño periódico y retiro)."/>
    <n v="3"/>
  </r>
  <r>
    <s v="COMPENSACIONES"/>
    <s v="Que un ciudadadano ofrezca o entregue una dádiva a un Colaborador del IDU para que altere la información de estado de deuda de un predio y lo haga aparecer sin deuda por concepto de valorización."/>
    <x v="2"/>
    <s v="Afecta la recuperación de cartera"/>
    <s v="Parametrización del sistema Valoricemos para que el valor de la contirbución no se pueda eliminar o modificar._x000a_Para realizar la compensación el predio debe estar con estado de cartera activo y con estado de gestión ejecutoriado"/>
    <n v="4"/>
    <n v="4"/>
    <n v="16"/>
    <s v="MEDIO"/>
    <s v="Programa de comunicación pública &quot;cero tolerancia al soborno y a la corrupción&quot; hacia la comunidad, los socios de negocios y demás partes interesadas del IDU."/>
    <n v="3"/>
  </r>
  <r>
    <s v="COMPENSACIONES"/>
    <s v="Que un Colaborador del IDU solicite o reciba una dádiva para alterar la información de estado de deuda de un predio y lo haga aparecer sin deuda por concepto de valorización."/>
    <x v="1"/>
    <s v="Afecta la recuperación de cartera"/>
    <s v="Parametrización del sistema Valoricemos para que el valor de la contirbución no se pueda eliminar o modificar._x000a_Para realizar la compensación el predio debe estar con estado de cartera activo y con estado de gestión ejecutoriado"/>
    <n v="4"/>
    <n v="4"/>
    <n v="16"/>
    <s v="MEDIO"/>
    <s v="Programa de Fortalecimiento de la Cultura Ética para Colaboradores del IDU no Directivos (incluyendo protocolos desde el proceso de selección, vinculación, desempeño periódico y retiro)."/>
    <n v="3"/>
  </r>
  <r>
    <s v="COMPENSACIONES"/>
    <s v="Que un ciudadadano ofrezca o entregue una dádiva a un Colaborador del IDU para que aplique una compensación indebida a un predio."/>
    <x v="2"/>
    <s v="Afecta la recuperación de cartera"/>
    <s v="La aplicación de la compensación es realizada por la STTR._x000a_La revisión y solicitud de congelar la deuda para un posterior pago por compensación, es dada por la Dirección Técnica de Predios, mediante memorando orfeo y con los debidos soportes a los cuales se les realiza un estudio técnico."/>
    <n v="3"/>
    <n v="4"/>
    <n v="12"/>
    <s v="MEDIO"/>
    <s v="Programa de comunicación pública &quot;cero tolerancia al soborno y a la corrupción&quot; hacia la comunidad, los socios de negocios y demás partes interesadas del IDU."/>
    <n v="3"/>
  </r>
  <r>
    <s v="COMPENSACIONES"/>
    <s v="Que un Colaborador del IDU solicite o reciba una dádiva para aplicar una compensación indebida a un predio."/>
    <x v="1"/>
    <s v="Afecta la recuperación de cartera"/>
    <s v="La aplicación de la compensación es realizada por la STTR._x000a_La revisión y solicitud de congelar la deuda para un posterior pago por compensación, es dada por la Dirección Técnica de Predios, mediante memorando orfeo y con los debidos soportes a los cuales se les realiza un estudio técnico"/>
    <n v="3"/>
    <n v="4"/>
    <n v="12"/>
    <s v="MEDIO"/>
    <s v="Programa de Fortalecimiento de la Cultura Ética para Colaboradores del IDU no Directivos (incluyendo protocolos desde el proceso de selección, vinculación, desempeño periódico y retiro)."/>
    <n v="3"/>
  </r>
  <r>
    <s v="RECUPERACIÓN DE CARTERA"/>
    <s v="Un contribuyente moroso ofrece o entrega una dádiva a un Colaborador del IDU para dilatar el inicio de cobro coactivo en deudas por concepto de valorización."/>
    <x v="0"/>
    <s v="Afecta la recuperación de cartera"/>
    <s v="Mensualmente se descarga la base de procesos coactivos y se realiza seguimiento a las gestiones _x000a_Cada grupo de abogados tiene asignado un revisor que realiza un seguimiento directo a los expedientes a cargo de cada abogado de su grupo "/>
    <n v="3"/>
    <n v="4"/>
    <n v="12"/>
    <s v="MEDIO"/>
    <s v="Programa de comunicación pública &quot;cero tolerancia al soborno y a la corrupción&quot; hacia la comunidad, los socios de negocios y demás partes interesadas del IDU."/>
    <n v="3"/>
  </r>
  <r>
    <s v="RECUPERACIÓN DE CARTERA"/>
    <s v="Un Colaborador del IDU solicita o recibe una dádiva de un contribuyente para dilatar el inicio de cobro coactivo en deudas por concepto de valorización."/>
    <x v="1"/>
    <s v="Afecta la recuperación de cartera"/>
    <s v="Mensualmente se descarga la base de procesos coactivos y se realiza seguimiento a las gestiones _x000a_Cada grupo de abogados tiene asignado un revisor que realiza un seguimiento directo a los expedientes a cargo de cada abogado de su grupo "/>
    <n v="3"/>
    <n v="4"/>
    <n v="12"/>
    <s v="MEDIO"/>
    <s v="Programa de Fortalecimiento de la Cultura Ética para Colaboradores del IDU no Directivos (incluyendo protocolos desde el proceso de selección, vinculación, desempeño periódico y retiro)."/>
    <n v="3"/>
  </r>
  <r>
    <s v="GESTIÓN DEL COBRO COACTIVO"/>
    <s v="Un ciudadano ofrezca o entregue dádivas a un Colaborador del IDU para que altere la información en el aplicativo Valoricemos que genera el Certificado de Deuda Actual."/>
    <x v="2"/>
    <s v="Deterioro de la reputación institucional que afecta su capacidad de gestión."/>
    <s v="El sistema Valoricemos  no permite que se modifique el valor de la deuda en el CDA._x000a_El CDA tiene revisiones de STOP y STJEF y estudio de títulos de los predios_x000a_Solicitud de modificación al CDA por memo en Orfeo y STOP valida mediante estudio técnico su pertinencia"/>
    <n v="3"/>
    <n v="4"/>
    <n v="12"/>
    <s v="MEDIO"/>
    <s v="Programa de comunicación pública &quot;cero tolerancia al soborno y a la corrupción&quot; hacia la comunidad, los socios de negocios y demás partes interesadas del IDU."/>
    <n v="3"/>
  </r>
  <r>
    <s v="GESTIÓN DEL COBRO COACTIVO"/>
    <s v="Un Colaborador del IDU solicita o recibe dádivas de un ciudadano para alterar la información en el aplicativo Valoricemos que altera el Certificado de Deuda Actual."/>
    <x v="1"/>
    <s v="No logro total o parcial de los Objetivos del Instituto por falta de compromiso o apropiación de los Colaboradores del IDU."/>
    <s v="El sistema Valoricemos  no permite que se modifique el valor de la deuda en el CDA._x000a_El CDA tiene revisiones de las dos áreas y estudio de títulos de los predios_x000a_Solicitud de modificación al CDA por memo en Orfeo y STOP valida mediante estudio técnico su pertinencia"/>
    <n v="3"/>
    <n v="4"/>
    <n v="12"/>
    <s v="MEDIO"/>
    <s v="Programa de Fortalecimiento de la Cultura Ética para Colaboradores del IDU no Directivos (incluyendo protocolos desde el proceso de selección, vinculación, desempeño periódico y retiro)."/>
    <n v="3"/>
  </r>
  <r>
    <s v="GESTIÓN DEL COBRO COACTIVO"/>
    <s v="Un ciudadano ofrezca o entregue dádivas a un Colaborador del IDU para que altere el mandamiento de pago."/>
    <x v="2"/>
    <s v="Deterioro de la reputación institucional que afecta su gobernanza"/>
    <s v="Tiene controles de calidad por parte de un revisor y por parte de un abogado ejecutor_x000a_La trazabilidad de la actividad procesal queda registrada en el sistema valoricemos"/>
    <n v="2"/>
    <n v="4"/>
    <n v="8"/>
    <s v="BAJO"/>
    <s v="El nivel de riesgo es bajo y no se requieren controles adicionales"/>
    <n v="0.1"/>
  </r>
  <r>
    <s v="GESTIÓN DEL COBRO COACTIVO"/>
    <s v="Un Colaborador del IDU solicite a reciba dádivas de un ciudadano para alterar el mandamiento de pago."/>
    <x v="1"/>
    <s v="Deterioro de la reputación institucional que afecta su capacidad de gestión."/>
    <s v="Tiene controles de calidad por parte de un revisor y por parte de un abogado ejecutor_x000a_La trazabilidad de la actividad procesal queda registrada en el sistema valoricemos"/>
    <n v="2"/>
    <n v="4"/>
    <n v="8"/>
    <s v="BAJO"/>
    <s v="El nivel de riesgo es bajo y no se requieren controles adicionales"/>
    <n v="0.1"/>
  </r>
  <r>
    <s v="GESTIÓN DEL COBRO COACTIVO"/>
    <s v="Un ciudadano ofrezca o entregue dádivas a un Colaborador del IDU para que acepte excepciones previas inválidas al mandamiento de pago."/>
    <x v="2"/>
    <s v="Deterioro de la reputación institucional que afecta su gobernanza."/>
    <s v="Tiene controles de calidad por parte de un revisor y por parte de un abogado ejecutor_x000a_La trazabilidad de la actividad procesal queda registrada en el sistema valoricemos"/>
    <n v="3"/>
    <n v="3"/>
    <n v="9"/>
    <s v="BAJO"/>
    <s v="El nivel de riesgo es bajo y no se requieren controles adicionales"/>
    <n v="0.1"/>
  </r>
  <r>
    <s v="GESTIÓN DEL COBRO COACTIVO"/>
    <s v="Un Colaborador del IDU solicite o reciba dádivas de un ciudadano para aceptar excepciones previas  inválidas al  mandamiento de pago."/>
    <x v="1"/>
    <s v="No logro total o parcial de los Objetivos del Instituto por falta de compromiso o apropiación de los Colaboradores del IDU."/>
    <s v="Tiene controles de calidad por parte de un revisor y por parte de un abogado ejecutor_x000a_La trazabilidad de la actividad procesal queda registrada en el sistema valoricemos"/>
    <n v="3"/>
    <n v="3"/>
    <n v="9"/>
    <s v="BAJO"/>
    <s v="El nivel de riesgo es bajo y no se requieren controles adicionales"/>
    <n v="0.1"/>
  </r>
  <r>
    <s v="GESTIÓN DEL COBRO COACTIVO"/>
    <s v="Un ciudadano ofrece o entregue dádivas a un Colaborador del IDU para que suministre información privilegiada en procesos de remate."/>
    <x v="2"/>
    <s v="Deterioro de la reputación institucional que afecta su gobernanza."/>
    <s v="Tiene controles de calidad por parte de un revisor, por parte de un abogado ejecutor y aprobación por parte del Subdirector Técnico_x000a_La trazabilidad de la actividad procesal queda registrada en el sistema valoricemos"/>
    <n v="3"/>
    <n v="3"/>
    <n v="9"/>
    <s v="BAJO"/>
    <s v="El nivel de riesgo es bajo y no se requieren controles adicionales"/>
    <n v="0.1"/>
  </r>
  <r>
    <s v="GESTIÓN DEL COBRO COACTIVO"/>
    <s v="Un Colaborador del IDU solicita o acepta dádivas a un ciudadano para suministrar información privilegiada en procesos de remate."/>
    <x v="1"/>
    <s v="Deterioro de la reputación institucional que afecta su gobernanza."/>
    <s v="Tiene controles de calidad por parte de un revisor, por parte de un abogado ejecutor y aprobación por parte del Subdirector Técnico_x000a_La trazabilidad de la actividad procesal queda registrada en el sistema valoricemos"/>
    <n v="3"/>
    <n v="3"/>
    <n v="9"/>
    <s v="BAJO"/>
    <s v="El nivel de riesgo es bajo y no se requieren controles adicionales"/>
    <n v="0.1"/>
  </r>
  <r>
    <s v="INTERVENCIÓN ANTEJARDINES"/>
    <s v="Un posible oferente ofrece o entrega beneficios a un Colaborador del IDU para que direccione la contratación de diagnosticos o diseños de antejardines a su favor."/>
    <x v="3"/>
    <s v="Deterioro de la reputación institucional que afecta su gobernanza."/>
    <s v="Interventorías al cumplimiento del diseño y ejecución de la obra"/>
    <n v="3"/>
    <n v="3"/>
    <n v="9"/>
    <s v="BAJO"/>
    <s v="El nivel de riesgo es bajo y no se requieren controles adicionales"/>
    <n v="0.1"/>
  </r>
  <r>
    <s v="INTERVENCIÓN ANTEJARDINES"/>
    <s v="Un Colaborador del IDU solicita o recibe beneficios ade un oferente para que se direccione la contratación de diagnosticos o diseños de antejardines a su favor."/>
    <x v="1"/>
    <s v="No logro total o parcial de los Objetivos del Instituto por falta de compromiso o apropiación de los Colaboradores del IDU."/>
    <s v="Interventorías al cumplimiento del diseño y ejecución de la obra"/>
    <n v="3"/>
    <n v="3"/>
    <n v="9"/>
    <s v="BAJO"/>
    <s v="El nivel de riesgo es bajo y no se requieren controles adicionales"/>
    <n v="0.1"/>
  </r>
  <r>
    <s v="INTERVENCIÓN ANTEJARDINES"/>
    <s v="Un ciudadano ofrece o entrega dádivas a un Colaborador del IDU para que se haga intervención  en antejardines privados."/>
    <x v="2"/>
    <s v="Deterioro de la reputación institucional que afecta su gobernanza."/>
    <s v="Interventorías al cumplimiento del diseño y ejecución de la obra"/>
    <n v="2"/>
    <n v="4"/>
    <n v="8"/>
    <s v="BAJO"/>
    <s v="El nivel de riesgo es bajo y no se requieren controles adicionales"/>
    <n v="0.1"/>
  </r>
  <r>
    <s v="INTERVENCIÓN ANTEJARDINES"/>
    <s v="Un Colaborador del IDU solicita o recibe dádivas deun ciudadano para que se haga intervención  en antejardines privados."/>
    <x v="1"/>
    <s v="No logro total o parcial de los Objetivos del Instituto por falta de compromiso o apropiación de los Colaboradores del IDU."/>
    <s v="Interventorías al cumplimiento del diseño y ejecución de la obra"/>
    <n v="2"/>
    <n v="4"/>
    <n v="8"/>
    <s v="BAJO"/>
    <s v="El nivel de riesgo es bajo y no se requieren controles adicionales"/>
    <n v="0.1"/>
  </r>
</pivotCacheRecords>
</file>

<file path=xl/pivotCache/pivotCacheRecords2.xml><?xml version="1.0" encoding="utf-8"?>
<pivotCacheRecords xmlns="http://schemas.openxmlformats.org/spreadsheetml/2006/main" xmlns:r="http://schemas.openxmlformats.org/officeDocument/2006/relationships" count="15">
  <r>
    <s v="Administración de Seguridad Social"/>
    <s v="El Colaborador del IDU a cargo de hacer las afiliaciones del personal solicite o reciba dádivas de un asesor de una entidad prestadora de servicios de seguridad social (EPS, AFP, AFC), con el pretexto de continuar vinculados con la entidad o proporcionar nuevas afiliaciones."/>
    <x v="0"/>
    <s v="Afectación negativa de la gestión del talento humano"/>
    <s v="* Revisión de la documentación de afiliación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Un asesor de una entidad prestadora de servicio de seguridad social (EPS, AFP, AFC) entrege o ofrezca dádivas a un Colaborador del IDU, para poder recibir más afiliciones o poder continuar vinculados con la entidad"/>
    <x v="1"/>
    <s v="Afectación negativa de la gestión del talento humano"/>
    <s v="* Revisión de la documentación de afiliación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El Colaborador del IDU a cargo de hacer los traslados de afiliación entre entidades prestadoras de servicio reciba o solicite dádivas de un asesor de una de estas entidades, para direccionar el traslado del funcionario a ese entidad . "/>
    <x v="0"/>
    <s v="Afectación negativa de la gestión del talento humano"/>
    <s v="* Revisión de la documentación de traslado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Que un asesor de una entidad prestadora de servicio de seguridad social, al recibir la solicitud de traslado de afiliación de un Colaborador del IDU, entregue dádivas al Colaborador del IDU a cargo de hacer los traslados, para que le direcciones el traslado de esa persona a la entidad. "/>
    <x v="1"/>
    <s v="Afectación negativa de la gestión del talento humano"/>
    <s v="* Revisión de la documentación de traslado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Creación y Gestión Documental de Historias Laborales"/>
    <s v="El Colaborador del IDU que presente un accidente, entregue u ofrezca dádivas a un asesor de la ARL, para que altere la calificación de origen del evento como el reporte o informe final del accidente. "/>
    <x v="2"/>
    <s v="No logro total o parcial de los Objetivos del Instituto por falta de compromiso o apropiación de los Servidores del IDU."/>
    <s v="* Reporte e investigación del accidente._x000a_* Cámaras de seguridad instaladas en las sedes del Instituto."/>
    <n v="2"/>
    <n v="2"/>
    <n v="4"/>
    <s v="BAJO"/>
    <s v="El Nivel de  riesgo bajo y no se requieren controles adicionales"/>
    <n v="0.1"/>
  </r>
  <r>
    <s v="Creación y Gestión Documental de Historias Laborales"/>
    <s v="Que el asesor de la ARL reciba o solicite dádivas de un colaborador del IDU que haya presentado un accidente, para que altere la calificación de origen del evento como el reporte o informe final del accidente."/>
    <x v="3"/>
    <s v="Deterioro de la reputación institucional que afecta su gobernanza."/>
    <s v="* Reporte e investigación del accidente._x000a_* Cámaras de seguridad instaladas en las sedes del Instituto."/>
    <n v="2"/>
    <n v="2"/>
    <n v="4"/>
    <s v="BAJO"/>
    <s v="El Nivel de  riesgo bajo y no se requieren controles adicionales"/>
    <n v="0.1"/>
  </r>
  <r>
    <s v="Bienestar Social y Desarrollo"/>
    <s v="El Colaborador del IDU a cargo de realizar los estudios previos para la contratación del Programa del Sistema de Estímulos solicite o reciba dádivas de un oferente, con el fin de que el valor de la propuesta económica sea mayor."/>
    <x v="2"/>
    <s v="Afectación negativa de la gestión del talento humano"/>
    <s v="*Política institucional (amparada en la normatividad vigente) de contratación directa con la Caja de Compensación que presta servicios al IDU."/>
    <n v="2"/>
    <n v="2"/>
    <n v="4"/>
    <s v="BAJO"/>
    <s v="El Nivel de  riesgo bajo y no se requieren controles adicionales"/>
    <n v="0.1"/>
  </r>
  <r>
    <s v="Bienestar Social y Desarrollo"/>
    <s v="El cotizante para la contratacion del  Programa del Sistema de Estímulos entregue u ofrezca dádivas al Colaborador del IDU a cargo de realizar los estudios previos, para ser favorecido"/>
    <x v="4"/>
    <s v="Afectación negativa de la gestión del talento humano"/>
    <s v="*Política institucional (amparada en la normatividad vigente) de contratación directa con la Caja de Compensación que presta servicios al IDU."/>
    <n v="2"/>
    <n v="2"/>
    <n v="4"/>
    <s v="BAJO"/>
    <s v="El Nivel de  riesgo bajo y no se requieren controles adicionales"/>
    <n v="0.1"/>
  </r>
  <r>
    <s v="Bienestar Social y Desarrollo y Capacitación "/>
    <s v="El Colaborador del IDU responsable del apoyo a la supervisón del contrato solicite o reciba dádivas del contratista, con el fin de que el valor de la factura sea mayor."/>
    <x v="5"/>
    <s v="Afectación negativa de la gestión del talento humano"/>
    <s v="* Revisión por parte de la supervisión del contrato."/>
    <n v="2"/>
    <n v="2"/>
    <n v="4"/>
    <s v="BAJO"/>
    <s v="El Nivel de  riesgo bajo y no se requieren controles adicionales"/>
    <n v="0.1"/>
  </r>
  <r>
    <s v="Bienestar Social y Desarrollo y Capacitación"/>
    <s v="El contratista entregue u ofrezca dádivas al Colaborador del IDU a cargo del apoyo a la supervisión del  contrato del Programa del Sistema de Estímulos, con el fin de que acepte una factura por un valor mayor "/>
    <x v="6"/>
    <s v="Afectación negativa de la gestión del talento humano"/>
    <s v="* Revisión por parte de la supervisión del contrato."/>
    <n v="2"/>
    <n v="2"/>
    <n v="4"/>
    <s v="BAJO"/>
    <s v="El Nivel de  riesgo bajo y no se requieren controles adicionales"/>
    <n v="0.1"/>
  </r>
  <r>
    <s v="Expedición de certificaciones"/>
    <s v="El Colaborador del IDU a cargo de elaborar las certificaciones solicite o reciba dádivas de un exfuncionario para alterar las funciones, períodos laborados o factores salariales."/>
    <x v="7"/>
    <s v="Afectación negativa de la gestión del talento humano"/>
    <s v="* Revisión de la información contenida e la certificación respecto a lo que reposa en la  historia laboral por parte de un colaborador de la Subdirección."/>
    <n v="3"/>
    <n v="4"/>
    <n v="12"/>
    <s v="MEDIO"/>
    <s v="Programa de Fortalecimiento de la Cultura Ética para Colaboradores del IDU no Directivos (incluyendo protocolos desde el proceso de selección, vinculación, desempeño periódico y retiro)."/>
    <n v="3"/>
  </r>
  <r>
    <s v="Capacitación"/>
    <s v="El Colaborador del IDU a cargo de realizar los estudios previos para la contratación del Plan Institucional de Capacitación solicite o reciba dádivas de un oferente, con el fin de direccionar la propuesta en valor o requistos"/>
    <x v="8"/>
    <s v="Afectación negativa del desarrollo de los procesos y la cultura organizacional"/>
    <s v="* Política institucional de adelantar la contratación a través de convenio interadministrativo con una institución educativa pública._x000a__x000a_"/>
    <n v="2"/>
    <n v="2"/>
    <n v="4"/>
    <s v="BAJO"/>
    <s v="El Nivel de  riesgo bajo y no se requieren controles adicionales"/>
    <n v="0.1"/>
  </r>
  <r>
    <s v="Capacitación"/>
    <s v="El Tercero entregue u ofrezca dádivas al Colaborador del IDU a cargo de realizar los estudios previos, con el fin de direccionar la propuesta en valor o requistos"/>
    <x v="9"/>
    <s v="Afectación negativa del desarrollo de los procesos y la cultura organizacional"/>
    <s v="* Política institucional de adelantar la contratación a través de convenio interadministrativo con una institución educativa pública._x000a__x000a_"/>
    <n v="2"/>
    <n v="2"/>
    <n v="4"/>
    <s v="BAJO"/>
    <s v="El Nivel de  riesgo bajo y no se requieren controles adicionales"/>
    <n v="0.1"/>
  </r>
  <r>
    <s v="Capacitación"/>
    <s v="El Colaborador del IDU responsable del apoyo a la supervisón del contrato del Plan Institucional de Capacitación solicite o reciba dádivas del contratista, con el fin de ajustar la programación de los eventos de tal forma que beneficie al Proveedor"/>
    <x v="10"/>
    <s v="Afectación negativa del desarrollo de los procesos y la cultura organizacional"/>
    <s v="* Revisión permanente por parte de la supervisión del contrato._x000a_* Soporte documental de los ajustes (acta, correo lectrónico, ORFEO, etc.)"/>
    <n v="3"/>
    <n v="4"/>
    <n v="12"/>
    <s v="MEDIO"/>
    <s v="Programa de Fortalecimiento de la Cultura Ética para Colaboradores del IDU no Directivos (incluyendo protocolos desde el proceso de selección, vinculación, desempeño periódico y retiro)."/>
    <n v="3"/>
  </r>
  <r>
    <s v="Capacitación"/>
    <s v="El Contratista del contrato del Plan Institucional de Capacitación ofrezca o entregue dádivas al Colaborador del IDU, con el fin de que ajuste la programación de los eventos de tal forma que beneficie al Contratista PIC"/>
    <x v="11"/>
    <s v="Afectación negativa del desarrollo de los procesos y la cultura organizacional"/>
    <s v="* Revisión permanente por parte de la supervisión del contrato._x000a_* Soporte documental de los ajustes (acta, correo lectrónico, ORFEO, etc.)"/>
    <n v="3"/>
    <n v="4"/>
    <n v="12"/>
    <s v="MEDIO"/>
    <s v="Programa de comunicación pública &quot;cero tolerancia al soborno y a la corrupción&quot; hacia la comunidad, los socios de negocios y demás partes interesadas del IDU."/>
    <n v="3"/>
  </r>
</pivotCacheRecords>
</file>

<file path=xl/pivotCache/pivotCacheRecords20.xml><?xml version="1.0" encoding="utf-8"?>
<pivotCacheRecords xmlns="http://schemas.openxmlformats.org/spreadsheetml/2006/main" xmlns:r="http://schemas.openxmlformats.org/officeDocument/2006/relationships" count="88">
  <r>
    <x v="0"/>
    <s v="Que el habitante o propietario de un predio ofrezca o entregue una dádiva a Colaboradores del IDU para que deje constancia en acta o formatos de censo, de que lo encontrado en terreno es diferente a lo real."/>
    <x v="0"/>
    <s v=" - Sobre costos en el proceso de reconocimientos económicos por valor no ajustado a las condiciones sociales objeto de valoración. _x000a_"/>
    <s v="Validaciones, en los recorridos de campo, por parte de articuladores de los componentes social, sociojurídico y socieconómico"/>
    <n v="5"/>
    <n v="5"/>
    <n v="25"/>
    <s v="ALTO"/>
    <s v="Programa de comunicación pública &quot;cero tolerancia al soborno y a la corrupción&quot; hacia la comunidad, los socios de negocios y demás partes interesadas del IDU."/>
    <n v="5"/>
  </r>
  <r>
    <x v="0"/>
    <s v="Que un Colaborador del IDU reciba o solicite una dádiva para alterar la información real de lo encontrado en el predio y altere el acta o formato de censo, de constancia del resultado de la visita."/>
    <x v="1"/>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Colaborador del IDU reciba o solicite una dádiva para alterar la información real de lo encontrado en el predio y altere el acta o formato de censo, de constancia del resultado de la visita."/>
    <x v="2"/>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0"/>
    <s v="Que un Colaborador del IDU solicite o reciba dádivas para realizar una actualización censal con posterioridad al cierre censal."/>
    <x v="1"/>
    <s v="Sobrecostos, deficiencias en alcance y calidad en la ejecución en los proyectos, que reducen la capacidad de lograr objetivos."/>
    <s v="Validaciones, en los recorridos de campo, por parte de articuladores de los componentes social, sociojurídico y socieconómico"/>
    <n v="2"/>
    <n v="5"/>
    <n v="10"/>
    <s v="BAJO"/>
    <s v="El nivel de riesgo es bajo y no se requieren controles adicionales"/>
    <n v="0.1"/>
  </r>
  <r>
    <x v="0"/>
    <s v="Que un Colaborador del IDU solicite o reciba dádivas para realizar una actualización censal con posterioridad al cierre censal."/>
    <x v="2"/>
    <s v="Sobrecostos, deficiencias en alcance y calidad en la ejecución en los proyectos, que reducen la capacidad de lograr objetivos."/>
    <s v="Equipo de seguimiento que revisa la totalidad de los documentos asociados a predios y la trazabilidad del proceso de adquisición, que son parte del proyecto."/>
    <n v="2"/>
    <n v="5"/>
    <n v="10"/>
    <s v="BAJO"/>
    <s v="El nivel de riesgo es bajo y no se requieren controles adicionales"/>
    <n v="0.1"/>
  </r>
  <r>
    <x v="0"/>
    <s v="Un Colaborador del IDU solicite dádivas a las personas de las Unidades Sociales con el pretexto de poder agilizar o mejorar el reconocimiento de la compensación."/>
    <x v="3"/>
    <s v="Deterioro de la reputación institucional que afecta su capacidad y gobernanza."/>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olaborador del IDU solicite dádivas a las personas de las Unidades Sociales con el pretexto de poder agilizar o mejorar el reconocimiento de la compensación."/>
    <x v="4"/>
    <s v="Deterioro de la reputación institucional que afecta su capacidad y gobernanza."/>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iudadano ofrece dádivas a un Colaborador del IDU para pedirle agilizar o mejorar el reconocimiento de la compensación."/>
    <x v="5"/>
    <s v="Sobrecostos, deficiencias en alcance y calidad en la ejecución en los proyectos, que reducen la capacidad de lograr objetivos."/>
    <s v="Validaciones, en los recorridos de campo, por parte de articuladores de los componentes social, sociojurídico y socieconómico"/>
    <n v="4"/>
    <n v="5"/>
    <n v="20"/>
    <s v="ALTO"/>
    <s v="Programa de comunicación pública &quot;cero tolerancia al soborno y a la corrupción&quot; hacia la comunidad, los socios de negocios y demás partes interesadas del IDU."/>
    <n v="5"/>
  </r>
  <r>
    <x v="0"/>
    <s v="Un Colaborador del IDU solicite dádivas a las personas de las Unidades Sociales con el pretexto de ayudarles a conseguir cupos escolares, atención en salud, comedores, bonos de vivienda, etc."/>
    <x v="3"/>
    <s v="No logro total o parcial de los Objetivos del Instituto por falta de compromiso o apropiación de los Colaboradores del IDU."/>
    <s v="Validaciones, en los recorridos de campo, por parte de articuladores de los componentes social, sociojurídico y socieconómico"/>
    <n v="2"/>
    <n v="2"/>
    <n v="4"/>
    <s v="BAJO"/>
    <s v="El nivel de riesgo es bajo y no se requieren controles adicionales"/>
    <n v="0.1"/>
  </r>
  <r>
    <x v="0"/>
    <s v="Un Colaborador del IDU solicite dádivas a las personas de las Unidades Sociales con el pretexto de ayudarles a conseguir cupos escolares, atención en salud, comedores, bonos de vivienda, etc."/>
    <x v="4"/>
    <s v="No logro total o parcial de los Objetivos del Instituto por falta de compromiso o apropiación de los Colaboradores del IDU."/>
    <s v="Validaciones, en los recorridos de campo, por parte de articuladores de los componentes social, sociojurídico y socieconómico"/>
    <n v="2"/>
    <n v="2"/>
    <n v="4"/>
    <s v="BAJO"/>
    <s v="El nivel de riesgo es bajo y no se requieren controles adicionales"/>
    <n v="0.1"/>
  </r>
  <r>
    <x v="0"/>
    <s v="Un ciudadano ofrece dádivas a un Colaborador del IDU para pedirle conseguir cupos escolares, atención en salud, comedores, bonos de vivienda, etc."/>
    <x v="5"/>
    <s v="Deterioro de la reputación institucional que afecta su capacidad de gestión."/>
    <s v="Validaciones, en los recorridos de campo, por parte de articuladores de los componentes social, sociojurídico y socieconómico"/>
    <n v="4"/>
    <n v="2"/>
    <n v="8"/>
    <s v="BAJO"/>
    <s v="El nivel de riesgo es bajo y no se requieren controles adicionales"/>
    <n v="0.1"/>
  </r>
  <r>
    <x v="0"/>
    <s v="Que un Colaborador del IDU solicite pagos indebidos a propietarios de predios para evitar el no reconocimiento de la compensación económica por ausencia de documentos de soporte."/>
    <x v="3"/>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Colaborador del IDU solicite pagos indebidos a propietarios de predios para evitar el no reconocimiento de la compensación económica por ausencia de documentos de soporte."/>
    <x v="4"/>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propietario de un predio ofrezca o entregue dádivas para que un Colaborador del IDU no le haga exigible la entrega de documentos de soporte para la compensación económica."/>
    <x v="5"/>
    <s v="Deterioro de la reputación institucional que afecta su gobernanza."/>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de asesoría jurídica, solicite o reciba dádivas para supuestamente mejorar la oferta de compra o para minimizar falsos problemas jurídicos."/>
    <x v="3"/>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olaborador del IDU de asesoría jurídica, solicite o reciba dádivas para supuestamente mejorar la oferta de compra o para minimizar falsos problemas jurídicos."/>
    <x v="4"/>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propietario o poseedor de predio ofrezca a un Colaborador del IDU de la asesoría jurídica dádivas para supuestamente mejorar la oferta de compra o minimizar posibles problemas jurídicos."/>
    <x v="0"/>
    <s v="Deterioro de la reputación institucional que afecta su capacidad de gestión."/>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solicita o recibe dádivas para elaborar las Resoluciones de pago con condiciones diferentes a las obtenidas durante el proceso en beneficio ilegal del tercero."/>
    <x v="3"/>
    <s v="Deterioro de la reputación institucional que afecta su gobernanza."/>
    <s v="Validaciones, en los recorridos de campo, por parte de articuladores de los componentes social, sociojurídico y socieconómico"/>
    <n v="3"/>
    <n v="3"/>
    <n v="9"/>
    <s v="BAJO"/>
    <s v="El nivel de riesgo es bajo y no se requieren controles adicionales"/>
    <n v="0.1"/>
  </r>
  <r>
    <x v="0"/>
    <s v="Un Colaborador del IDU solicita o recibe dádivas para elaborar las Resoluciones de pago con condiciones diferentes a las obtenidas durante el proceso en beneficio ilegal del tercero."/>
    <x v="4"/>
    <s v="Deterioro de la reputación institucional que afecta su gobernanza."/>
    <s v="Validaciones, en los recorridos de campo, por parte de articuladores de los componentes social, sociojurídico y socieconómico"/>
    <n v="3"/>
    <n v="3"/>
    <n v="9"/>
    <s v="BAJO"/>
    <s v="El nivel de riesgo es bajo y no se requieren controles adicionales"/>
    <n v="0.1"/>
  </r>
  <r>
    <x v="0"/>
    <s v="Un poseedor, habitante o propietario de predio ofrezca o entregue dádivas a un Colaborador del IDU  para que elabore las Resoluciones de pago con condiciones diferentes a las obtenidas durante el proceso."/>
    <x v="0"/>
    <s v="No logro total o parcial de los Objetivos del Instituto por falta de compromiso o apropiación de los Colaboradores del IDU."/>
    <s v="Validaciones, en los recorridos de campo, por parte de articuladores de los componentes social, sociojurídico y socieconómico"/>
    <n v="3"/>
    <n v="3"/>
    <n v="9"/>
    <s v="BAJO"/>
    <s v="El nivel de riesgo es bajo y no se requieren controles adicionales"/>
    <n v="0.1"/>
  </r>
  <r>
    <x v="0"/>
    <s v="Un Colaborador del IDU solicita o recibe dádivas para elaborar informes jurídicos para aprobación de vivienda de reposición en casos donde no hay un derecho o fuera de las condiciones."/>
    <x v="3"/>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solicita o recibe dádivas para elaborar informes jurídicos para aprobación de vivienda de reposición en casos donde no hay un derecho o fuera de las condiciones."/>
    <x v="4"/>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oseedor, habitante o propietario de predio ofrezca o entregue dádivas a un Colaborador del IDU  para que elabore informes jurídicos para aprobación de vivienda de reposición en casos donde no hay un derecho o fuera de las condiciones."/>
    <x v="0"/>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poseedor o habitante de un predio para que supuestamente le ayude en la consecución de recursos adicionales para la reposición de vivienda."/>
    <x v="3"/>
    <s v="No logro total o parcial de los Objetivos del Instituto por falta de compromiso o apropiación de los Colaboradores del IDU."/>
    <s v="Validaciones, en los recorridos de campo, por parte de articuladores de los componentes social, sociojurídico y socieconómico"/>
    <n v="2"/>
    <n v="5"/>
    <n v="10"/>
    <s v="BAJO"/>
    <s v="El nivel de riesgo es bajo y no se requieren controles adicionales"/>
    <n v="0.1"/>
  </r>
  <r>
    <x v="0"/>
    <s v="Un Colaborador del IDU solicita o acepta dádivas de un propietario, poseedor o habitante de un predio para que supuestamente le ayude en la consecución de recursos adicionales para la reposición de vivienda."/>
    <x v="4"/>
    <s v="No logro total o parcial de los Objetivos del Instituto por falta de compromiso o apropiación de los Colaboradores del IDU."/>
    <s v="Validaciones, en los recorridos de campo, por parte de articuladores de los componentes social, sociojurídico y socieconómico"/>
    <n v="2"/>
    <n v="5"/>
    <n v="10"/>
    <s v="BAJO"/>
    <s v="El nivel de riesgo es bajo y no se requieren controles adicionales"/>
    <n v="0.1"/>
  </r>
  <r>
    <x v="0"/>
    <s v="Un propietario, poseedor o habitante de un predio  ofrece o entrega a un Colaborador del IDU dádivas para que supuestamente le ayude en la consecución de recursos adicionales para la reposición de vivienda."/>
    <x v="0"/>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puede solicitar o aceptar dádivas por parte de un propietario, poseedor o habitante de un predio para asignarle determinado predio como opción de reposición."/>
    <x v="3"/>
    <s v="Deterioro de la reputación institucional que afecta su capacidad de gestión."/>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puede solicitar o aceptar dádivas por parte de un propietario, poseedor o habitante de un predio para asignarle determinado predio como opción de reposición."/>
    <x v="4"/>
    <s v="Deterioro de la reputación institucional que afecta su capacidad de gestión."/>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ropietario, poseedor o habitante de un predio ofrece o entrega una dádiva a un Colaborador del IDU para que se le asigne determinado predio como opción de reposición."/>
    <x v="0"/>
    <s v="Reducción de la capacidad de innovación por desconfianza en la gestión del IDU."/>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poseedor o habitante de un predio para que se declare su predio como vulnerable o crítico."/>
    <x v="3"/>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solicita o acepta dádivas de un propietario, poseedor o habitante de un predio para que se declare su predio como vulnerable o crítico."/>
    <x v="4"/>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ropietario, poseedor o habitante de un predio ofrece o entrega dádivas a un Colaborador del IDU para que se declare su predio como vulnerable o crítico."/>
    <x v="0"/>
    <s v="Deterioro de la reputación institucional que afecta su gobernanza."/>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reasentado para que le declare la necesidad de ajustes en la evaluación expost."/>
    <x v="1"/>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iudadano reasentado ofrece o entrega a un Colaborador del IDU dádivas para que le declare la necesidad de ajustes en la evaluación expost."/>
    <x v="5"/>
    <s v="Deterioro de la reputación institucional que afecta su gobernanza."/>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1"/>
    <s v="Proponentes ofrecen o entregan dádivas a los estrucuturadores de la contratación de servicios de demolición, mantenimiento, interventoría o vigilancia de predios para favorecer a estos oferentes en los procesos de selección."/>
    <x v="5"/>
    <s v="Deterioro de la reputación institucional que afecta su capacidad y gobernanza."/>
    <s v="Validación del proceso contractual por parte del Articulador contractual"/>
    <n v="3"/>
    <n v="5"/>
    <n v="15"/>
    <s v="MEDIO"/>
    <s v="Programa de comunicación pública &quot;cero tolerancia al soborno y a la corrupción&quot; hacia la comunidad, los socios de negocios y demás partes interesadas del IDU."/>
    <n v="3"/>
  </r>
  <r>
    <x v="1"/>
    <s v="Colaborador del IDU solicita o acepta dádivas para favorecer a un proponente en el proceso de selección para la contratación de servicios de demolición, mantenimiento, interventoría o vigilancia de predios."/>
    <x v="6"/>
    <s v="No logro total o parcial de los Objetivos del Instituto por falta de compromiso o apropiación de los Colaboradores del IDU."/>
    <s v="Validación del proceso contractual por parte del Articulador contractual"/>
    <n v="2"/>
    <n v="5"/>
    <n v="10"/>
    <s v="BAJO"/>
    <s v="El nivel de riesgo es bajo y no se requieren controles adicionales"/>
    <n v="0.1"/>
  </r>
  <r>
    <x v="1"/>
    <s v="Un Colaborador del IDU ofrezca o entregue dádivas a una persona de la entidad competente del avalúo comercial de predios para que altere el avalúo."/>
    <x v="7"/>
    <s v="No logro total o parcial de los Objetivos del Instituto por falta de compromiso o apropiación de los Colaboradores del IDU."/>
    <s v="Validación del proceso valuatorio por parte del Articulador de Avalúos"/>
    <n v="2"/>
    <n v="5"/>
    <n v="10"/>
    <s v="BAJO"/>
    <s v="El nivel de riesgo es bajo y no se requieren controles adicionales"/>
    <n v="0.1"/>
  </r>
  <r>
    <x v="1"/>
    <s v="Un contratista de mantenimiento o demolición de predios ofrece o entrega dádivas a un Colaborador del IDU para que éste declare la necesidad inexistente de mantenimiento o demolición en uno o varios predios."/>
    <x v="8"/>
    <s v=" - Sobre costos en la administración de predios por obras no existentes que generan carga en la gestión. "/>
    <s v="Validaciones por parte de articulador del componente de administración de predios"/>
    <n v="3"/>
    <n v="5"/>
    <n v="15"/>
    <s v="MEDIO"/>
    <s v="Programa de comunicación pública &quot;cero tolerancia al soborno y a la corrupción&quot; hacia la comunidad, los socios de negocios y demás partes interesadas del IDU."/>
    <n v="3"/>
  </r>
  <r>
    <x v="1"/>
    <s v="Un colaborador del IDU solicita a un contratista de mantenimiento o demolición de predios dádivas para que declarar la necesidad inexistente de mantenimiento o demolición en uno o varios predios."/>
    <x v="6"/>
    <s v=" - Sobre costos en la administración de predios por obras no existentes que generan carga en la gestión. "/>
    <s v="Validaciones por parte de articulador del componente de administración de predios"/>
    <n v="3"/>
    <n v="5"/>
    <n v="15"/>
    <s v="MEDIO"/>
    <s v="Programa de Fortalecimiento de la Cultura Ética para Colaboradores del IDU no Directivos (incluyendo protocolos desde el proceso de selección, vinculación, desempeño periódico y retiro)."/>
    <n v="3"/>
  </r>
  <r>
    <x v="1"/>
    <s v="Un tercero ofrece o entrega a un Colaborador del IDU una dádiva o beneficio para que se modifique o altere el inventario de predios"/>
    <x v="5"/>
    <s v=" - Sobre costos en la administración de predios por obras no existentes que generan carga en la gestión. "/>
    <s v="Validaciones por parte de articulador del componente de administración de predios"/>
    <n v="4"/>
    <n v="5"/>
    <n v="20"/>
    <s v="ALTO"/>
    <s v="Programa de comunicación pública &quot;cero tolerancia al soborno y a la corrupción&quot; hacia la comunidad, los socios de negocios y demás partes interesadas del IDU."/>
    <n v="5"/>
  </r>
  <r>
    <x v="1"/>
    <s v="Un colaborador del IDU solicita o acepta a un tercero una dádiva o beneficio para que modificar o alterar el inventario de predios"/>
    <x v="9"/>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solicita o acepta a un tercero una dádiva o beneficio para que modificar o alterar el inventario de predios"/>
    <x v="6"/>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solicita o acepta a un tercero una dádiva o beneficio para que modificar o alterar el inventario de predios"/>
    <x v="10"/>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recibe o solicita una dádiva para autorizar la entrega de un predio en comodato sin el lleno de los requisitos."/>
    <x v="6"/>
    <s v="Deterioro de la reputación institucional que afecta su capacidad de gestión."/>
    <s v="Validaciones por parte de articulador del componente de administración de predios y de la Subdirección de Gestión Corporativa."/>
    <n v="3"/>
    <n v="5"/>
    <n v="15"/>
    <s v="MEDIO"/>
    <s v="Programa de Fortalecimiento de la Cultura Ética para Colaboradores del IDU no Directivos (incluyendo protocolos desde el proceso de selección, vinculación, desempeño periódico y retiro)."/>
    <n v="3"/>
  </r>
  <r>
    <x v="1"/>
    <s v="Un Colaborador del IDU recibe o solicita una dádiva para autorizar la entrega de un predio en comodato sin el lleno de los requisitos."/>
    <x v="10"/>
    <s v="Deterioro de la reputación institucional que afecta su capacidad de gestión."/>
    <s v="Validaciones por parte de articulador del componente de administración de predios y de la Subdirección de Gestión Corporativa."/>
    <n v="3"/>
    <n v="5"/>
    <n v="15"/>
    <s v="MEDIO"/>
    <s v="Programa de Fortalecimiento de la Cultura Ética para Colaboradores del IDU no Directivos (incluyendo protocolos desde el proceso de selección, vinculación, desempeño periódico y retiro)."/>
    <n v="3"/>
  </r>
  <r>
    <x v="1"/>
    <s v="Un ciudadano o servidor de otra entidad ofrece o entrega a un Colaborador del IDU una dádiva para que autorice la entrega de un predio en comodato sin el lleno de los requisitos."/>
    <x v="5"/>
    <s v=" - Afectación transparencia del proceso contractual"/>
    <s v="Validaciones por parte de articulador del componente de administración de predios y de la Subdirección de Gestión Corporativa."/>
    <n v="3"/>
    <n v="5"/>
    <n v="15"/>
    <s v="MEDIO"/>
    <s v="Programa de comunicación pública &quot;cero tolerancia al soborno y a la corrupción&quot; hacia la comunidad, los socios de negocios y demás partes interesadas del IDU."/>
    <n v="3"/>
  </r>
  <r>
    <x v="1"/>
    <s v="Un Colaborador del IDU recibe o solicita una dádiva para dar viabilidad de transferencia de un predio donde no es viable hacerlo."/>
    <x v="6"/>
    <s v="Deterioro de la reputación institucional que afecta su gobernanza."/>
    <s v="Validaciones por parte de articulador del componente de administración de predios y de la Subdirección de Gestión Corporativa."/>
    <n v="2"/>
    <n v="5"/>
    <n v="10"/>
    <s v="BAJO"/>
    <s v="El nivel de riesgo es bajo y no se requieren controles adicionales"/>
    <n v="0.1"/>
  </r>
  <r>
    <x v="1"/>
    <s v="Un servidor público del orden distrital o nacional, incluidos de las ramas legislativas o judicial, ofrecen algún beneficio a un Colaborador del IDU para que viabilice la transferencia de un predio en calidad de convenio o comodato."/>
    <x v="11"/>
    <s v="Deterioro de la reputación institucional que afecta su capacidad y gobernanza."/>
    <s v="Validaciones por parte de articulador del componente de administración de predios y de la Subdirección de Gestión Corporativa."/>
    <n v="4"/>
    <n v="5"/>
    <n v="20"/>
    <s v="ALTO"/>
    <s v="Programa de comunicación pública &quot;cero tolerancia al soborno y a la corrupción&quot; hacia la comunidad, los socios de negocios y demás partes interesadas del IDU."/>
    <n v="5"/>
  </r>
  <r>
    <x v="1"/>
    <s v="Un Colaborador del IDU recibe o solicita una dádiva para proporcionar información privilegiada a terceros cuando hay oferta pública de predios."/>
    <x v="6"/>
    <s v="No logro total o parcial de los Objetivos del Instituto por falta de compromiso o apropiación de los Colaboradores del IDU."/>
    <s v="Validaciones por parte de articulador del componente de administración de predios y de la Subdirección de Gestión Corporativa."/>
    <n v="4"/>
    <n v="4"/>
    <n v="16"/>
    <s v="MEDIO"/>
    <s v="Programa de Fortalecimiento de la Cultura Ética para Colaboradores del IDU no Directivos (incluyendo protocolos desde el proceso de selección, vinculación, desempeño periódico y retiro)."/>
    <n v="3"/>
  </r>
  <r>
    <x v="1"/>
    <s v="Un ciudadano ofrece o entrega a un Colaborador del IDU una dádiva para recibir información privilegiada en la oferta pública de predios."/>
    <x v="5"/>
    <s v="Deterioro de la reputación institucional que afecta su capacidad y gobernanza."/>
    <s v="Validaciones por parte de articulador del componente de administración de predios y de la Subdirección de Gestión Corporativa."/>
    <n v="4"/>
    <n v="4"/>
    <n v="16"/>
    <s v="MEDIO"/>
    <s v="Programa de comunicación pública &quot;cero tolerancia al soborno y a la corrupción&quot; hacia la comunidad, los socios de negocios y demás partes interesadas del IDU."/>
    <n v="3"/>
  </r>
  <r>
    <x v="1"/>
    <s v="Un Colaborador del IDU recibe o solicita una dádiva para poner en oferta pública de predios un predio necesario para las obras futuras del IDU."/>
    <x v="6"/>
    <s v="Deterioro de la reputación institucional que afecta su capacidad de gestión."/>
    <s v="Validaciones por parte de articulador del componente de administración de predios"/>
    <n v="3"/>
    <n v="5"/>
    <n v="15"/>
    <s v="MEDIO"/>
    <s v="Programa de Fortalecimiento de la Cultura Ética para Colaboradores del IDU no Directivos (incluyendo protocolos desde el proceso de selección, vinculación, desempeño periódico y retiro)."/>
    <n v="3"/>
  </r>
  <r>
    <x v="1"/>
    <s v="Un ciudadano ofrece o entrega a un Colaborador del IDU una dádiva para que ponga en oferta pública de predios un predio necesario para las obras futuras del IDU."/>
    <x v="5"/>
    <s v="No logro total o parcial de los Objetivos del Instituto por falta de compromiso o apropiación de los Colaboradores del IDU."/>
    <s v="Validaciones por parte de articulador del componente de administración de predios"/>
    <n v="3"/>
    <n v="5"/>
    <n v="15"/>
    <s v="MEDIO"/>
    <s v="Programa de comunicación pública &quot;cero tolerancia al soborno y a la corrupción&quot; hacia la comunidad, los socios de negocios y demás partes interesadas del IDU."/>
    <n v="3"/>
  </r>
  <r>
    <x v="1"/>
    <s v="Un Colaborador del IDU registra un pago inexistente o incompleto, como completo, a cambio de un beneficio que recibe del comprador de un predio."/>
    <x v="6"/>
    <s v="Deterioro de la reputación institucional que afecta su capacidad y gobernanza."/>
    <s v="Validaciones por parte de articulador del componente de administración de predios"/>
    <n v="2"/>
    <n v="5"/>
    <n v="10"/>
    <s v="BAJO"/>
    <s v="El nivel de riesgo es bajo y no se requieren controles adicionales"/>
    <n v="0.1"/>
  </r>
  <r>
    <x v="1"/>
    <s v="Un comprador de predio ofrece o entrega a un Colaborador del IDU una dádiva para registrar un pago inexistente o incompleto, como completo del predio adquirido."/>
    <x v="12"/>
    <s v="No logro total o parcial de los Objetivos del Instituto por falta de compromiso o apropiación de los Colaboradores del IDU."/>
    <s v="Validaciones por parte de articulador del componente de administración de predios"/>
    <n v="2"/>
    <n v="5"/>
    <n v="10"/>
    <s v="BAJO"/>
    <s v="El nivel de riesgo es bajo y no se requieren controles adicionales"/>
    <n v="0.1"/>
  </r>
  <r>
    <x v="2"/>
    <s v="Que el propietario de un predio ofrezca o entregue al topógrafo una dádiva para que altere los registros topográficos"/>
    <x v="0"/>
    <s v="Reducción de la capacidad de innovación por desconfianza en la gestión del IDU."/>
    <s v="Validaciones por parte de articulador del componente  técnico"/>
    <n v="3"/>
    <n v="4"/>
    <n v="12"/>
    <s v="MEDIO"/>
    <s v="Programa de comunicación pública &quot;cero tolerancia al soborno y a la corrupción&quot; hacia la comunidad, los socios de negocios y demás partes interesadas del IDU."/>
    <n v="3"/>
  </r>
  <r>
    <x v="2"/>
    <s v="Que un topógrafo u otro Colaborador del IDU encargado del registro topográfico le solicite o reciba una dádiva a un propietario de predio para alterar la información."/>
    <x v="13"/>
    <s v="Deterioro de la reputación institucional que afecta su capacidad y gobernanza."/>
    <s v="Validaciones por parte de articulador del componente  técnico"/>
    <n v="3"/>
    <n v="4"/>
    <n v="12"/>
    <s v="MEDIO"/>
    <s v="Programa de Fortalecimiento de la Cultura Ética para Colaboradores del IDU no Directivos (incluyendo protocolos desde el proceso de selección, vinculación, desempeño periódico y retiro)."/>
    <n v="3"/>
  </r>
  <r>
    <x v="2"/>
    <s v="Que un topógrafo u otro Colaborador del IDU encargado del registro topográfico le solicite o reciba una dádiva a un propietario de predio para alterar la información."/>
    <x v="14"/>
    <s v="Deterioro de la reputación institucional que afecta su capacidad y gobernanza."/>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Que un Colaborador del IDU ofrezca o entregue una dádiva a un servidor público de Catastro Distrital para que altere la información de cabida y linderos"/>
    <x v="13"/>
    <s v=" - Sobre costos o sub valoración de costos en el proceso indemnizatorio por valor no ajustado a las condiciones físicas del predio. _x000a_"/>
    <s v="Validaciones por parte de articulador del componente  técnico"/>
    <n v="2"/>
    <n v="3"/>
    <n v="6"/>
    <s v="BAJO"/>
    <s v="El nivel de riesgo es bajo y no se requieren controles adicionales"/>
    <n v="0.1"/>
  </r>
  <r>
    <x v="2"/>
    <s v="Que un Colaborador del IDU ofrezca o entregue una dádiva a un servidor público de Catastro Distrital para que altere la información de cabida y linderos"/>
    <x v="14"/>
    <s v=" - Sobre costos o sub valoración de costos en el proceso indemnizatorio por valor no ajustado a las condiciones físicas del predio. _x000a_"/>
    <s v="Equipo de seguimiento que revisa la totalidad de los documentos asociados a predios y la trazabilidad del proceso de adquisición, que son parte del proyecto."/>
    <n v="2"/>
    <n v="3"/>
    <n v="6"/>
    <s v="BAJO"/>
    <s v="El nivel de riesgo es bajo y no se requieren controles adicionales"/>
    <n v="0.1"/>
  </r>
  <r>
    <x v="2"/>
    <s v="Que un Colaborador del IDU ofrezca o entregue una dádiva a un funcionario de la Oficina de Registros Públicos para que altere la cadena de tradición de un predio"/>
    <x v="15"/>
    <s v=" - Información social inexacta que afecta la oferta a terceros y por ende las intervenciones del IDU en el marco de los proyectos. _x000a_"/>
    <s v="Equipo de seguimiento que revisa la totalidad de los documentos asociados a predios y la trazabilidad del proceso de adquisición, que son parte del proyecto."/>
    <n v="2"/>
    <n v="5"/>
    <n v="10"/>
    <s v="BAJO"/>
    <s v="El nivel de riesgo es bajo y no se requieren controles adicionales"/>
    <n v="0.1"/>
  </r>
  <r>
    <x v="2"/>
    <s v="Que un Colaborador del IDU ofrezca o entregue una dádiva a un funcionario de la Oficina de Registros Públicos para que altere la cadena de tradición de un predio"/>
    <x v="16"/>
    <s v=" - Información social inexacta que afecta la oferta a terceros y por ende las intervenciones del IDU en el marco de los proyectos. _x000a_"/>
    <s v="Validaciones por parte de articulador jurídico"/>
    <n v="2"/>
    <n v="5"/>
    <n v="10"/>
    <s v="BAJO"/>
    <s v="El nivel de riesgo es bajo y no se requieren controles adicionales"/>
    <n v="0.1"/>
  </r>
  <r>
    <x v="2"/>
    <s v="Un Colaborador del IDU altera la información de la oferta de compra del predio para solicitar o recibir del propietario una dádiva para supuestamente mejorar la oferta de compra."/>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Un Colaborador del IDU altera la información de la oferta de compra del predio para solicitar o recibir del propietario una dádiva para supuestamente mejorar la oferta de compra."/>
    <x v="16"/>
    <s v="No logro total o parcial de los Objetivos del Instituto por falta de compromiso o apropiación de los Colaboradores del IDU."/>
    <s v="Validaciones por parte de articulador jurídico"/>
    <n v="3"/>
    <n v="4"/>
    <n v="12"/>
    <s v="MEDIO"/>
    <s v="Programa de Fortalecimiento de la Cultura Ética para Colaboradores del IDU no Directivos (incluyendo protocolos desde el proceso de selección, vinculación, desempeño periódico y retiro)."/>
    <n v="3"/>
  </r>
  <r>
    <x v="2"/>
    <s v="Un propietario de predio, tenedor o habitante, ofrecen o entregan dádivas a un Colaborador del IDU para que mejora la oferta de compra o indemnización"/>
    <x v="0"/>
    <s v="Deterioro de la reputación institucional que afecta su capacidad y gobernanza."/>
    <s v="Validaciones por parte de articulador jurídico"/>
    <n v="3"/>
    <n v="4"/>
    <n v="12"/>
    <s v="MEDIO"/>
    <s v="Programa de comunicación pública &quot;cero tolerancia al soborno y a la corrupción&quot; hacia la comunidad, los socios de negocios y demás partes interesadas del IDU."/>
    <n v="3"/>
  </r>
  <r>
    <x v="2"/>
    <s v="Un Colaborador del IDU ofrece o entrega dádivas o beneficios a una empresa avaluadora contratada para alterar los avalúos comerciales de los predios."/>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4"/>
    <n v="8"/>
    <s v="BAJO"/>
    <s v="El nivel de riesgo es bajo y no se requieren controles adicionales"/>
    <n v="0.1"/>
  </r>
  <r>
    <x v="2"/>
    <s v="Un Colaborador del IDU ofrece o entrega dádivas o beneficios a una empresa avaluadora contratada para alterar los avalúos comerciales de los predios."/>
    <x v="16"/>
    <s v="No logro total o parcial de los Objetivos del Instituto por falta de compromiso o apropiación de los Colaboradores del IDU."/>
    <s v="Validaciones por parte de articulador jurídico"/>
    <n v="2"/>
    <n v="4"/>
    <n v="8"/>
    <s v="BAJO"/>
    <s v="El nivel de riesgo es bajo y no se requieren controles adicionales"/>
    <n v="0.1"/>
  </r>
  <r>
    <x v="2"/>
    <s v="Un Colaborador del IDU ofrece o entrega dádivas o beneficios a una empresa avaluadora contratada para alterar los avalúos comerciales de los predios."/>
    <x v="17"/>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4"/>
    <n v="8"/>
    <s v="BAJO"/>
    <s v="El nivel de riesgo es bajo y no se requieren controles adicionales"/>
    <n v="0.1"/>
  </r>
  <r>
    <x v="2"/>
    <s v="Un Colaborador del IDU ofrece o entrega dádivas o beneficios a una empresa avaluadora contratada para alterar los avalúos comerciales de los predios."/>
    <x v="18"/>
    <s v="No logro total o parcial de los Objetivos del Instituto por falta de compromiso o apropiación de los Colaboradores del IDU."/>
    <s v="Validaciones por parte de articulador de avaluos"/>
    <n v="2"/>
    <n v="4"/>
    <n v="8"/>
    <s v="BAJO"/>
    <s v="El nivel de riesgo es bajo y no se requieren controles adicionales"/>
    <n v="0.1"/>
  </r>
  <r>
    <x v="2"/>
    <s v="Un tercero ofrece o entrega a un Colaborador del IDU una dádiva o beneficio para que digite el valor de un avalúo con diferencias del valor del informe técnico de avalúo."/>
    <x v="5"/>
    <s v="Deterioro de la reputación institucional que afecta su capacidad y gobernanza."/>
    <s v="Validaciones por parte de articulador de avaluos"/>
    <n v="2"/>
    <n v="5"/>
    <n v="10"/>
    <s v="BAJO"/>
    <s v="El nivel de riesgo es bajo y no se requieren controles adicionales"/>
    <n v="0.1"/>
  </r>
  <r>
    <x v="2"/>
    <s v="Un Colaborador del IDU solciita o recibe dádivas de terceros para digitar erróneamente el avalúo en los sistemas del IDU con respecto a lo reportado en el informe técnico."/>
    <x v="17"/>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solciita o recibe dádivas de terceros para digitar erróneamente el avalúo en los sistemas del IDU con respecto a lo reportado en el informe técnico."/>
    <x v="18"/>
    <s v="No logro total o parcial de los Objetivos del Instituto por falta de compromiso o apropiación de los Colaboradores del IDU."/>
    <s v="Validaciones por parte de articulador de avaluos"/>
    <n v="2"/>
    <n v="5"/>
    <n v="10"/>
    <s v="BAJO"/>
    <s v="El nivel de riesgo es bajo y no se requieren controles adicionales"/>
    <n v="0.1"/>
  </r>
  <r>
    <x v="2"/>
    <s v="Un Colaborador del IDU ofrece dádivas o beneficios al avaluador para que modifique un avalúo luego de pedir corrección del mismo de manera irregular."/>
    <x v="17"/>
    <s v="Deterioro de la reputación institucional que afecta su gobernanza."/>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2"/>
    <s v="Un Colaborador del IDU ofrece dádivas o beneficios al avaluador para que modifique un avalúo luego de pedir corrección del mismo de manera irregular."/>
    <x v="18"/>
    <s v="Deterioro de la reputación institucional que afecta su gobernanza."/>
    <s v="Validaciones por parte de articulador de avaluos"/>
    <n v="3"/>
    <n v="5"/>
    <n v="15"/>
    <s v="MEDIO"/>
    <s v="Programa de Fortalecimiento de la Cultura Ética para Colaboradores del IDU no Directivos (incluyendo protocolos desde el proceso de selección, vinculación, desempeño periódico y retiro)."/>
    <n v="3"/>
  </r>
  <r>
    <x v="2"/>
    <s v="Un Colaborador del IDU solicita o recibe dádivas de un propietario de predio para proporcionar información privilegiada para incrementar reconocimientos por lucro cesante o daño emergente."/>
    <x v="19"/>
    <s v="Deterioro de la reputación institucional que afecta su capacidad y gobernanza."/>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Un Colaborador del IDU solicita o recibe dádivas de un propietario de predio para proporcionar información privilegiada para incrementar reconocimientos por lucro cesante o daño emergente."/>
    <x v="20"/>
    <s v="Deterioro de la reputación institucional que afecta su capacidad y gobernanza."/>
    <s v="Validaciones por parte de articulador socio económico"/>
    <n v="3"/>
    <n v="4"/>
    <n v="12"/>
    <s v="MEDIO"/>
    <s v="Programa de Fortalecimiento de la Cultura Ética para Colaboradores del IDU no Directivos (incluyendo protocolos desde el proceso de selección, vinculación, desempeño periódico y retiro)."/>
    <n v="3"/>
  </r>
  <r>
    <x v="2"/>
    <s v="Un propietario de predio, tenedor o habitante, ofrece o entrega dádivas a un Colaborador del IDU para que le entregue información privilegiada que permita incrementar reconocimientos por lucro cesante o daño emergente."/>
    <x v="0"/>
    <s v="Deterioro de la reputación institucional que afecta su capacidad de gestión."/>
    <s v="Validaciones por parte de articulador socio económico"/>
    <n v="3"/>
    <n v="4"/>
    <n v="12"/>
    <s v="MEDIO"/>
    <s v="Programa de comunicación pública &quot;cero tolerancia al soborno y a la corrupción&quot; hacia la comunidad, los socios de negocios y demás partes interesadas del IDU."/>
    <n v="3"/>
  </r>
  <r>
    <x v="2"/>
    <s v="Un Colaborador del IDU solicita o recibe una dádiva para alterar información que permita modificar la tasación por concepto de actividades económicas inexistentes o de menor actividad."/>
    <x v="19"/>
    <s v="Reducción de la capacidad de innovación por desconfianza en la gestión del IDU."/>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2"/>
    <s v="Un Colaborador del IDU solicita o recibe una dádiva para alterar información que permita modificar la tasación por concepto de actividades económicas inexistentes o de menor actividad."/>
    <x v="20"/>
    <s v="Reducción de la capacidad de innovación por desconfianza en la gestión del IDU."/>
    <s v="Validaciones por parte de articulador socio económico"/>
    <n v="3"/>
    <n v="5"/>
    <n v="15"/>
    <s v="MEDIO"/>
    <s v="Programa de Fortalecimiento de la Cultura Ética para Colaboradores del IDU no Directivos (incluyendo protocolos desde el proceso de selección, vinculación, desempeño periódico y retiro)."/>
    <n v="3"/>
  </r>
  <r>
    <x v="2"/>
    <s v="Un propietario de predio ofrece o entrega dádivas a un Colaborador del IDU para que incremente el reporte de actividades económicas para incrementar la tasación de indemnizaciones."/>
    <x v="0"/>
    <s v="Deterioro de la reputación institucional que afecta su capacidad y gobernanza."/>
    <s v="Validaciones por parte de articulador socio económico"/>
    <n v="3"/>
    <n v="5"/>
    <n v="15"/>
    <s v="MEDIO"/>
    <s v="Programa de comunicación pública &quot;cero tolerancia al soborno y a la corrupción&quot; hacia la comunidad, los socios de negocios y demás partes interesadas del IDU."/>
    <n v="3"/>
  </r>
  <r>
    <x v="2"/>
    <s v="Un Colaborador del IDU ofrece dádivas o beneficios a un servidor de Catastro Distrital para que altere la información de los avalúos por asuntos relacionados con daño emergente y lucro cesante o por complementación de la indeminización en los casos de expropiación."/>
    <x v="19"/>
    <s v="Deterioro de la reputación institucional que afecta su gobernanza."/>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ofrece dádivas o beneficios a un servidor de Catastro Distrital para que altere la información de los avalúos por asuntos relacionados con daño emergente y lucro cesante o por complementación de la indeminización en los casos de expropiación."/>
    <x v="20"/>
    <s v="Deterioro de la reputación institucional que afecta su gobernanza."/>
    <s v="Validaciones por parte de articulador socio económico"/>
    <n v="2"/>
    <n v="5"/>
    <n v="10"/>
    <s v="BAJO"/>
    <s v="El nivel de riesgo es bajo y no se requieren controles adicionales"/>
    <n v="0.1"/>
  </r>
  <r>
    <x v="2"/>
    <s v="Un servidor de Catastro Distrital ofrece o entrega dádivas o beneficios a un Colaborador del IDU para que se haga alteración de condiciones económicas que incrementen el reconocimiento por lucro cesante o daño emergente o la complementación de indeminización por expropiación administrativa."/>
    <x v="21"/>
    <s v="No logro total o parcial de los Objetivos del Instituto por falta de compromiso o apropiación de los Colaboradores del IDU."/>
    <s v="Validaciones por parte de articulador socio económico y articulador de avaluos"/>
    <n v="2"/>
    <n v="5"/>
    <n v="10"/>
    <s v="BAJO"/>
    <s v="El nivel de riesgo es bajo y no se requieren controles adicionales"/>
    <n v="0.1"/>
  </r>
  <r>
    <x v="2"/>
    <s v="Un Colaborador del IDU solicite al propietario de un predio una dádiva para agilizar el proceso de compraventa de su predio."/>
    <x v="15"/>
    <s v="Deterioro de la reputación institucional que afecta su gobernanza."/>
    <s v="Equipo de seguimiento que revisa la totalidad de los documentos asociados a predios y la trazabilidad del proceso de adquisición, que son parte del proyecto."/>
    <n v="3"/>
    <n v="3"/>
    <n v="9"/>
    <s v="BAJO"/>
    <s v="El nivel de riesgo es bajo y no se requieren controles adicionales"/>
    <n v="0.1"/>
  </r>
  <r>
    <x v="2"/>
    <s v="Un Colaborador del IDU solicite al propietario de un predio una dádiva para agilizar el proceso de compraventa de su predio."/>
    <x v="16"/>
    <s v="Deterioro de la reputación institucional que afecta su gobernanza."/>
    <s v="Validaciones por parte de articulador jurídico"/>
    <n v="3"/>
    <n v="3"/>
    <n v="9"/>
    <s v="BAJO"/>
    <s v="El nivel de riesgo es bajo y no se requieren controles adicionales"/>
    <n v="0.1"/>
  </r>
  <r>
    <x v="2"/>
    <s v="Un propietario ofrece o entrega una dádiva a un Colaborador del IDU para que agilice el proceso de compraventa del predio."/>
    <x v="0"/>
    <s v="Deterioro de la reputación institucional que afecta su capacidad de gestión."/>
    <s v="Validaciones por parte de articulador jurídico"/>
    <n v="3"/>
    <n v="3"/>
    <n v="9"/>
    <s v="BAJO"/>
    <s v="El nivel de riesgo es bajo y no se requieren controles adicionales"/>
    <n v="0.1"/>
  </r>
  <r>
    <x v="2"/>
    <s v="Un Colaborador del IDU solicita o recibe dádivas o beneficios para alterar el informe de reconocimiento económico para favorecer a un propietario de un predio vía expropiación."/>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solicita o recibe dádivas o beneficios para alterar el informe de reconocimiento económico para favorecer a un propietario de un predio vía expropiación."/>
    <x v="16"/>
    <s v="No logro total o parcial de los Objetivos del Instituto por falta de compromiso o apropiación de los Colaboradores del IDU."/>
    <s v="Validaciones por parte de articulador jurídico"/>
    <n v="2"/>
    <n v="5"/>
    <n v="10"/>
    <s v="BAJO"/>
    <s v="El nivel de riesgo es bajo y no se requieren controles adicionales"/>
    <n v="0.1"/>
  </r>
  <r>
    <x v="2"/>
    <s v="Un propietario de un predio ofrece o entrega dádivas a un Colaborador del IDU para que estudie y proyecte irregularmente la respuesta a un recurso de reposición para el proceso de pago vía expropiación."/>
    <x v="0"/>
    <s v="Deterioro de la reputación institucional que afecta su capacidad de gestión."/>
    <s v="Validaciones por parte de articulador jurídico"/>
    <n v="2"/>
    <n v="5"/>
    <n v="10"/>
    <s v="BAJO"/>
    <s v="El nivel de riesgo es bajo y no se requieren controles adicionales"/>
    <n v="0.1"/>
  </r>
</pivotCacheRecords>
</file>

<file path=xl/pivotCache/pivotCacheRecords21.xml><?xml version="1.0" encoding="utf-8"?>
<pivotCacheRecords xmlns="http://schemas.openxmlformats.org/spreadsheetml/2006/main" xmlns:r="http://schemas.openxmlformats.org/officeDocument/2006/relationships" count="107">
  <r>
    <s v="RESPUESTA A EMERGENCIAS NIVEL DISTRITAL"/>
    <s v="Un ciudadano ofrece o entrega dádivas a un Colaborador del IDU para que al elaborar el plan de acción de un incidente, se incluyan acciones que solo pueden ser ejecutadas por una persona específica."/>
    <x v="0"/>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1"/>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2"/>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3"/>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4"/>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tercero (persona jurídica ajena al IDU) ofrece o entrega dádivas a un Colaborador del IDU para que éste, sobrevalore los daños en via, talud u otras áreas del espacio públicoy de esta manera se autorice una intervención de mayor costo y magnitud del requerido."/>
    <x v="5"/>
    <s v="Sobrecostos en los proyectos que reducen la capacidad de alcanzar metas físicas."/>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1"/>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2"/>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3"/>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4"/>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ntratista ofrece o entrega dádivas a un Colaborador del IDU para que le asigne la ejecución de acciones para la atención de la emergencia a un ejecutor específico."/>
    <x v="6"/>
    <s v="Sobrecostos en los proyectos que reducen la capacidad de alcanzar metas físicas."/>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MONITOREO DE PASOS ELEVADOS Y A NIVEL"/>
    <s v="Un tercero ofrece o entrega dádivas a un Colaborador del IDU para que reporte irregularmente el mal estado de una estructura en la actividad de reconocimiento de los principales elementos que componen la estructura y la inspección general."/>
    <x v="5"/>
    <s v="Deterioro de la reputación institucional que afecta su capacidad de gestión."/>
    <s v="1. Procedimiento PR-CI-06 &quot;Monitoreo de pasos elevados y a nivel tanto vehiculares como peatonales&quot; 2. Informe de Inspección aprobado por el Director Técnico, el cual es remitido a la DTE y DTP. _x000a_3. La priorización para el mantenimiento y/o reforzamiento de los puentes es función de la DTE y DTP."/>
    <n v="1"/>
    <n v="4"/>
    <n v="4"/>
    <s v="BAJO"/>
    <s v="El nivel de riesgo bajo no requiere controles adicionales"/>
    <n v="0.1"/>
  </r>
  <r>
    <s v="MONITOREO DE PASOS ELEVADOS Y A NIVEL"/>
    <s v="Un Colaborador del IDU solicita o recibe dádivas de un ciudadano para reportar irregularmente el mal estado de una estructura en la actividad de reconocimiento de los principales elementos que componen la estructura y la inspección general."/>
    <x v="7"/>
    <s v="No logro total o parcial los Objetivos del Instituto por falta de compromiso o apropiación de los Servidores del IDU."/>
    <s v="1. Procedimiento PR-CI-06 &quot;Monitoreo de pasos elevados y a nivel tanto vehiculares como peatonales&quot; 2. Informe de Inspección aprobado por el Director Técnico, el cual es remitido a la DTE y DTP. _x000a_3. La priorización para el mantenimiento y/o reforzamiento de los puentes es función de la DTE y DTP."/>
    <n v="1"/>
    <n v="4"/>
    <n v="4"/>
    <s v="BAJO"/>
    <s v="El nivel de riesgo bajo no requiere controles adicionales"/>
    <n v="0.1"/>
  </r>
  <r>
    <s v="APROVECHAMIENTO ECONÓMICO POR CAMPAMENTOS DE OBRA Y/O OCUPACIONES TEMPORALES DE OBRA"/>
    <s v="Un tercero ofrece o entrega dádivas a Servidores del IDU encargados de la recepción de solicitudes, para que su solicitud sea priorizada o entregada por fuera del orden de llegada."/>
    <x v="5"/>
    <s v="Deterioro de la reputación institucional que afecta su capacidad de gestión."/>
    <s v="1- Toda solicitud recibida en el Instituto debe ser radicada a través del aplicativo Orfeo, lo cual permite tener evidencia de la fecha y hora de radicado._x000a_2- La Guía de tramites y servicios establece los tiempos requeridos por el IDU para otorgar los permisos."/>
    <n v="3"/>
    <n v="2"/>
    <n v="6"/>
    <s v="BAJO"/>
    <s v="El nivel de riesgo bajo no requiere controles adicionales"/>
    <n v="0.1"/>
  </r>
  <r>
    <s v="APROVECHAMIENTO ECONÓMICO POR CAMPAMENTOS DE OBRA Y/O OCUPACIONES TEMPORALES DE OBRA"/>
    <s v="Un Colaborador del IDU encargado de la recepción de solicitudes solicita o recibe dádivas de un ciudadano para que su solicitud sea priorizada o entregada por fuera del orden de llegada."/>
    <x v="7"/>
    <s v="No logro total o parcial de los Objetivos del Instituto por falta de compromiso o apropiación de los Servidores del IDU."/>
    <s v="1- Toda solicitud recibida en el Instituto debe ser radicada a través del aplicativo Orfeo, lo cual permite tener evidencia de la fecha y hora de radicado._x000a_2- La Guía de tramites y servicios establece los tiempos requeridos por el IDU para otorgar los permisos."/>
    <n v="3"/>
    <n v="2"/>
    <n v="6"/>
    <s v="BAJO"/>
    <s v="El nivel de riesgo bajo no requiere controles adicionales"/>
    <n v="0.1"/>
  </r>
  <r>
    <s v="APROVECHAMIENTO ECONÓMICO POR CAMPAMENTOS DE OBRA Y/O OCUPACIONES TEMPORALES DE OBRA"/>
    <s v="Un tercero, ofrece o entrega a un Colaborador del IDU una dádiva para que se altere el concepto o cantidad de aprovechamiento económico de una instalación provisional."/>
    <x v="5"/>
    <s v="Deterioro de la reputación institucional que afecta su gobernanza."/>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POR CAMPAMENTOS DE OBRA Y/O OCUPACIONES TEMPORALES DE OBRA"/>
    <s v="Un Colaborador del IDU recibe o acepta una dádiva de un Tercero para alterar el concepto o cantidad de aprovechamiento económico de una instalación provisional."/>
    <x v="7"/>
    <s v="Sobrecostos, deficiencias en alcance y calidad en la ejecución en los proyectos, que reducen la capacidad de lograr objetivos."/>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POR CAMPAMENTOS DE OBRA Y/O OCUPACIONES TEMPORALES DE OBRA"/>
    <s v="Un tercero, ofrece o entrega a un Colaborador del IDU una dádiva para que se incluyan en el acto administrativo de aprovechamiento de espacio público, requisitos que solo beneficien a quien hace uso temporal de este espacio público."/>
    <x v="5"/>
    <s v="Deterioro de la reputación institucional que afecta su capacidad de gestión."/>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3"/>
    <n v="6"/>
    <s v="BAJO"/>
    <s v="El nivel de riesgo bajo no requiere controles adicionales"/>
    <n v="0.1"/>
  </r>
  <r>
    <s v="APROVECHAMIENTO ECONÓMICO POR CAMPAMENTOS DE OBRA Y/O OCUPACIONES TEMPORALES DE OBRA"/>
    <s v="Un Colaborador del IDU solicite o acepte una dádiva de un Tercero, para que se incluyan en el acto administrativo de aprovechamiento de espacio público, requisitos que solo beneficien a quien hace uso temporal de este espacio público."/>
    <x v="7"/>
    <s v="No logro total o parcial de los Objetivos del Instituto por falta de compromiso o apropiación de los Servidores del IDU."/>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3"/>
    <n v="6"/>
    <s v="BAJO"/>
    <s v="El nivel de riesgo bajo no requiere controles adicionales"/>
    <n v="0.1"/>
  </r>
  <r>
    <s v="APROVECHAMIENTO ECONÓMICO POR CAMPAMENTOS DE OBRA Y/O OCUPACIONES TEMPORALES DE OBRA"/>
    <s v="Un tercero ofrece o entrega una dádiva a un Colaborador del IDU para que altere el acta de recibo del espacio solicitado, sin verificar o informando datos incorrectos sobre el estado del espacio en iguales o mejores condiciones a las encontradas antes del uso para el aprovechamiento económico de espacio público."/>
    <x v="5"/>
    <s v="Deterioro de la reputación institucional que afecta su gobernanza."/>
    <s v="1- La visita de recibo de espacio público la realiza el Colaborador IDU, sin el titular del permiso._x000a_2- Se da cumplimiento al procedimiento PR-CI-07."/>
    <n v="3"/>
    <n v="3"/>
    <n v="9"/>
    <s v="BAJO"/>
    <s v="El nivel de riesgo bajo no requiere controles adicionales"/>
    <n v="0.1"/>
  </r>
  <r>
    <s v="APROVECHAMIENTO ECONÓMICO POR CAMPAMENTOS DE OBRA Y/O OCUPACIONES TEMPORALES DE OBRA"/>
    <s v="Un Colaborador del IDU solicita o acepta una dádiva de un Tercero para que altere el acta de recibo del espacio solicitado, sin verificar o informando datos incorrectos sobre el estado del espacio en iguales o mejores condiciones a las encontradas antes del uso para el aprovechamiento económico de espacio público."/>
    <x v="7"/>
    <s v="No logro total o parcial de los Objetivos del Instituto por falta de compromiso o apropiación de los Servidores del IDU."/>
    <s v="1- La visita de recibo de espacio público la realiza el Colaborador IDU, sin el titular del permiso._x000a_2- Se da cumplimiento al procedimiento PR-CI-07."/>
    <n v="3"/>
    <n v="3"/>
    <n v="9"/>
    <s v="BAJO"/>
    <s v="El nivel de riesgo bajo no requiere controles adicionales"/>
    <n v="0.1"/>
  </r>
  <r>
    <s v="APROVECHAMIENTO ECONÓMICO POR CAMPAMENTOS DE OBRA Y/O OCUPACIONES TEMPORALES DE OBRA"/>
    <s v="Un Tercero ofrece o entrega una dádiva a un Colaborador del IDU para que no solicite la aplicación del procedimiento sancionatorio para infracciones urbanísticas, por una infracción urbanística o por no entrega del espacio público en las condiciones previstas en el acto administrativo. "/>
    <x v="5"/>
    <s v="Deterioro de la reputación institucional que afecta su gobernanza."/>
    <s v="1- El procedimiento PR-CI-07 establece las gestiones a realizar en caso de incumplimientos._x000a_2- Tanto las Alcaldías Locales, como la Policía Nacional ejerce la función de vigilante del espacio público."/>
    <n v="2"/>
    <n v="4"/>
    <n v="8"/>
    <s v="BAJO"/>
    <s v="Programa de comunicación pública &quot;cero tolerancia al soborno y a la corrupción&quot; hacia la comunidad, los socios de negocios y demás partes interesadas del IDU."/>
    <n v="0.1"/>
  </r>
  <r>
    <s v="APROVECHAMIENTO ECONÓMICO POR CAMPAMENTOS DE OBRA Y/O OCUPACIONES TEMPORALES DE OBRA"/>
    <s v="Un Colaborador del IDU solicita o acepta una dádiva de un Tercero para que no solicite la aplicación del procedimiento sancionatorio para infracciones urbanísticas, por una infracción urbanística o por no entrega del espacio público en las condiciones previstas en el acto administrativo. "/>
    <x v="7"/>
    <s v="No logro total o parcial de los Objetivos del Instituto por falta de compromiso o apropiación de los Servidores del IDU."/>
    <s v="1- El procedimiento PR-CI-07 establece las gestiones a realizar en caso de incumplimientos._x000a_2- Tanto las Alcaldías Locales, como la Policía Nacional ejerce la función de vigilante del espacio público."/>
    <n v="2"/>
    <n v="4"/>
    <n v="8"/>
    <s v="BAJO"/>
    <s v="Programa de Fortalecimiento de la Cultura Ética para Colaboradores del IDU no Directivos (incluyendo protocolos desde el proceso de selección, vinculación, desempeño periódico y retiro)."/>
    <n v="0.1"/>
  </r>
  <r>
    <s v="EXPEDICIÓN Y RECIBO DE LICENCIAS DE EXCAVACIÓN"/>
    <s v="Un tercero solicitante ofrece o entrega dádivas a un Colaborador del IDU para que agilice el trámite de solicitud de licencia."/>
    <x v="5"/>
    <s v="Deterioro de la reputación institucional que afecta su capacidad y gobernanza."/>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recibe dádivas de un tercero solicitante para que se agilice el trámite de solicitud de licencia."/>
    <x v="7"/>
    <s v="Deterioro de la reputación institucional que afecta su capacidad de gestión."/>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2"/>
    <n v="3"/>
    <n v="6"/>
    <s v="BAJO"/>
    <s v="El nivel de riesgo bajo no requiere controles adicionales"/>
    <n v="0.1"/>
  </r>
  <r>
    <s v="EXPEDICIÓN Y RECIBO DE LICENCIAS DE EXCAVACIÓN"/>
    <s v="Un Tercero ofrece o entrega dádivas a un Colaborador del IDU para que apruebe una licencia de excavación sin el lleno de los requisitos exigidos."/>
    <x v="5"/>
    <s v="Deterioro de la reputación institucional que afecta su gobernanza."/>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recibe una dádiva de un Tercero para que apruebe una licencia de excavación sin el lleno de los requisitos exigidos."/>
    <x v="7"/>
    <s v="Sobrecostos, deficiencias en alcance y calidad en la ejecución en los proyectos, que reducen la capacidad de lograr objetivos."/>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Fortalecimiento de la Cultura Ética para Colaboradores del IDU no Directivos (incluyendo protocolos desde el proceso de selección, vinculación, desempeño periódico y retiro)."/>
    <n v="3"/>
  </r>
  <r>
    <s v="EXPEDICIÓN Y RECIBO DE LICENCIAS DE EXCAVACIÓN"/>
    <s v="Un Tercero ofrece o entrega dádivas a un Colaborador del IDU para que altere o incluya asuntos que solo benefician al solicitante, en actos administrativos derivados de la gestión de licencia de excavación."/>
    <x v="5"/>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El modelo de resolución para otorgar licencias es validado jurídicamente antes de su aprobación."/>
    <n v="3"/>
    <n v="3"/>
    <n v="9"/>
    <s v="BAJO"/>
    <s v="El nivel de riesgo bajo no requiere controles adicionales"/>
    <n v="0.1"/>
  </r>
  <r>
    <s v="EXPEDICIÓN Y RECIBO DE LICENCIAS DE EXCAVACIÓN"/>
    <s v="Un Colaborador del IDU solicita o acepta dádivas de un Tercero para que altere o incluya asuntos que solo benefician al solicitante, en actos administrativos derivados de la gestión de licencia de excavación."/>
    <x v="7"/>
    <s v="No logro total o parcial de los Objetivos del Instituto por falta de compromiso o apropiación de los Servidores del IDU."/>
    <s v="1- se da cumplimiento al Decreto Nacional 1469-2010 «...reglamenta las disposiciones relativas a las licencias urbanísticas...» y el Procedimiento PR-CI-09 Expedición y recibo de licencias de excavación V_5.0_x000a_2- El modelo de resolución para otorgar licencias es validado jurídicamente antes de su aprobación."/>
    <n v="2"/>
    <n v="4"/>
    <n v="8"/>
    <s v="BAJO"/>
    <s v="El nivel de riesgo bajo no requiere controles adicionales"/>
    <n v="0.1"/>
  </r>
  <r>
    <s v="EXPEDICIÓN Y RECIBO DE LICENCIAS DE EXCAVACIÓN"/>
    <s v="Un Tercero que interviene el espacio público ofrece o entrega dádivas a un Colaborador del IDU para que no informe o declare de conocimiento de DTAI la afectación de espacio público por excavaciones sin licencia de excavación."/>
    <x v="5"/>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2"/>
    <n v="4"/>
    <n v="8"/>
    <s v="BAJO"/>
    <s v="El nivel de riesgo bajo no requiere controles adicionales"/>
    <n v="0.1"/>
  </r>
  <r>
    <s v="EXPEDICIÓN Y RECIBO DE LICENCIAS DE EXCAVACIÓN"/>
    <s v="Un Colaborador del IDU solicita o recibe dádivas de un Tercero que interviene el espacio público para que no se informe o declare de conocimiento de DTAI la afectación de espacio público por excavaciones sin licencia de excavación."/>
    <x v="7"/>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2"/>
    <n v="4"/>
    <n v="8"/>
    <s v="BAJO"/>
    <s v="El nivel de riesgo bajo no requiere controles adicionales"/>
    <n v="0.1"/>
  </r>
  <r>
    <s v="EXPEDICIÓN Y RECIBO DE LICENCIAS DE EXCAVACIÓN"/>
    <s v="Un Tercero que interviene el espacio público ofrece o entrega una dádiva a un Colaborador del IDU para que no solicite la aplicación del procedimiento sancionatorio para infracciones urbanísticas."/>
    <x v="5"/>
    <s v="Deterioro de la reputación institucional que afecta su gobernanza."/>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acepta una dádiva de un Tercero que interviene el espacio público para que no solicite la aplicación del procedimiento sancionatorio para infracciones urbanísticas."/>
    <x v="7"/>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3"/>
    <n v="4"/>
    <n v="12"/>
    <s v="MEDIO"/>
    <s v="Programa de Fortalecimiento de la Cultura Ética para Colaboradores del IDU (incluyendo protocolos desde el proceso de selección, vinculación, desempeño periódico y retiro)."/>
    <n v="3"/>
  </r>
  <r>
    <s v="EXPEDICIÓN Y RECIBO DE LICENCIAS DE EXCAVACIÓN"/>
    <s v="Un Tercero que interviene el espacio público ofrece o entrega una dádiva a un Colaborador del IDU para que emita el certificado de verificación y recibo de obra en trabajos no conformes."/>
    <x v="5"/>
    <s v="Deterioro de la reputación institucional que afecta su gobernanza."/>
    <s v="1- se da cumplimiento al Decreto Nacional 1469-2010 «...reglamenta las disposiciones relativas a las licencias urbanísticas...» y el Procedimiento PR-CI-09 Expedición y recibo de licencias de excavación V_5.0_x000a_2- Los certificados de recibo de obra son validados por el líder de grupo y Director Técnico previo a su publicación."/>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acepta dádivas de un Tercero que interviene el espacio público para que emita el certificado de verificación y recibo de obra en trabajos no conformes."/>
    <x v="7"/>
    <s v="No logro total o parcial de los Objetivos del Instituto por falta de compromiso o apropiación de los Servidores del IDU."/>
    <s v="1- se da cumplimiento al Decreto Nacional 1469-2010 «...reglamenta las disposiciones relativas a las licencias urbanísticas...» y el Procedimiento PR-CI-09 Expedición y recibo de licencias de excavación V_5.0_x000a_2- Los certificados de recibo de obra son validados por el líder de grupo y Director Técnico previo a su publicación."/>
    <n v="2"/>
    <n v="4"/>
    <n v="8"/>
    <s v="BAJO"/>
    <s v="El nivel de riesgo bajo no requiere controles adicionales"/>
    <n v="0.1"/>
  </r>
  <r>
    <s v="APROVECHAMIENTO ECONÓMICO DE CORTO PLAZO DEL ESPACIO PÚBLICO"/>
    <s v="Un ciudadano ofrece o entrega dádivas a Servidores del IDU encargados de la recepción de solicitudes, para que su solicitud sea priorizada o entregada por fuera del orden de llegada."/>
    <x v="0"/>
    <s v="Deterioro de la reputación institucional que afecta su gobernanza."/>
    <s v="1- Toda solicitud recibida en el Instituto debe ser radicada a través del aplicativo Orfeo, lo cual permite tener evidencia de la fecha y hora de radicado._x000a_2- La Guía de tramites y servicios establece los tiempos requeridos por el IDU para otorgar los permisos."/>
    <n v="4"/>
    <n v="3"/>
    <n v="12"/>
    <s v="MEDIO"/>
    <s v="Programa de comunicación pública &quot;cero tolerancia al soborno y a la corrupción&quot; hacia la comunidad, los socios de negocios y demás partes interesadas del IDU."/>
    <n v="3"/>
  </r>
  <r>
    <s v="APROVECHAMIENTO ECONÓMICO DE CORTO PLAZO DEL ESPACIO PÚBLICO"/>
    <s v="Un Colaborador del IDU encargado de la recepción de solicitudes solicita o recibe dádivas de un ciudadano para que su solicitud sea priorizada o entregada por fuera del orden de llegada."/>
    <x v="7"/>
    <s v="Deterioro de la reputación institucional que afecta su capacidad de gestión."/>
    <s v="1- Toda solicitud recibida en el Instituto debe ser radicada a través del aplicativo Orfeo, lo cual permite tener evidencia de la fecha y hora de radicado._x000a_2- La Guía de tramites y servicios establece los tiempos requeridos por el IDU para otorgar los permisos."/>
    <n v="3"/>
    <n v="3"/>
    <n v="9"/>
    <s v="BAJO"/>
    <s v="El nivel de riesgo bajo no requiere controles adicionales"/>
    <n v="0.1"/>
  </r>
  <r>
    <s v="APROVECHAMIENTO ECONÓMICO DE CORTO PLAZO DEL ESPACIO PÚBLICO"/>
    <s v="Un Tercero, ofrece o entrega a un Colaborador del IDU una dádiva para que se altere el concepto o cantidad de aprovechamiento económico."/>
    <x v="0"/>
    <s v="Deterioro de la reputación institucional que afecta su capacidad de gestión."/>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DE CORTO PLAZO DEL ESPACIO PÚBLICO"/>
    <s v="Un Colaborador del IDU recibe o acepta una dádiva de un Tercero para alterar el concepto o cantidad de aprovechamiento económico "/>
    <x v="7"/>
    <s v="No logro total o parcial de los Objetivos del Instituto por falta de compromiso o apropiación de los Servidores del IDU."/>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 "/>
    <n v="2"/>
    <n v="3"/>
    <n v="6"/>
    <s v="BAJO"/>
    <s v="El nivel de riesgo bajo no requiere controles adicionales"/>
    <n v="0.1"/>
  </r>
  <r>
    <s v="APROVECHAMIENTO ECONÓMICO DE CORTO PLAZO DEL ESPACIO PÚBLICO"/>
    <s v="Un Tercero, ofrece o entrega a un Colaborador del IDU una dádiva para que se incluyan en el contrato de aprovechamiento de espacio público, cláusulas que solo beneficien a quien hace uso temporal de este espacio público."/>
    <x v="0"/>
    <s v="Deterioro de la reputación institucional que afecta su capacidad y gobernanza."/>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4"/>
    <n v="8"/>
    <s v="BAJO"/>
    <s v="El nivel de riesgo bajo no requiere controles adicionales"/>
    <n v="0.1"/>
  </r>
  <r>
    <s v="APROVECHAMIENTO ECONÓMICO DE CORTO PLAZO DEL ESPACIO PÚBLICO"/>
    <s v="Un Colaborador del IDU solicite o acepte una dádiva de un Tercero, para que se incluyan en el contrato de aprovechamiento de espacio público, cláusulas que solo beneficien a quien hace uso temporal de este espacio público."/>
    <x v="7"/>
    <s v="Reducción de capacidad institucional para responder a las necesidades de la ciudad en lo relacionado con infraestructura para la movilidad y espacio público."/>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4"/>
    <n v="8"/>
    <s v="BAJO"/>
    <s v="El nivel de riesgo bajo no requiere controles adicionales"/>
    <n v="0.1"/>
  </r>
  <r>
    <s v="APROVECHAMIENTO ECONÓMICO DE CORTO PLAZO DEL ESPACIO PÚBLICO"/>
    <s v="Un Tercero ofrece o entrega una dádiva a un Colaborador del IDU para que altere el acta de recibo del espacio solicitado, sin verificar o informando datos incorrectos sobre la recuperación del espacio en iguales o mejores condiciones a las encontradas antes del uso para el aprovechamiento económico de espacio público."/>
    <x v="5"/>
    <s v="Deterioro de la reputación institucional que afecta su capacidad y gobernanza."/>
    <s v="1- La visita de recibo de espacio público la realiza el Colaborador IDU, sin el titular del permiso._x000a_2- Se da cumplimiento al procedimiento PR-CI-10."/>
    <n v="3"/>
    <n v="4"/>
    <n v="12"/>
    <s v="MEDIO"/>
    <s v="Programa de comunicación pública &quot;cero tolerancia al soborno y a la corrupción&quot; hacia la comunidad, los socios de negocios y demás partes interesadas del IDU."/>
    <n v="3"/>
  </r>
  <r>
    <s v="APROVECHAMIENTO ECONÓMICO DE CORTO PLAZO DEL ESPACIO PÚBLICO"/>
    <s v="Un Colaborador del IDU solicita o acepta una dádiva de un Tercero para que altere el acta de recibo del espacio solicitado, sin verificar o informando datos incorrectos sobre la recuperación del espacio en iguales o mejores condiciones a las encontradas antes del uso para el aprovechamiento económico de espacio público."/>
    <x v="7"/>
    <s v="Deterioro de la reputación institucional que afecta su capacidad de gestión."/>
    <s v="1- La visita de recibo de espacio público la realiza el Colaborador IDU, sin el titular del permiso._x000a_2- Se da cumplimiento al procedimiento PR-CI-10."/>
    <n v="3"/>
    <n v="4"/>
    <n v="12"/>
    <s v="MEDIO"/>
    <s v="Programa de Fortalecimiento de la Cultura Ética para Colaboradores del IDU (incluyendo protocolos desde el proceso de selección, vinculación, desempeño periódico y retiro)."/>
    <n v="3"/>
  </r>
  <r>
    <s v="APROVECHAMIENTO ECONÓMICO DE CORTO PLAZO DEL ESPACIO PÚBLICO"/>
    <s v="Un Tercero ofrece o entrega una dádiva a un Colaborador del IDU para que no solicite la aplicación del procedimiento sancionatorio para infracciones urbanísticas, por una infracción urbanística o por no entrega del espacio público en las condiciones previstas en el contrato. "/>
    <x v="5"/>
    <s v="Deterioro de la reputación institucional que afecta su capacidad y gobernanza."/>
    <s v="1- El procedimiento PR-CI-10 establece las gestiones a realizar en caso de incumplimientos._x000a_2- Tanto las Alcaldías Locales, como la Policía Nacional ejerce la función de vigilante del espacio público."/>
    <n v="2"/>
    <n v="4"/>
    <n v="8"/>
    <s v="BAJO"/>
    <s v="El nivel de riesgo bajo no requiere controles adicionales"/>
    <n v="0.1"/>
  </r>
  <r>
    <s v="APROVECHAMIENTO ECONÓMICO DE CORTO PLAZO DEL ESPACIO PÚBLICO"/>
    <s v="Un Colaborador del IDU solicita o acepta una dádiva de un Tercero para que no solicite la aplicación del procedimiento sancionatorio para infracciones urbanísticas, por una infracción urbanística o por no entrega del espacio público en las condiciones previstas en el contrato. "/>
    <x v="7"/>
    <s v="No logro total o parcial de los Objetivos del Instituto por falta de compromiso o apropiación de los Servidores del IDU."/>
    <s v="1- El procedimiento PR-CI-10 establece las gestiones a realizar en caso de incumplimientos._x000a_2- Tanto las Alcaldías Locales, como la Policía Nacional ejerce la función de vigilante del espacio público."/>
    <n v="2"/>
    <n v="4"/>
    <n v="8"/>
    <s v="BAJO"/>
    <s v="El nivel de riesgo bajo no requiere controles adicionales"/>
    <n v="0.1"/>
  </r>
  <r>
    <s v="APLICACÓN DE LA GARANTÍA ÚNICA EN SU AMPARO DE ESTABILIDAD Y CALIDAD DE CONTRATOS DE OBRA"/>
    <s v="Un contratista ofrece o entrega dádivas a un Colaborador del IDU para que no reporte la identificación de posibles daños o incumplimientos en las obras ejecutadas."/>
    <x v="6"/>
    <s v="Sobrecostos, deficiencias en alcance y calidad en la ejecución en los proyectos, que reducen la capacidad de lograr objetivos."/>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comunicación pública &quot;cero tolerancia al soborno y a la corrupción&quot; hacia la comunidad, los socios de negocios y demás partes interesadas del IDU."/>
    <n v="3"/>
  </r>
  <r>
    <s v="APLICACÓN DE LA GARANTÍA ÚNICA EN SU AMPARO DE ESTABILIDAD Y CALIDAD DE CONTRATOS DE OBRA"/>
    <s v="Un Colaborador del IDU solicita o recibe dádivas de un contratista para no reportar la identificación de posibles daños o incumplimientos en las obras ejecutadas."/>
    <x v="7"/>
    <s v="Reducción de capacidad institucional para responder a las necesidades de la ciudad en lo relacionado con infraestructura para la movilidad y espacio público."/>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Fortalecimiento de la Cultura Ética para Colaboradores del IDU no Directivos (incluyendo protocolos desde el proceso de selección, vinculación, desempeño periódico y retiro)."/>
    <n v="3"/>
  </r>
  <r>
    <s v="APLICACÓN DE LA GARANTÍA ÚNICA EN SU AMPARO DE ESTABILIDAD Y CALIDAD DE CONTRATOS DE OBRA"/>
    <s v="Un contratista ofrece o entrega dádivas a un Colaborador del IDU para que reporte como aprobada, la reparación de los daños."/>
    <x v="6"/>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3"/>
    <n v="6"/>
    <s v="BAJO"/>
    <s v="El nivel de riesgo bajo no requiere controles adicionales"/>
    <n v="0.1"/>
  </r>
  <r>
    <s v="APLICACÓN DE LA GARANTÍA ÚNICA EN SU AMPARO DE ESTABILIDAD Y CALIDAD DE CONTRATOS DE OBRA"/>
    <s v="Un Colaborador del IDU solicita o acepta dádivas de un contratista para que reporte como aprobada, la reparación de los daños."/>
    <x v="7"/>
    <s v="No logro total o parcial de los Objetivos del Instituto por falta de compromiso o apropiación de los Servidores del IDU."/>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3"/>
    <n v="6"/>
    <s v="BAJO"/>
    <s v="El nivel de riesgo bajo no requiere controles adicionales"/>
    <n v="0.1"/>
  </r>
  <r>
    <s v="APLICACÓN DE LA GARANTÍA ÚNICA EN SU AMPARO DE ESTABILIDAD Y CALIDAD DE CONTRATOS DE OBRA"/>
    <s v="Un contratista ofrece o entrega dádivas a un Colaborador del IDU para que entregue argumentos técnicos que lo exoneren de la responsabilidad de un daño o incumplimiento."/>
    <x v="6"/>
    <s v="Deterioro de la reputación institucional que afecta su gobernanza."/>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3"/>
    <n v="9"/>
    <s v="BAJO"/>
    <s v="El nivel de riesgo bajo no requiere controles adicionales"/>
    <n v="0.1"/>
  </r>
  <r>
    <s v="APLICACÓN DE LA GARANTÍA ÚNICA EN SU AMPARO DE ESTABILIDAD Y CALIDAD DE CONTRATOS DE OBRA"/>
    <s v="Un Colaborador del IDU solicita o recibe dádivas de un contratista para que entregue argumentos técnicos que lo exoneren de la responsabilidad de un daño o incumplimiento."/>
    <x v="7"/>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Fortalecimiento de la Cultura Ética para Colaboradores del IDU no Directivos (incluyendo protocolos desde el proceso de selección, vinculación, desempeño periódico y retiro)."/>
    <n v="3"/>
  </r>
  <r>
    <s v="APLICACÓN DE LA GARANTÍA ÚNICA EN SU AMPARO DE ESTABILIDAD Y CALIDAD DE CONTRATOS DE OBRA"/>
    <s v="Un contratista o Trabajador de la aseguradora, ofrece o entrega dádivas a un Colaborador del IDU para que modifique el acto administrativo que obliga al contratista a responder por daños o incumplimientos."/>
    <x v="6"/>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5"/>
    <n v="10"/>
    <s v="BAJO"/>
    <s v="El nivel de riesgo bajo no requiere controles adicionales"/>
    <n v="0.1"/>
  </r>
  <r>
    <s v="APLICACÓN DE LA GARANTÍA ÚNICA EN SU AMPARO DE ESTABILIDAD Y CALIDAD DE CONTRATOS DE OBRA"/>
    <s v="Un Colaborador del IDU solicita o recibe una dádiva de un contratista o Trabajador de la aseguradora, para que modifique el acto administrativo que obliga al contratista a responder por daños o incumplimientos."/>
    <x v="7"/>
    <s v="No logro total o parcial de los Objetivos del Instituto por falta de compromiso o apropiación de los Servidores del IDU."/>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5"/>
    <n v="10"/>
    <s v="BAJO"/>
    <s v="El nivel de riesgo bajo no requiere controles adicionales"/>
    <n v="0.1"/>
  </r>
  <r>
    <s v="COORDINACIÓN Y CONTROL DE LA EJECUCIÓN DE LOS PROYECTOS DE CONSERVACIÓN"/>
    <s v="Un contratista de obra ofrece o entrega dádivas a un Colaborador del IDU para que permita personas o dedicaciones de tiempos diferentes a los propuestos o lo establecido en el proceso contractual."/>
    <x v="6"/>
    <s v="Deterioro de la reputación institucional que afecta su gobernanza."/>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_x000a_"/>
    <n v="1"/>
    <n v="3"/>
    <n v="3"/>
    <s v="BAJO"/>
    <s v="El nivel de riesgo bajo no requiere controles adicionales"/>
    <n v="0.1"/>
  </r>
  <r>
    <s v="COORDINACIÓN Y CONTROL DE LA EJECUCIÓN DE LOS PROYECTOS DE CONSERVACIÓN"/>
    <s v="Un interventor ofrece o entrega dádivas a un Colaborador del IDU para que permita que las personas tengan dedicaciones de tiempos diferentes a los propuestos en el proceso contractual."/>
    <x v="8"/>
    <m/>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1"/>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2"/>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3"/>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4"/>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ntratista  de obra ofrece o entrega dádivas a un Colaborador del IDU para que suscriba el Acta de inicio del contrato sin el lleno de los requisitos necesarios."/>
    <x v="6"/>
    <s v="Pérdida de capacidad institucional para responder a las necesidades de la ciudad en lo relacionado con infraestructura para la movilidad y espacio público."/>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comunicación pública &quot;cero tolerancia al soborno y a la corrupción&quot; hacia la comunidad, los socios de negocios y demás partes interesadas del IDU."/>
    <n v="0.1"/>
  </r>
  <r>
    <s v="COORDINACIÓN Y CONTROL DE LA EJECUCIÓN DE LOS PROYECTOS DE CONSERVACIÓN"/>
    <s v="Un interventor ofrece o entrega dádivas a un Colaborador del IDU para que suscriba el Acta de inicio del contrato sin el lleno de los requisitos necesarios."/>
    <x v="8"/>
    <s v="Pérdida de capacidad institucional para responder a las necesidades de la ciudad en lo relacionado con infraestructura para la movilidad y espacio público."/>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comunicación pública &quot;cero tolerancia al soborno y a la corrupción&quot; hacia la comunidad, los socios de negocios y demás partes interesadas del IDU."/>
    <n v="0.1"/>
  </r>
  <r>
    <s v="COORDINACIÓN Y CONTROL DE LA EJECUCIÓN DE LOS PROYECTOS DE CONSERVACIÓN"/>
    <s v="Un Colaborador del IDU solicita o recibe dádivas de un Contratista (obra o interventoría) para que suscriba el Acta de inicio del contrato sin el lleno de los requisitos necesarios."/>
    <x v="1"/>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2"/>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3"/>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4"/>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ntratista ofrece o entrega dádivas a un Colaborador del IDU para que acepte, sin el cumplimiento de los requisitos, la contratación del personal para la ejecución del contrato."/>
    <x v="6"/>
    <s v="Deterioro de la reputación institucional que afecta su gobernanza."/>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interventor ofrece o entrega dádivas a un Colaborador del IDU para que acepte, sin el cumplimiento de los requisitos, la contratación del personal para la ejecución del contrato"/>
    <x v="8"/>
    <m/>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1"/>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2"/>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3"/>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_x000a_"/>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4"/>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ntratista  ofrece o entrega dádivas a un Colaborador del IDU para que acepte productos del contrato  de las fases preliminar, ejecución o liquidación  sin el cumplimiento de los requisitos y/o especificaciones establecidas para ello."/>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ventor  ofrece o entrega dádivas a un Colaborador del IDU para que acepte productos del contrato  de las fases preliminar, ejecución o liquidación  sin el cumplimiento de los requisitos y/o especificaciones establecidas para ello."/>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1"/>
    <s v="Sobrecostos en los proyectos que reducen la capacidad de alcanzar metas físicas."/>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2"/>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3"/>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4"/>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dádivas a un Colaborador del IDU para que acepte  precios no previstos (PNP) sin la debida justificación  u omitiendo los requisitos y condiciones exigidos para los mismos."/>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_x000a__x000a_"/>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dor del IDU para que acepte  precios no previstos (PNP) sin la debida justificación  u omitiendo los requisitos y condiciones exigidos para los mismos."/>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1"/>
    <s v="Sobrecostos en los proyectos que reducen la capacidad de alcanzar metas físicas."/>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2"/>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3"/>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_x000a_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4"/>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ofrece o  entrega dádivas a un Colaborador del IDU para que acepte  actas de recibo de obra para pago, con cantidades mayores a las realmente ejecutadas o incumpliendo los requisitos especificados para su recibo a satisfacción "/>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ador del IDU para que acepte  actas de recibo de obra para pago, con cantidades mayores a las realmente ejecutadas o incumpliendo los requisitos especificados para su recibo a satisfacción "/>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1"/>
    <s v="Sobrecostos en los proyectos que reducen la capacidad de alcanzar metas físicas."/>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2"/>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3"/>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4"/>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dádivas a un Colaborador del IDU para que acepte un acta de liquidación de anticipo sin soporte claro de su utilización."/>
    <x v="6"/>
    <s v="Pérdida de capacidad institucional para responder a las necesidades de la ciudad en lo relacionado con infraestructura para la movilidad y espacio público."/>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dor del IDU para que acepte un acta de liquidación de anticipo sin soporte claro de su utilización."/>
    <x v="8"/>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acepta dádivas de un contratista de obra para que acepte un acta de liquidación de anticipo sin soporte claro de su utilización."/>
    <x v="1"/>
    <s v="Sobrecostos en los proyectos que reducen la capacidad de alcanzar metas físicas."/>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monitoreo de situación patrimonial de Colaboradores del IDU con alta exposición al soborno, incluyendo familiares en primero y segundo grado de consanguinidad y afinidad."/>
    <n v="3"/>
  </r>
  <r>
    <s v="COORDINACIÓN Y CONTROL DE LA EJECUCIÓN DE LOS PROYECTOS DE CONSERVACIÓN"/>
    <s v="Un Colaborador del IDU solicita o acepta dádivas de un contratista de obra para que acepte un acta de liquidación de anticipo sin soporte claro de su utilización."/>
    <x v="2"/>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acepta dádivas de un contratista de obra para que acepte un acta de liquidación de anticipo sin soporte claro de su utilización."/>
    <x v="3"/>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acepta dádivas de un contratista de obra para que acepte un acta de liquidación de anticipo sin soporte claro de su utilización."/>
    <x v="4"/>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a un Colaborador del IDU dádivas para agilizar el trámite de pago ante la Entidad."/>
    <x v="6"/>
    <s v="Deterioro de la reputación institucional que afecta su gobernanza."/>
    <s v=" Los pagos de las actas de contratistas de obra e interventorías no dependen de las acciones a cargo del proceso de conservac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interventor ofrecen o entrega a un Colaborador del IDU dádivas para agilizar el trámite de pago ante la Entidad."/>
    <x v="8"/>
    <s v="Deterioro de la reputación institucional que afecta su gobernanza."/>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1"/>
    <s v="No logro total o parcial de los Objetivos del Instituto por falta de compromiso o apropiación de los Colaboradores del IDU."/>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2"/>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3"/>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4"/>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ntratista de obra ofrece o entrega a un Colaborador del IDU dádivas para suscribir el acta de liquidación sin el lleno de los requisitos."/>
    <x v="6"/>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interventor ofrecen o entrega a un Colaborador del IDU dádivas para suscribir el acta de liquidación sin el lleno de los requisitos."/>
    <x v="8"/>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1"/>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2"/>
    <m/>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3"/>
    <m/>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4"/>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pivotCacheRecords>
</file>

<file path=xl/pivotCache/pivotCacheRecords3.xml><?xml version="1.0" encoding="utf-8"?>
<pivotCacheRecords xmlns="http://schemas.openxmlformats.org/spreadsheetml/2006/main" xmlns:r="http://schemas.openxmlformats.org/officeDocument/2006/relationships" count="28">
  <r>
    <s v="Administración de Canales de Servicio a la Ciudadania"/>
    <s v="Que el funcionario IDU que recepciona el requerimiento ciudadano solicite o reciba dádivas a un ciudadano, para agiizar la respuesta de su requerimiento o para que este salga a favor del solicitante."/>
    <x v="0"/>
    <s v="Afectar la credibilidad y el buen nombre del IDU frente a la ciudadania"/>
    <s v="Ubicación de cámaras en lugares de atención presencial. _x000a_Información de gratuidad de los trámites y servicios en el SUIT."/>
    <n v="1"/>
    <n v="4"/>
    <n v="4"/>
    <s v="BAJO"/>
    <s v="El nivel de riesgo bajo no requiere controles adicionales"/>
    <n v="0.1"/>
  </r>
  <r>
    <s v="Administración de Canales de Servicio a la Ciudadania"/>
    <s v="Que el ciudadano que genera el requerimiento ante la entidad, ofrezca o entregue dádivas al Colaborador del IDU a cargo de la recepción de requerimientos, para agilizar su proceso o para que la rta al requerimiento salga a favor del solicitante"/>
    <x v="1"/>
    <s v="Afectar la credibilidad y el buen nombre del IDU frente a la ciudadania"/>
    <s v="Ubicación de cámaras en lugares de atención presencial. _x000a_Información de gratuidad de los trámites y servicios en el SUIT."/>
    <n v="2"/>
    <n v="4"/>
    <n v="8"/>
    <s v="BAJO"/>
    <s v="El nivel de riesgo bajo no requiere controles adicionales"/>
    <n v="0.1"/>
  </r>
  <r>
    <s v="Administración de Canales de Servicio a la Ciudadania"/>
    <s v="El administrador de la plataforma Bogotá te escucha que se encarga del direccionamiento a la entidad competente del requerimiento solicite o reciba dádivas del solicitante, con el pretexto de poder agilizar o recibir una respuesta positiva de la entidad encargada. "/>
    <x v="2"/>
    <s v="No logro total o parcial de los Objetivosdel Instituto por falta de compromiso o apropiación de los Servidores del IDU."/>
    <s v="Información de gratuidad de los trámites y servicios en el SUIT."/>
    <n v="2"/>
    <n v="3"/>
    <n v="6"/>
    <s v="BAJO"/>
    <s v="El nivel de riesgo bajo no requiere controles adicionales"/>
    <n v="0.1"/>
  </r>
  <r>
    <s v="Administración de Canales de Servicio a la Ciudadania"/>
    <s v="Un ciudadano ofrece dádivas a un Colaborador del IDU para pedirle agilizar o recibir una respuesta positiva de la entidad encargada de su requerimiento."/>
    <x v="1"/>
    <s v="Reducción de la capacidad de innovaciónpor desconfianza en la gestión del IDU."/>
    <s v="Información de gratuidad de los trámites y servicios en el SUIT."/>
    <n v="2"/>
    <n v="4"/>
    <n v="8"/>
    <s v="BAJO"/>
    <s v="El nivel de riesgo bajo no requiere controles adicionales"/>
    <n v="0.1"/>
  </r>
  <r>
    <s v="Recepción y Atención de_x000a_Requerimientos del Defensor del_x000a_Ciudadano "/>
    <s v="El colaborador del IDU que provee al Defensor de la Ciudadanía la_x000a_información necesaria para la resolución de los requerimientos, solicite o reciba dádivas del solicitante con el falso pretexto de garantizar una respuesta favorable o agilizar dicho proceso."/>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Un Colaborador del IDU, ofrezca o entregue dádivas al ciudadano que presento el requerimiento, para revocar dicha solicitud. "/>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Que el ciudadano que presento el requerimiento reciba dádivas de un Colaborador del IDU, para desistir de la continuidad del proceso."/>
    <x v="1"/>
    <s v="Afectar la credibilidad y el buen nombre del IDU frente a la ciudadania"/>
    <s v="Procedimiento de Recepción y Atención requerimientos del Defensor del Ciudadano._x000a_Información de gratuidad de los trámites y servicios en el SUIT."/>
    <n v="2"/>
    <n v="4"/>
    <n v="8"/>
    <s v="BAJO"/>
    <s v="El nivel de riesgo bajo no requiere controles adicionales"/>
    <n v="0.1"/>
  </r>
  <r>
    <s v="Recepción y Atención de_x000a_Requerimientos del Defensor del_x000a_Ciudadano "/>
    <s v="Un Colaborador del IDU, ofrezca o entregue dádivas al ciudadano que presento el requerimiento, para no enviar información adicional al Defensor de la ciudadania la cual es priomordial para darle continuidad al caso y asi dar por entendido que el solicitante desistio del requerimiento . "/>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Que el ciudadano que presento el requerimiento reciba dádivas de un Colaborador del IDU, para no realizar el envio de información adicional al Defensor de la Ciudadania, desistiendo así de la continuidad del requerimiento."/>
    <x v="1"/>
    <s v="No logro total o parcial de los Objetivos del Instituto por falta de compromiso oa propiación de los Servidores del IDU"/>
    <s v="Procedimiento de Recepción y Atención requerimientos del Defensor del Ciudadano._x000a_Información de gratuidad de los trámites y servicios en el SUIT."/>
    <n v="2"/>
    <n v="4"/>
    <n v="8"/>
    <s v="BAJO"/>
    <s v="El nivel de riesgo bajo no requiere controles adicionales"/>
    <n v="0.1"/>
  </r>
  <r>
    <s v="Gestión y Participación"/>
    <s v="Un Colaborador del IDU solicite o reciba dádivas de un ciudadano con el falso pretexto de poder hacer parte de los Grupos de interes del IDU. (partes interesadas y usuarios, ciudadanía, entre otros)."/>
    <x v="3"/>
    <s v="Alteración y ruptura de los acuerdos, apoyos e información que se construya de manera conjunta con la ciudadanía. "/>
    <s v="Control ciudadano durante los Comités IDU."/>
    <n v="1"/>
    <n v="2"/>
    <n v="2"/>
    <s v="BAJO"/>
    <s v="El nivel de riesgo bajo no requiere controles adicionales"/>
    <n v="0.1"/>
  </r>
  <r>
    <s v="Gestión y Participación"/>
    <s v="Un ciudadano ofrece o entrega dádivas a un Colaborador del IDU, para pedirle poder hacer parte de los Grupos de interes del IDU. "/>
    <x v="1"/>
    <s v="Filtración de información que compente a grupos de interes específico."/>
    <s v="Control y seguimiento ciudadano durante los Comités IDU. Listados de asistencia y carné de inscripción al Comité"/>
    <n v="1"/>
    <n v="2"/>
    <n v="2"/>
    <s v="BAJO"/>
    <s v="El nivel de riesgo bajo no requiere controles adicionales"/>
    <n v="0.1"/>
  </r>
  <r>
    <s v="Gestión y Participación"/>
    <s v="Los responsables del IDU de ejecutar el plan de participación ciudadana ofrezcan o entreguen dadivas a un grupo de personas para, tener supuesta evidencia de la ejecución y cumplimiento del plan. "/>
    <x v="3"/>
    <s v="Afectación en la ejecución de la obra por no haber recibido participación de la ciudadanía afectada."/>
    <s v="Control y seguimiento ciudadano durante la ejecución del Plan. Así mismo existen los estados de aprobaciones y verificaciones por parte de la interventoría y contratista."/>
    <n v="1"/>
    <n v="4"/>
    <n v="4"/>
    <s v="BAJO"/>
    <s v="El nivel de riesgo bajo no requiere controles adicionales"/>
    <n v="0.1"/>
  </r>
  <r>
    <s v="Gestión y Participación"/>
    <s v="Un grupo de personas reciban dádivas de los respondables del IDU de ejecutar el plan de participación ciudadana, para tener supuesta evidencia de la aplicación y total cumplimiento del plan de participción ciudadana. "/>
    <x v="4"/>
    <s v="Perdida de credibilidad y respaldo en los procesos de participación ciudadana. "/>
    <s v="Control y seguimiento ciudadano durante las reuniones y Comités IDU."/>
    <n v="1"/>
    <n v="4"/>
    <n v="4"/>
    <s v="BAJO"/>
    <s v="El nivel de riesgo bajo no requiere controles adicionales"/>
    <n v="0.1"/>
  </r>
  <r>
    <s v="Implementación de Estrategias de Articulación, Fortalecimiento de la Gestión Social y Formación Ciudadana"/>
    <s v="Que el Colaborador del IDU altere los resultados de las Encuestas de los grupos externos participantes,  a cambio de una satisfacción personal."/>
    <x v="3"/>
    <s v="Información erronea, que no permite mejorar el servicio."/>
    <s v="Recontacto Aleatorio con los encuestados para establecer respuestas"/>
    <n v="3"/>
    <n v="4"/>
    <n v="12"/>
    <s v="MEDIO"/>
    <s v="Programa de Fortalecimiento de la Cultura Ética para Colaboradores del IDU no Directivos (incluyendo protocolos desde el proceso de selección, vinculación, desempeño periódico y retiro)."/>
    <n v="3"/>
  </r>
  <r>
    <s v="Implementación de Estrategias de Articulación, Fortalecimiento de la Gestión Social y Formación Ciudadana"/>
    <s v="Que los grupos encuestados externamente reciban o soliciten dádivas del Colaborador del IDU, para no responder con crietrio o veracidad dichas encuestas."/>
    <x v="4"/>
    <s v="Información erronea, que no permite mejorar el servicio."/>
    <s v="Recontacto Aleatorio con los encuestados para establecer respuestas"/>
    <n v="1"/>
    <n v="2"/>
    <n v="2"/>
    <s v="BAJO"/>
    <s v="El nivel de riesgo bajo no requiere controles adicionales"/>
    <n v="0.1"/>
  </r>
  <r>
    <s v="Gestión Social en Etapa de Factibilidad y/o Estudios y Diseños. "/>
    <s v="Un integrante del comité social solicite o reciba dádivas de un Colaborador del IDU, para obtener cierto reconocimiento o beneficio en el proyecto a ejecutar.  "/>
    <x v="1"/>
    <s v="Perdida de legitimidad de los procesos de participación ciudadana."/>
    <s v="Control y seguimiento ciudadano durante las reuniones y Comités IDU."/>
    <n v="1"/>
    <n v="3"/>
    <n v="3"/>
    <s v="BAJO"/>
    <s v="El nivel de riesgo bajo no requiere controles adicionales"/>
    <n v="0.1"/>
  </r>
  <r>
    <s v="Gestión Social en Etapa de Factibilidad y/o Estudios y Diseños. "/>
    <s v="Un Colaborador del IDU solicita dádivas a un integrante del comité social con el falso pretexto de obtener algún reconocimiento o beneficio en el proyecto a ejecutar"/>
    <x v="3"/>
    <s v="No logro total o parcial de los Objetivos del Instituto por falta de compromiso o apropiación de los Servidores del IDU."/>
    <s v="Control ciudadano durante los Comités IDU. Listados de asistencia y carné de inscripción al Comité"/>
    <n v="1"/>
    <n v="2"/>
    <n v="2"/>
    <s v="BAJO"/>
    <s v="El nivel de riesgo bajo no requiere controles adicionales"/>
    <n v="0.1"/>
  </r>
  <r>
    <s v="Gestión Social en Etapa de Factibilidad y/o Estudios y Diseños. "/>
    <s v="Un colaborador del IDU solicita dádivas a un ciudadano para apoyar el proyecto y no oponerse o mostrar resistencia en su ejecución. "/>
    <x v="3"/>
    <s v="Se responde en el item 16"/>
    <s v="Control y seguimiento ciudadano durante las reuniones y Comités IDU."/>
    <n v="1"/>
    <n v="3"/>
    <n v="3"/>
    <s v="BAJO"/>
    <s v="El nivel de riesgo bajo no requiere controles adicionales"/>
    <n v="0.1"/>
  </r>
  <r>
    <s v="Gestión Social en Etapa de Factibilidad y/o Estudios y Diseños. "/>
    <s v="Que el profesional social de la OTC, altere u omita información de los informes sobre la gestión social ejecutada en los proyectos, a cambio de un reconocimiento o satisfacción personal.  "/>
    <x v="5"/>
    <s v="Ilegalidad en los documentos e informes técnicos de seguimiento. "/>
    <s v="La interventoría funge como actor de aprovación y revisión a cada uno de los informes y documentos a aprobar "/>
    <n v="2"/>
    <n v="3"/>
    <n v="6"/>
    <s v="BAJO"/>
    <s v="El nivel de riesgo bajo no requiere controles adicionales"/>
    <n v="0.1"/>
  </r>
  <r>
    <s v="Gestión Social en las Etapas de Construcción y_x000a_ Mantenimiento "/>
    <s v="Que un trabajador de la Interventoría ofrezca o entregue a un Colaborador del IDU, una dádiva para que acepte profesionales sociales del proyecto sin que éstos cumplan los requisitos mínimos o que acepte la suplantación de un profesional."/>
    <x v="6"/>
    <s v="Ilegalidad en los documentos e informes técnicos de seguimiento. Suplantación en documentos"/>
    <s v="Responsabilidad del gestor social en la aprobación de hojas de vida. _x000a_Lista de chequeo y verificación de los requerimientos de personal mínimo"/>
    <n v="1"/>
    <n v="4"/>
    <n v="4"/>
    <s v="BAJO"/>
    <s v="El nivel de riesgo bajo no requiere controles adicionales"/>
    <n v="0.1"/>
  </r>
  <r>
    <s v="Gestión Social en las Etapas de Construcción y_x000a_ Mantenimiento "/>
    <s v="Que un Colaborador del IDU solicite o reciba una dádiva de un contratista de obra para aceptarle que no vincule a todo el personal previsto o sin los requisitos mínimos"/>
    <x v="3"/>
    <s v="Perdida de transparencia en los procesos de selección. "/>
    <s v="Cada área especializada del IDU está encargada de revisar y aprobar a los profesionales de su competencia"/>
    <n v="1"/>
    <n v="4"/>
    <n v="4"/>
    <s v="BAJO"/>
    <s v="El nivel de riesgo bajo no requiere controles adicionales"/>
    <n v="0.1"/>
  </r>
  <r>
    <s v="Gestión Social en las Etapas de Construcción y_x000a_ Mantenimiento "/>
    <s v="Que un Colaborador del IDU acepte o solicite una dádiva por parte de un contratista de obra para que se dé por cumplido el Plan de Gestión Social por parte del contratista."/>
    <x v="3"/>
    <s v="Incumplimiento en los procesos de participación ciudadana, socialización e información. "/>
    <s v="La interventoría funge como actor de aprovación y revisión a cada uno de los informes y documentos a aprobar "/>
    <n v="2"/>
    <n v="4"/>
    <n v="8"/>
    <s v="BAJO"/>
    <s v="El nivel de riesgo bajo no requiere controles adicionales"/>
    <n v="0.1"/>
  </r>
  <r>
    <s v="Gestión Social en las Etapas de Construcción y_x000a_ Mantenimiento "/>
    <s v="Que un contratista o interventor de obra ofrezcan o entregue una dádiva a un Colaborador del IDU para que se acepten los documentos e informes que hacen parte de la gestión social a los proyectos (Plan de Acción, cronograma, Plan de Gestión Social, Actas de vecindad, entre otros) sin las respectivas revisiones y aprobaciones."/>
    <x v="7"/>
    <s v="Incumplimiento en las actividades de obra, retrasando la ejecución de la misma."/>
    <s v="La interventoría funge como actor de aprovación y revisión a cada uno de los informes y documentos. _x000a__x000a_Seguimiento periódico adelantado por la Dirección General frente a los componentes del proyecto. "/>
    <n v="2"/>
    <n v="4"/>
    <n v="8"/>
    <s v="BAJO"/>
    <s v="El nivel de riesgo bajo no requiere controles adicionales"/>
    <n v="0.1"/>
  </r>
  <r>
    <s v="Gestión Social en las Etapas de Construcción y_x000a_ Mantenimiento "/>
    <s v="Que un contratista o interventor de obra ofrezcan o entregue una dádiva a un Colaborador del IDU para que se acepten los documentos e informes que hacen parte de la gestión social a los proyectos (Plan de Acción, cronograma, Plan de Gestión Social, Actas de vecindad, entre otros) sin las respectivas revisiones y aprobaciones."/>
    <x v="6"/>
    <s v="Incumplimiento en las actividades de obra, retrasando la ejecución de la misma."/>
    <s v="La interventoría funge como actor de aprovación y revisión a cada uno de los informes y documentos. Seguimiento periódico adelantado por la Dirección General frente a los componentes del proyecto. "/>
    <n v="2"/>
    <n v="4"/>
    <n v="8"/>
    <s v="BAJO"/>
    <s v="El nivel de riesgo bajo no requiere controles adicionales"/>
    <n v="0.1"/>
  </r>
  <r>
    <s v="Gestión Social en las Etapas de Construcción y_x000a_ Mantenimiento "/>
    <s v="Que la Interventoría ofrezca o entregue a un servidor de la OTC, dádivas para que acepte los informes presentados sin el cumplimiento de los requisitos y se emita el concepto de aprobación."/>
    <x v="6"/>
    <s v="Reducción de la capacidad de innovaciónpor desconfianza en la gestión del IDU."/>
    <s v="Control de tiempos de emisión de los conceptos y los consecutivos de acuerdo a la ejecución del proyecto."/>
    <n v="3"/>
    <n v="4"/>
    <n v="12"/>
    <s v="MEDIO"/>
    <s v="Programa de comunicación pública &quot;cero tolerancia al soborno y a la corrupción&quot; hacia la comunidad, los socios de negocios y demás partes interesadas del IDU."/>
    <n v="3"/>
  </r>
  <r>
    <s v="Gestión Social en las Etapas de Construcción y_x000a_ Mantenimiento "/>
    <s v="Que un Colaborador de la OTC solicite o reciba dádivas de un interventor para que acepte los informes presentados por la interventoria, sin el cumplimiento de los requisitos y se emita el concepto de aprobación."/>
    <x v="3"/>
    <s v="Afectaciones en la ejecución de la obra donde se verifiquen incumplimiento de las acciones.  "/>
    <s v="Control de tiempos de emisión de los conceptos y los consecutivos de acuerdo a la ejecución del proyecto._x000a_Comites de Seguimiento del Grupo de Gestión y Prticipación"/>
    <n v="3"/>
    <n v="4"/>
    <n v="12"/>
    <s v="MEDIO"/>
    <s v="Programa de Fortalecimiento de la Cultura Ética para Colaboradores del IDU no Directivos (incluyendo protocolos desde el proceso de selección, vinculación, desempeño periódico y retiro)."/>
    <n v="3"/>
  </r>
  <r>
    <s v="Gestión Social en las Etapas de Construcción y_x000a_ Mantenimiento "/>
    <s v="Que el profesional social de la OTC, altere u omita información de los informes  sobre el proyecto, a cambio de un reconocimiento o satisfacción personal.  "/>
    <x v="5"/>
    <s v="Alteraciones y falta de veracidad en la información de carácter público. "/>
    <s v="La interventoría funge como actor de aprovación y revisión a cada uno de los informes y documentos. "/>
    <n v="1"/>
    <n v="4"/>
    <n v="4"/>
    <s v="BAJO"/>
    <s v="El nivel de riesgo bajo no requiere controles adicionales"/>
    <n v="0.1"/>
  </r>
  <r>
    <s v="Gestión Social en las Etapas de Construcción y_x000a_ Mantenimiento "/>
    <s v="Que un Colaborador del IDU solicite o acepte dadivas de representantes políticos para acceder a información pública reservada o pública clasificada de la Entidad"/>
    <x v="3"/>
    <s v="Tergiversación de los estados reales y actuales de los proyectos. "/>
    <s v="Solicitud de formalizar los requerimientos de información._x000a_Trazabilidad de las solcitudes de información y respuesta a los actores políticos._x000a_"/>
    <n v="2"/>
    <n v="4"/>
    <n v="8"/>
    <s v="BAJO"/>
    <s v="El nivel de riesgo bajo no requiere controles adicionales"/>
    <n v="0.1"/>
  </r>
</pivotCacheRecords>
</file>

<file path=xl/pivotCache/pivotCacheRecords4.xml><?xml version="1.0" encoding="utf-8"?>
<pivotCacheRecords xmlns="http://schemas.openxmlformats.org/spreadsheetml/2006/main" xmlns:r="http://schemas.openxmlformats.org/officeDocument/2006/relationships" count="8">
  <r>
    <s v="AHORRO Y USO EFICIENTE DEL AGUA Y DE LA ENERGÍA_x000a_PRAC.03-MANEJO DE RESIDUOS SÓLIDOS CONVENCIONALES_x000a_PRAC11_MANEJO_RESIDUOS_SOLIDOS_NO_CONVENCIONALES_V_3.8"/>
    <s v="Un contratista ofrece y entrega a un Colaborador del IDU una dadiva o comisión para que en la inspección previa de la obra, se avale sin llenar los requisitos, o que puede afectar los intereses del IDU"/>
    <x v="0"/>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4"/>
    <n v="4"/>
    <s v="BAJO"/>
    <s v="El nivel de riesgo es bajo y no se requieren controles adicionales"/>
    <n v="0.1"/>
  </r>
  <r>
    <s v="AHORRO Y USO EFICIENTE DEL AGUA Y DE LA ENERGÍA_x000a_PRAC.03-MANEJO DE RESIDUOS SÓLIDOS CONVENCIONALES_x000a_PRAC11_MANEJO_RESIDUOS_SOLIDOS_NO_CONVENCIONALES_V_3.9"/>
    <s v="Un Colaborador del IDU solicita una dádiva o una comisión para en la inspección previa de la obra, se avale sin llenar los requisitos, o que puede afectar los intereses del IDU"/>
    <x v="1"/>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4"/>
    <n v="4"/>
    <s v="BAJO"/>
    <s v="El nivel de riesgo es bajo y no se requieren controles adicionales"/>
    <n v="0.1"/>
  </r>
  <r>
    <s v="AHORRO Y USO EFICIENTE DEL AGUA Y DE LA ENERGÍA_x000a_PRAC.03-MANEJO DE RESIDUOS SÓLIDOS CONVENCIONALES_x000a_PRAC11_MANEJO_RESIDUOS_SOLIDOS_NO_CONVENCIONALES_V_3.10"/>
    <s v="Un contratista ofrece y entrega a un Colaborador del IDU una dadiva o comisión para Realizar las inspecciones durante el desarrollo del proyecto En caso de encontrar sumideros en mal estado informar a la entidad competente de su mantenimiento, sin llenar los requisitos, o que puede afectar los intereses del IDU"/>
    <x v="0"/>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3"/>
    <n v="3"/>
    <s v="BAJO"/>
    <s v="El nivel de riesgo es bajo y no se requieren controles adicionales"/>
    <n v="0.1"/>
  </r>
  <r>
    <s v="AHORRO Y USO EFICIENTE DEL AGUA Y DE LA ENERGÍA_x000a_PRAC.03-MANEJO DE RESIDUOS SÓLIDOS CONVENCIONALES_x000a_PRAC11_MANEJO_RESIDUOS_SOLIDOS_NO_CONVENCIONALES_V_3.11"/>
    <s v="Un Colaborador del IDU solicita una dádiva o una comisión paraRealizar las inspecciones durante el desarrollo del proyecto En caso de encontrar sumideros en mal estado informar a la entidad competente de su mantenimiento, sin llenar los requisitos, o que puede afectar los intereses del IDU"/>
    <x v="1"/>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3"/>
    <n v="3"/>
    <s v="BAJO"/>
    <s v="El nivel de riesgo es bajo y no se requieren controles adicionales"/>
    <n v="0.1"/>
  </r>
  <r>
    <s v="AHORRO Y USO EFICIENTE DEL AGUA Y DE LA ENERGÍA_x000a_PRAC.03-MANEJO DE RESIDUOS SÓLIDOS CONVENCIONALES_x000a_PRAC11_MANEJO_RESIDUOS_SOLIDOS_NO_CONVENCIONALES_V_3.12"/>
    <s v="Un interventor ofrece y entrega a un Colaborador del IDU una dadiva o comisión para Evaluar favorablemente el desempeño ambiental, sin llenar los requisitos, o que puede afectar los intereses del IDU"/>
    <x v="2"/>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3"/>
    <n v="5"/>
    <n v="15"/>
    <s v="MEDIO"/>
    <s v="Programa de comunicación pública &quot;cero tolerancia al soborno y a la corrupción&quot; hacia comunidad y agentes externos al IDU."/>
    <n v="3"/>
  </r>
  <r>
    <s v="AHORRO Y USO EFICIENTE DEL AGUA Y DE LA ENERGÍA_x000a_PRAC.03-MANEJO DE RESIDUOS SÓLIDOS CONVENCIONALES_x000a_PRAC11_MANEJO_RESIDUOS_SOLIDOS_NO_CONVENCIONALES_V_3.13"/>
    <s v="Un Colaborador del IDU solicita una dádiva o una comisión para modificar la evaluación del desempeño ambiental, sin llenar los requisitos, o que puede afectar los intereses del IDU"/>
    <x v="1"/>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5"/>
    <n v="15"/>
    <s v="MEDIO"/>
    <s v="Programa de Fortalecimiento de la Cultura Ética para Colaboradores del IDU no Directivos (incluyendo protocolos desde el proceso de selección, vinculación, desempeño periódico y retiro)."/>
    <n v="3"/>
  </r>
  <r>
    <s v="AHORRO Y USO EFICIENTE DEL AGUA Y DE LA ENERGÍA_x000a_PRAC.03-MANEJO DE RESIDUOS SÓLIDOS CONVENCIONALES_x000a_PRAC11_MANEJO_RESIDUOS_SOLIDOS_NO_CONVENCIONALES_V_3.14"/>
    <s v="Un interventor ofrece y entrega a un Colaborador del IDU una dadiva o comisión para aprobar Informe de interventoría, sin llenar los requisitos, o que puede afectar los intereses del IDU"/>
    <x v="2"/>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4"/>
    <n v="12"/>
    <s v="MEDIO"/>
    <s v="Programa de comunicación pública &quot;cero tolerancia al soborno y a la corrupción&quot; hacia comunidad y agentes externos al IDU."/>
    <n v="3"/>
  </r>
  <r>
    <s v="AHORRO Y USO EFICIENTE DEL AGUA Y DE LA ENERGÍA_x000a_PRAC.03-MANEJO DE RESIDUOS SÓLIDOS CONVENCIONALES_x000a_PRAC11_MANEJO_RESIDUOS_SOLIDOS_NO_CONVENCIONALES_V_3.15"/>
    <s v="Un Colaborador del IDU solicita una dádiva o una comisión para aprobar Informe de interventoría, sin llenar los requisitos, o que puede afectar los intereses del IDU"/>
    <x v="1"/>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4"/>
    <n v="12"/>
    <s v="MEDIO"/>
    <s v="Programa de Fortalecimiento de la Cultura Ética para Colaboradores del IDU no Directivos (incluyendo protocolos desde el proceso de selección, vinculación, desempeño periódico y retiro)."/>
    <n v="3"/>
  </r>
</pivotCacheRecords>
</file>

<file path=xl/pivotCache/pivotCacheRecords5.xml><?xml version="1.0" encoding="utf-8"?>
<pivotCacheRecords xmlns="http://schemas.openxmlformats.org/spreadsheetml/2006/main" xmlns:r="http://schemas.openxmlformats.org/officeDocument/2006/relationships" count="57">
  <r>
    <s v="CARACTERIZACIÓN"/>
    <s v="Un funcionario de una ESP ofrece o entrega dádivas o beneficios a un Colaborador del IDU para que se incorporen cláusulas o condiciones en los convenios, contratos y/o actos administrativos asociados beneficiosas para un tercero o para una ESP."/>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Un colaborador del IDU solicita o acepta dádivas para incorporar cláusulas o condiciones en los convenios, contratos y/o actos administrativos asociados beneficiosas para un tercero o para una ESP."/>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Colaborador del IDU reciba o solicite dádivas de un funcionario de la Secretaría Distrital de Movilidad, Alcaldia Mayor de Bogotá, del Sector Público, Privado, Empresas de Servicios Públicos, Entidades del Orden Nacional, Departamental o Distrital, para alterar los informes periódicos de seguimiento y evaluación de  acuerdos o convenios."/>
    <x v="1"/>
    <s v="Reducción de capacidad institucional para responder a las necesidades de la ciudad en lo relacionado con infraestructura para la movilidad y espacio público."/>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funcionario de la Secretaría Distrital de Movilidad, Alcaldia Mayor de Bogotá del Sector Público, Privado, Empresas de Servicios Públicos, Entidades del Orden Nacional, Departamental o Distrital entregue o ofrezca dádivas a un servisdor del IDU, para alterar los informes periódicos de seguimiento y evaluación de  acuerdos  o convenios."/>
    <x v="2"/>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funcionario de la Secretaría Distrital de Movilidad, Alcaldia Mayor de Bogotá del Sector Público, Privado, Empresas de Servicios Públicos, Entidades del Orden Nacional, Departamental o Distrital entregue o ofrezca beneficios a un alto Colaborador del IDU, para modificar o alterar las propuestas de convenios, acuerdos y/o actos administrativos."/>
    <x v="2"/>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5"/>
    <n v="15"/>
    <s v="MEDIO"/>
    <s v="Programa de comunicación pública &quot;cero tolerancia al soborno y a la corrupción&quot; hacia la comunidad, los socios de negocios y demás partes interesadas del IDU."/>
    <n v="3"/>
  </r>
  <r>
    <s v="CARACTERIZACIÓN"/>
    <s v="Que un Colaborador del IDU reciba o solicite beneficios de un funcionario de la Secretaría Distrital de Movilidad, Alcaldia Mayor de Bogotá, del Sector Público, Privado, Empresas de Servicios Públicos, Entidades del Orden Nacional, Departamental o Distrital, para modificar o alterar las propuestas de convenios, acuerdos y/o actos administrativos."/>
    <x v="1"/>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2"/>
    <n v="5"/>
    <n v="10"/>
    <s v="BAJO"/>
    <s v="El nivel de riesgo es bajo y no se requieren controles adicionales"/>
    <n v="0.1"/>
  </r>
  <r>
    <s v="CARACTERIZACIÓN"/>
    <s v="Que un funcionario de la Secretaría Distrital de Movilidad, del Sector Público, Privado, Empresas de Servicios Públicos, Entidades del Orden Nacional, Departamental o Distrital entregue o ofrezca beneficios a un alto Colaborador del IDU, para aprobar y llevar a cabo la propuesta de proyectos que una de las posibles entidades han solicitado. "/>
    <x v="2"/>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5"/>
    <n v="15"/>
    <s v="MEDIO"/>
    <s v="Programa de comunicación pública &quot;cero tolerancia al soborno y a la corrupción&quot; hacia la comunidad, los socios de negocios y demás partes interesadas del IDU."/>
    <n v="3"/>
  </r>
  <r>
    <s v="CARACTERIZACIÓN"/>
    <s v="Que un alto Colaborador del IDU reciba o solicite beneficios de un funcionario de la Secretaría Distrital de Movilidad, del Sector Público, Privado, Empresas de Servicios Públicos, Entidades del Orden Nacional, Departamental o Distrital, para aprobar y llevar a cabo la propuesta de proyectos que una de las posibles entidades han solicitado."/>
    <x v="3"/>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5"/>
    <n v="15"/>
    <s v="MEDIO"/>
    <s v="Programa de Fortalecimiento de la Cultura Ética para Directivos en el IDU (incluyendo protocolos desde el proceso de selección, vinculación, desempeño periódico y retiro)."/>
    <n v="3"/>
  </r>
  <r>
    <s v="COORDINACIÓN IDU, ESP Y TIC EN PROYECTOS DE INFRAESTRUCTURA DE TRANSPORTE"/>
    <s v="Un funcionario de las  empresas de servicios públicos, TIC ó Entidades Distritales solicite o reciba dádivas de un colaborador IDU, para alterar la solicitud de los costos originados por protección y traslados de redes, necesario para el proyecto."/>
    <x v="2"/>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entregue o ofrezca dádivas a un funcionario de las   empresas de servicios públicos, TIC ó Entidades Distritales, para alterar la solicitud de los costos originados por protección y traslados de redes, necesario para el proyect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entregue o ofrezca dádivas al colaborador del IDU, para incluir en el proyecto algún tipo de solicitud especial, que no se pueda o no haya sido contemplada en la planeación del proyecto."/>
    <x v="2"/>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reciba o solicite dádivas a un funcionario de las empresas de servicios públicos, TIC ó Entidades Distritales, para incluir en el proyecto algún tipo de solicitud especial, que no se pueda o no haya sido contemplada en la planeación del proyecto."/>
    <x v="1"/>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entregue o ofrezca dádivas a un funcionario de las  empresas de servicios públicos, TIC ó Entidades Distritales, para acordar a beneficio de las partes el costo, construcción, tiempos y demás condiciones."/>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reciba o solicite dádivas al colaborador del IDU, para acordar a beneficio de las partes el costo, construcción, tiempos y demás condiciones."/>
    <x v="2"/>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modifique o altere la información que debe ser entregada al IDU, por reconocimiento, beneficio o satisfacción personal."/>
    <x v="2"/>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El Colaborador del IDU solicite o reciba dádivas de un funcionario de las empresas de Servicios Públicos o cualquier otra entidad, para aprobar sin plena justificación solicitudes extemporáneas que modifique el presupuesto y/o el cronograma del proyecto (o contrat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funcionario de las empresas de Servicios Públicos o cualquier otra entidad, entregue o ofrezca dádivas a un Colaborador del IDU, para que apruebe sin plena justificación solicitudes extemporáneas que modifique el presupuesto y/o el cronograma del proyecto (o contrato)."/>
    <x v="0"/>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funcionario de las ESP, Interventoría, TIC o IDU reciba o solicite dádivas de un servidor contratista constructor, para que aprueben y firmen el Acta de recorrido de verificación de obra construida para redes de servicios públicos, sin está cumplir con los parametros establecidos.   "/>
    <x v="0"/>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Colaborador del IDU ofrezca o entregue beneficios a un funcionario de la ESP ó TIC para que se de la aprobación o aceptación del oficio emitido, sin cumplir con toda la documentación pertinente o la gestión del proces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funcionario de la ESP ó TIC reciba o solicite algún beneficio de un Colaborador del IDU, para que se de la aprobación o aceptación del oficio emitido, sin cumplir con toda la documentación pertinente o la gestión del proceso. "/>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Colaborador del IDU solicite o reciba dádivas de un funcionario de la ESP ó TIC, con el falso pretexto de poder agilizar o alterar la liquidación y demás tramites."/>
    <x v="1"/>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funcionario de la ESP ó TIC ofrezca o entregue dádivas a un Colaborador del IDU, para agilizar o alterar la liquidación y demás tramites."/>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INSTRUCTIVO SOLICITUD DE CDP, CRP, Y AUTORIZACIÓN DE PAGO A TRANSMILENIO"/>
    <s v="Un funcionario de Transmilenio solicita o recibe dádivas de un Colaborador del IDU, para aprobar la solicitud del CDP y asignar la fuente de financiación, sin contar con los parametros requeridos o de cumolimiento.  "/>
    <x v="4"/>
    <s v="Deterioro de la reputación institucional que afecta su capacidad de gestión."/>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Colaborador del IDU ofrece o entregue dádivas al funcionario de Transmilenio, para que apruebe la solicitud del CDP y asignar la fuente de financiación, sin contar con los parametros requeridos o de cumplimiento.  "/>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funcionario de Transmilenio solicita o recibe dádivas de un Colaborador del IDU, para aprobar el CRP. "/>
    <x v="4"/>
    <s v="Deterioro de la reputación institucional que afecta su gobernanza."/>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Colaborador del IDU ofrece o entrega dádivas al funcionario de Transmilenio, para que apruebe el CRP."/>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Que un Colaborador del IDU ofrezca o entregue beneficios a un funcionario de Transmilenio, para alterar el contrato, sea aprobado y se firmen los soportes como (factura, acta que autoriza el pago, cuadro de control financiero, transferencia electronica de fondo, certificación bancaria, certificado de pago de parafiscales, copia de los CRP) sin la transparencia de los mismos."/>
    <x v="1"/>
    <s v="Deterioro de la reputación institucional que afecta su gobernanza."/>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Que un funcionario de Transmilenio, reciba o solicite alguna clase de beneficio, para aprobar el contrato alterado y se firmen los soportes como (factura, acta que autoriza el pago, cuadro de control financiero, transferencia electronica de fondo, certificación bancaria, certificado de pago de parafiscales, copia de los CRP) sin la transparencia de los mismos."/>
    <x v="4"/>
    <s v="Deterioro de la reputación institucional que afecta su capacidad de gestión."/>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funcionario de Transmilenio solicite o reciba dádivas de un Colaborador del IDU, para modificar o alterar el convenio, el pago respectivo o el reporte semanal de giros."/>
    <x v="4"/>
    <s v="Deterioro de la reputación institucional que afecta su gobernanza."/>
    <s v="Informes Entes de Control_x000a_Informes Auditorias _x000a_Informe de Veeduría_x000a_ININ02_Solicitud de CDP-CRP y autorización de  pago a transmileno vigente"/>
    <n v="2"/>
    <n v="3"/>
    <n v="6"/>
    <s v="BAJO"/>
    <s v="El nivel de riesgo es bajo y no se requieren controles adicionales"/>
    <n v="0.1"/>
  </r>
  <r>
    <s v="INSTRUCTIVO SOLICITUD DE CDP, CRP, Y AUTORIZACIÓN DE PAGO A TRANSMILENIO"/>
    <s v="Que un Colaborador del IDU entregue o ofrezca dádivas a un funcionario de Transmilenio, para poder modificar o alterar el convenio, el pago respectivo o el reporte semanal de giros."/>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2"/>
    <n v="3"/>
    <n v="6"/>
    <s v="BAJO"/>
    <s v="El nivel de riesgo es bajo y no se requieren controles adicionales"/>
    <n v="0.1"/>
  </r>
  <r>
    <s v="Permisos para la intervención de infraestructura de transporte por terceros"/>
    <s v="Un ciudadano interesado en solicitar un concepto técnico de la zona de intervención, ofrezca o entregue una dádiva a un Colaborador del IDU para que altere el alcance o los costos de la intervención de la zona objeto de consulta."/>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acepta una dádiva de un ciudadano interesado en solicitar un concepto técnico de la zona de intervención para alterar el alcance o los costos de la intervención de la zona objeto de consulta."/>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al dar respuesta al interesado altere información sobre su incorporación como espacio público o sobre su reserva en un plan, programa o proyecto, o negar algún impedimento técnico, legal o ambiental para la ejecución."/>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reciba una dádiva de un ciudadano interesado en intervenir infraestructura de transporte, para que al dar respuesta al interesado altere información sobre su incorporación como espacio público o sobre su reserva en un plan, programa o proyecto, o negar algún impedimento técnico, legal o ambiental para la ejecución."/>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acepte con la solicitud del permiso algunos estudios y diseños que no cumplan con lo definido en el artículo 3 del Decreto 942 de 2014."/>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acepte una dádiva de un ciudadano interesado en intervenir infraestructura de transporte para aceptar con la solicitud del permiso algunos estudios y diseños que no cumplan con lo definido en el artículo 3 del Decreto 942 de 2014."/>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no se le solicite presentar una propuesta de cómo se garantizará a los demás ciudadanos en igualdad de condiciones, el acceso a la infraestructura de transporte por construirse."/>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acepte una dádiva de ciudadano interesado en intervenir infraestructura de transporte, para que no solicitar la presentación de una propuesta de cómo se garantizará a los demás ciudadanos en igualdad de condiciones, el acceso a la infraestructura de transporte por construirse."/>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interesado en intervenir infraestructura de transporte ofrezca o entregue una dádiva a un Colaborador del IDU para que, con la información entregada por el solicitante y la que tenga disponible, evalúe la solicitud del permiso y dé un concepto de aprobación sin que estén acorde con los planes, programas y proyectos del sector o de alguna otra manera no sea conveniente el proyecto propuesto por el interesado."/>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interesado en intervenir infraestructura de transporte para que, con la información entregada por el solicitante y la que tenga disponible, evalúe la solicitud del permiso y emita un concepto de aprobación sin que estén acorde con los planes, programas y proyectos del sector o de alguna otra manera no sea conveniente el proyecto propuesto por el interesado."/>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con intereses particulares y conocedor de un trámite de solicitud de intervención de infraestructura de transporte por otro ciudadano, ofrezca o entregue a un Colaborador del IDU una dádiva para que le facilite constituirse como parte y hacer valer unos derechos inexistentes."/>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con intereses particulares y conocedor de un trámite de solicitud de intervención de infraestructura de transporte por otro ciudadano para  facilitarle que se constituya como parte y hacer valer unos derechos inexistentes."/>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que interviene infraestructura de transporte ofrezca o entregue una dádiva a un Colaborador del IDU para que en el proceso de ejecución de la obra autorizada en el permiso se acepte la terminación y recibo de las obras ejecutadas sin cumplir con lo establecido en el artículo 3 del decreto 582 de 2016."/>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que interviene infraestructura de transporte para que en el proceso de ejecución de la obra autorizada en el permiso acepte la terminación y recibo de las obras ejecutadas sin cumplir con lo establecido en el artículo 3 del decreto 582 de 2016."/>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Manual de Intervención de Urbanizadores y/o Terceros y el Documento Técnico de Intervención de Infraestructura Vial y Espacio Público"/>
    <s v="Un alto directivo del orden Distrital, un concejal o altos funcionarios de las ramas de los poderes ejecutivo, judicial o legislativo de orden nacional, ofrezcan beneficios a un Alto Colaborador del IDU para que elabore un concepto técnico alterado en la etapa de formulación de los instrumentos de planeación, a partir de la información_x000a_asociada a los proyectos a cargo de la entidad en sus diferentes fases."/>
    <x v="6"/>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m/>
    <x v="7"/>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alto Colaborador del IDU solicita o recibe un beneficio de un alto directivo del orden Distrital, un concejal o altos funcionarios de las ramas de los poderes ejecutivo, judicial o legislativo de orden nacional, para elaborar un concepto técnico alterado en la etapa de formulación de los instrumentos de planeación, a partir de la información_x000a_asociada a los proyectos a cargo de la entidad en sus diferentes fases."/>
    <x v="3"/>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4"/>
    <n v="12"/>
    <s v="MEDIO"/>
    <s v="Programa de Fortalecimiento de la Cultura Ética para Directivos en el IDU (incluyendo protocolos desde el proceso de selección, vinculación, desempeño periódico y retiro)."/>
    <n v="3"/>
  </r>
  <r>
    <s v="Manual de Intervención de Urbanizadores y/o Terceros y el Documento Técnico de Intervención de Infraestructura Vial y Espacio Público"/>
    <s v="Un ciudadano ofrezca o entregue dádivas a un Colaborador del IDU para que le entregue información relacionada con los predios adquiridos y/o en proceso de adquisición por parte el Instituto en el área de influencia del instrumento de planeación y otros datos del proceso de gestión predial a cargo del IDU."/>
    <x v="5"/>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e o reciba dádivas de un ciudadano para entregarle información relacionada con los predios adquiridos y/o en proceso de adquisición por parte el Instituto en el área de influencia del instrumento de planeación y otros datos del proceso de gestión predial a cargo del IDU."/>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ce o entrega dadivas a un Colaborador del IDU para que resuelva sus consultas en relación con la situación de los elementos de la infraestructura a intervenir en el marco de sus obligaciones urbanísticas y de movilidad, eliminando o reduciendo sus obligaciones."/>
    <x v="5"/>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dádivas de un urbanizador para que resuelva sus consultas en relación con la situación de los elementos de la infraestructura a intervenir en el marco de sus obligaciones urbanísticas y de movilidad, eliminando o reduciendo sus obligaciones."/>
    <x v="1"/>
    <s v="Deterioro de la reputación institucional que afecta su gobernanza."/>
    <s v="Informes Entes de Control_x000a_Informes Auditorias _x000a_Informe de Veeduría_x000a_MGGI01_Manual de Intervención de Urbanizadores y/o Terceros vigente"/>
    <n v="2"/>
    <n v="3"/>
    <n v="6"/>
    <s v="BAJO"/>
    <s v="El nivel de riesgo es bajo y no se requieren controles adicionales"/>
    <n v="0.1"/>
  </r>
  <r>
    <s v="Manual de Intervención de Urbanizadores y/o Terceros y el Documento Técnico de Intervención de Infraestructura Vial y Espacio Público"/>
    <s v="Un urbanizador ofrece o entrega dádivas a un Colaborador del IDU para que conceptúe y acepte estudios y diseños, realice el seguimiento a la ejecución y recibo de las obras, sin que éstos demuestren cumplimiento de las obligaciones urbanísticas establecidas en los instrumentos de planeación o de movilidad y licencias urbanísticas, de conformidad con los aspectos técnicos y reglamentarios definidos por el IDU."/>
    <x v="5"/>
    <s v="Deterioro de la reputación institucional que afecta su capacidad y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una dádiva de un urbanizador para que conceptúe y acepte estudios y diseños, realice el seguimiento a la ejecución y recibo de las obras, sin que éstos demuestren cumplimiento de las obligaciones urbanísticas establecidas en los instrumentos de planeación o de movilidad y licencias urbanísticas, de conformidad con los aspectos técnicos y reglamentarios definidos por el IDU."/>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ce o entrega dádivas a un Colaborador del IDU para que realice el recibo de los predios que le corresponda entregar al Urbanizador sin dar cumplimiento a las obligaciones urbanísticas o de movilidad, siempre y cuando estén dentro del inventario de obras a realizar por la Entidad y la ejecución de la misma sea competencia del IDU ."/>
    <x v="5"/>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acepta dádivas de un urbanizador para que realice el recibo de los predios que le corresponda entregar al Urbanizador sin dar cumplimiento a las obligaciones urbanísticas o de movilidad, siempre y cuando estén dentro del inventario de obras a realizar por la Entidad y la ejecución de la misma sea competencia del IDU ."/>
    <x v="1"/>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zca o entregue dádivas a un Colaborador del IDU para que no solicite o no haga el seguimiento a las pólizas en su amparo de estabilidad, de los proyectos desarrollados por Urbanizadores y/o Terceros (público o privado)."/>
    <x v="5"/>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dádivas de un urbanizador para no solicitar o no hacer el seguimiento a las pólizas en su amparo de estabilidad, de los proyectos desarrollados por Urbanizadores y/o Terceros (público o privado)."/>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pivotCacheRecords>
</file>

<file path=xl/pivotCache/pivotCacheRecords6.xml><?xml version="1.0" encoding="utf-8"?>
<pivotCacheRecords xmlns="http://schemas.openxmlformats.org/spreadsheetml/2006/main" xmlns:r="http://schemas.openxmlformats.org/officeDocument/2006/relationships" count="10">
  <r>
    <s v="GESTIÓN Y TRÁMITE DE COMUNICACIONES OFICIALES RECIBIDAS"/>
    <s v="Un Colaborador del IDU solicita una dádiva o una comisión para recibir la comunicación fuera del horario establecido en el Manual de Gestión Documental."/>
    <x v="0"/>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Fortalecimiento de la Cultura Ética para Colaboradores del IDU no Directivos (incluyendo protocolos desde el proceso de selección, vinculación, desempeño periódico y retiro)."/>
    <n v="3"/>
  </r>
  <r>
    <s v="GESTIÓN Y TRÁMITE DE COMUNICACIONES OFICIALES RECIBIDAS"/>
    <s v="Un Tercero o Proveedor ofrece o entrega una dádiva o una comisión para que le reciban la comunicación fuera del horario establecido en el Manual de Gestión Documental."/>
    <x v="1"/>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comunicación pública &quot;cero tolerancia al soborno y a la corrupción&quot; hacia la comunidad, los socios de negocios y demás partes interesadas del IDU."/>
    <n v="3"/>
  </r>
  <r>
    <s v="GESTIÓN Y TRÁMITE DE COMUNICACIONES OFICIALES RECIBIDAS"/>
    <s v="Un Tercero o Proveedor ofrece o entrega una dádiva o una comisión para que le reciban la comunicación fuera del horario establecido en el Manual de Gestión Documental."/>
    <x v="2"/>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comunicación pública &quot;cero tolerancia al soborno y a la corrupción&quot; hacia la comunidad, los socios de negocios y demás partes interesadas del IDU."/>
    <n v="3"/>
  </r>
  <r>
    <s v="GESTIÓN Y TRÁMITE DE COMUNICACIONES OFICIALES ENVIADAS EXTERNAS"/>
    <s v="Un contratista ofrece y entrega a un Colaborador del IDU una dádiva o comisión para proyectar una comunicación y/o resolución, sin llenar los requisitos, o que puede afectar los intereses del IDU."/>
    <x v="1"/>
    <s v="5. Implementar nuevas prácticas en los procesos internos del IDU y en los proyectos de infraestructura que ejecute."/>
    <s v="Manual de gestión documental_x000a_Procedimiento PRDO-02 "/>
    <n v="4"/>
    <n v="4"/>
    <n v="16"/>
    <s v="MEDIO"/>
    <s v="Programa de comunicación pública &quot;cero tolerancia al soborno y a la corrupción&quot; hacia la comunidad, los socios de negocios y demás partes interesadas del IDU."/>
    <n v="3"/>
  </r>
  <r>
    <s v="GESTIÓN Y TRÁMITE DE COMUNICACIONES OFICIALES ENVIADAS EXTERNAS"/>
    <s v="Un contratista ofrece y entrega a un Colaborador del IDU una dádiva o comisión para proyectar una comunicación y/o resolución, sin llenar los requisitos, o que puede afectar los intereses del IDU."/>
    <x v="2"/>
    <s v="5. Implementar nuevas prácticas en los procesos internos del IDU y en los proyectos de infraestructura que ejecute."/>
    <s v="Manual de gestión documental_x000a_Procedimiento PRDO-02 "/>
    <n v="4"/>
    <n v="4"/>
    <n v="16"/>
    <s v="MEDIO"/>
    <s v="Programa de comunicación pública &quot;cero tolerancia al soborno y a la corrupción&quot; hacia la comunidad, los socios de negocios y demás partes interesadas del IDU."/>
    <n v="3"/>
  </r>
  <r>
    <s v="GESTIÓN Y TRÁMITE DE COMUNICACIONES OFICIALES ENVIADAS EXTERNAS"/>
    <s v="Un Colaborador del IDU solicita una dádiva o una comisión para remitir una comunicación, sin llenar los requisitos, o que puede afectar los intereses del IDU"/>
    <x v="0"/>
    <s v="5. Implementar nuevas prácticas en los procesos internos del IDU y en los proyectos de infraestructura que ejecute."/>
    <s v="Manual de gestión documental_x000a_Procedimiento PRDO-02._x000a_Verificación en registros de Orfeo."/>
    <n v="4"/>
    <n v="4"/>
    <n v="16"/>
    <s v="MEDIO"/>
    <s v="Programa de Fortalecimiento de la Cultura Ética para Colaboradores del IDU no Directivos (incluyendo protocolos desde el proceso de selección, vinculación, desempeño periódico y retiro)."/>
    <n v="3"/>
  </r>
  <r>
    <s v="ORGANIZACIÓN DE ARCHIVOS DE GESTION"/>
    <s v="Un colaborador del IDU ofrece, promete entrega solicita o recibe para que se divulgue información de aquellos expedientes con nivel de confidencialidad Información Pública Clasificada o Infomación Pública Reservada, en pro de un beneficio propio o que afecte los intereses del IDU"/>
    <x v="0"/>
    <s v="5. Implementar nuevas prácticas en los procesos internos del IDU y en los proyectos de infraestructura que ejecute."/>
    <s v="Cláusula de confidencialidad para el proveedor del servicio de archivo._x000a_Claúsula de confidencialidad en los PSP._x000a_Manual de seguridad de la información._x000a_Circular IDU 6 de 2019."/>
    <n v="4"/>
    <n v="3"/>
    <n v="12"/>
    <s v="MEDIO"/>
    <s v="Programa de Fortalecimiento de la Cultura Ética para Colaboradores del IDU no Directivos (incluyendo protocolos desde el proceso de selección, vinculación, desempeño periódico y retiro)."/>
    <n v="3"/>
  </r>
  <r>
    <s v="CONSULTA Y PRESTAMO DE DOCUMENTOS"/>
    <s v="que un tercero ofrece o entrega dadivas para que se adultere, sustraiga, robe o manipule los archivos y documentos del IDU."/>
    <x v="3"/>
    <s v="5. Implementar nuevas prácticas en los procesos internos del IDU y en los proyectos de infraestructura que ejecute."/>
    <s v="Manual de Gestión Documental._x000a_Procedimiento de consulta y préstamo._x000a_Registros de préstamo, en físico y en Orfeo y Nasa."/>
    <n v="2"/>
    <n v="4"/>
    <n v="8"/>
    <s v="BAJO"/>
    <s v="Los controles actuales son suficientes para mantener el nivel de riesgo bajo y no se requieren controles adicionales"/>
    <n v="0.1"/>
  </r>
  <r>
    <s v="PROCEDIMIENTO RECONSTRUCCIÓN DE ARCHIVOS"/>
    <s v="que un tercero ofrece o entrega dadivas para que se adultere, sustraiga, robe o manipule los archivos y documentos del IDU, en la reconstrucción de un expediente."/>
    <x v="3"/>
    <s v="5. Implementar nuevas prácticas en los procesos internos del IDU y en los proyectos de infraestructura que ejecute."/>
    <s v="Manual de Gestión Documental._x000a_Procedimiento de reconstrucción de archivos._x000a_Registros de préstamo, en físico y en Orfeo y Nasa."/>
    <n v="2"/>
    <n v="4"/>
    <n v="8"/>
    <s v="BAJO"/>
    <s v="Los controles actuales son suficientes para mantener el nivel de riesgo bajo y no se requieren controles adicionales"/>
    <n v="0.1"/>
  </r>
  <r>
    <s v="GESTIÓN Y TRÁMITE DE RESOLUCIONES"/>
    <s v="Un colaborador del IDU ofrece, promete entrega solicita o recibe para que se divulgue información de resoluciones con nivel de confidencialidad Información Pública Clasificada o Infomación Pública Reservada, en pro de un beneficio propio o que afecte los intereses del IDU"/>
    <x v="0"/>
    <s v="5. Implementar nuevas prácticas en los procesos internos del IDU y en los proyectos de infraestructura que ejecute."/>
    <s v="Cláusula de confidencialidad para el proveedor del servicio de archivo._x000a_Claúsula de confidencialidad en los PSP._x000a_Manual de seguridad de la información._x000a_Circular IDU 6 de 2019."/>
    <n v="4"/>
    <n v="3"/>
    <n v="12"/>
    <s v="MEDIO"/>
    <s v="Programa de Fortalecimiento de la Cultura Ética para Colaboradores del IDU no Directivos (incluyendo protocolos desde el proceso de selección, vinculación, desempeño periódico y retiro)."/>
    <n v="3"/>
  </r>
</pivotCacheRecords>
</file>

<file path=xl/pivotCache/pivotCacheRecords7.xml><?xml version="1.0" encoding="utf-8"?>
<pivotCacheRecords xmlns="http://schemas.openxmlformats.org/spreadsheetml/2006/main" xmlns:r="http://schemas.openxmlformats.org/officeDocument/2006/relationships" count="34">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0"/>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1"/>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2"/>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3"/>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Colaboradores del IDU no Directivos (incluyendo protocolos desde el proceso de selección, vinculación, desempeño periódico y retiro)."/>
    <n v="3"/>
  </r>
  <r>
    <s v="Ejecución de Compras"/>
    <s v="Un posible contratista o proveedor ofrece o entrega dádivas a un colaborador del IDU, para estructurar los documentos de la etapa precontractual que lo favorezcan en relación con la adquisición de bienes y servicios, asociados al proceso"/>
    <x v="4"/>
    <s v="No logro total o parcial de los Objetivos del Instituto por falta de compromiso o apropiación de los Servidores del IDU."/>
    <s v="Diferentes revisiones legales y técnicas a los estudios y documentos previos de parte _x000a_Publicación de la trazabilidad de los procesos en el portal de contratación SECOP"/>
    <n v="3"/>
    <n v="5"/>
    <n v="15"/>
    <s v="MEDIO"/>
    <s v="Programa de comunicación pública &quot;cero tolerancia al soborno y a la corrupción&quot; hacia la comunidad, los socios de negocios y demás partes interesadas del IDU."/>
    <n v="3"/>
  </r>
  <r>
    <s v="Ejecución de Compras"/>
    <s v="El Colaborador del IDU, encargado apoyar a la supervisión, acepte mayores cantidades de B&amp;S a los efectivamente recibidos a cambio de un beneficio o satisfacción personal"/>
    <x v="3"/>
    <s v="Deterioro de la reputación institucional que afecta su capacidad de gestión."/>
    <s v="Arqueos y revisión por parte del Ordenador del gasto, el responsable de la caja menor y la Subdirección Técnica de Presupuesto y Contabilidad."/>
    <n v="3"/>
    <n v="4"/>
    <n v="12"/>
    <s v="MEDIO"/>
    <s v="Programa de Fortalecimiento de la Cultura Ética para Colaboradores del IDU no Directivos (incluyendo protocolos desde el proceso de selección, vinculación, desempeño periódico y retiro)."/>
    <n v="3"/>
  </r>
  <r>
    <s v="Ejecución de Compras"/>
    <s v="Un proveedor ofrezca o entregue una dádiva al supervisor para que acepte mayores cantidades de B&amp;S a los efectivamente recibidos a cambio de un beneficio o satisfacción personal"/>
    <x v="5"/>
    <s v="Deterioro de la reputación institucional que afecta su capacidad de gestión."/>
    <s v="Arqueos y revisión por parte del Ordenador del gasto, el responsable de la caja menor y la Subdirección Técnica de Presupuesto y Contabilidad."/>
    <n v="3"/>
    <n v="4"/>
    <n v="12"/>
    <s v="MEDIO"/>
    <s v="Programa de comunicación pública &quot;cero tolerancia al soborno y a la corrupción&quot; hacia la comunidad, los socios de negocios y demás partes interesadas del IDU."/>
    <n v="3"/>
  </r>
  <r>
    <s v="Ejecución de Compras"/>
    <s v="El técnico del IDU encargado de realizar el estudio de mercado telefónico o solicitar cotizaciones, solicita o recibe dádivas de uno de esos posibles proveedores, para otorgarle dicha negociación.                                                                                                                                             "/>
    <x v="3"/>
    <s v="Reducción de la capacidad de innovación por desconfianza en la gestión del IDU."/>
    <s v="Diferentes revisiones legales y técnicas a los estudios y documentos previos._x000a_Fichas técnicas para la solicitud de cotizaciones"/>
    <n v="3"/>
    <n v="3"/>
    <n v="9"/>
    <s v="BAJO"/>
    <s v="El nivel de riesgo es bajo y no se requieren controles adicionales"/>
    <n v="0.1"/>
  </r>
  <r>
    <s v="Ejecución de Compras"/>
    <s v="Un posible proveedor entregue o ofrezca dádivas al técnico del IDU encargado de realizar el estudio de mercado telefónico o de solicitar cotizaciones, para pedirle el favor le otorgue dicha negociación. "/>
    <x v="4"/>
    <s v="No logro total o parcial de los Objetivos del Instituto por falta de compromiso o apropiación de los Servidores del IDU."/>
    <s v="Diferentes revisiones legales y técnicas a los estudios y documentos previos."/>
    <n v="3"/>
    <n v="3"/>
    <n v="9"/>
    <s v="BAJO"/>
    <s v="El nivel de riesgo es bajo y no se requieren controles adicionales"/>
    <n v="0.1"/>
  </r>
  <r>
    <s v="Ejecución de Compras"/>
    <s v="Que el proveedor entregue o ofrezca dádivas al técnico del IDU encargado de solicitar los reembolsos al proveedor, para poder modificar o alterar el valor de dicha transacción."/>
    <x v="5"/>
    <s v="Deterioro de la reputación institucional que afecta su gobernanza."/>
    <s v="Arqueos_x000a_Revisión por parte del Supervisor de contrato, cuadro de control financiero y acta de recibo a satisfacción._x000a_Comprobantes de ingreso al almacén"/>
    <n v="3"/>
    <n v="3"/>
    <n v="9"/>
    <s v="BAJO"/>
    <s v="El nivel de riesgo es bajo y no se requieren controles adicionales"/>
    <n v="0.1"/>
  </r>
  <r>
    <s v="Ejecución de Compras"/>
    <s v="Que el técnico del IDU encargado de solicitar los reembolsos a proveedores, reciba o solicite dádivas a un proveedor, para aprobar dicha transacción por un valor alterado o modificado. "/>
    <x v="6"/>
    <s v="No logro total o parcial de los Objetivos del Instituto por falta de compromiso o apropiación de los Servidores del IDU."/>
    <s v="Arqueos_x000a_Revisión por parte del Supervisor de contrato, cuadro de control financiero y acta de recibo a satisfacción._x000a_Comprobantes de ingreso al almacén"/>
    <n v="3"/>
    <n v="3"/>
    <n v="9"/>
    <s v="BAJO"/>
    <s v="El nivel de riesgo es bajo y no se requieren controles adicionales"/>
    <n v="0.1"/>
  </r>
  <r>
    <s v="Ejecución de Compras"/>
    <s v="El técnico de pronto pago del IDU, encargado de elaborar la orden de pago altere dicha orden, a cambio de un beneficio, reconocimiento o satisfacción personal. "/>
    <x v="7"/>
    <s v="Sobrecostos, deficiencias en alcance y calidad en la ejecución en los proyectos, que reducen la capacidad de lograr objetivos."/>
    <s v="Arqueos_x000a_Revisión por parte del Supervisor de contrato, cuadro de control financiero y acta de recibo a satisfacción._x000a_Comprobantes de ingreso al almacén"/>
    <n v="3"/>
    <n v="3"/>
    <n v="9"/>
    <s v="BAJO"/>
    <s v="El nivel de riesgo es bajo y no se requieren controles adicionales"/>
    <n v="0.1"/>
  </r>
  <r>
    <s v="Mantenimiento Preventivo y Correctivo"/>
    <s v="Un conductor del IDU solicita o recibe dádivas de un trabajador del taller contratista de mantenimiento de vehículos, con el falso pretexto de recibir algún tipo de beneficio por parte de la entidad, por cada mantenimiento o arreglo realizado al vehículo a cargo.  "/>
    <x v="8"/>
    <s v="Deterioro de la reputación institucional que afecta su capacidad de gestión."/>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Que un trabajador del taller contratista de mantenimiento de vehículos, entregue o ofrezca dádivas al conductor del IDU, para poder recibir algún tipo de beneficio por parte de la entidad por cada mantenimiento o arreglo del vehículo a cargo del conductor IDU"/>
    <x v="9"/>
    <s v="Deterioro de la reputación institucional que afecta su gobernanza."/>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El supervisor del contrato de mantenimiento del IDU, reciba o solicite dádivas de un trabajador del taller contratista de mantenimiento de vehículos, con el falso pretexto de poder renovar el contrato con la entidad o mejorar significativamente la oferta contractual. "/>
    <x v="10"/>
    <s v="No logro total o parcial de los Objetivos del Instituto por falta de compromiso o apropiación de los Servidores del IDU."/>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Que un trabajador del taller contratista de mantenimiento de vehículos, entregue o ofrezca dádivas al supervisor del contrato de mantenimiento del IDU, para solicitar el favor de renovar el contrato con la entidad o mejorar significativamente la oferta contractual."/>
    <x v="9"/>
    <s v="Deterioro de la reputación institucional que afecta su capacidad de gestión."/>
    <s v="Seguimiento y supervisión por parte del Subdirector Técnico de Recursos Físicos a la ejecución del contrato, contrastando lo reportado por el apoyo con los soportes y debidas comunicaciones entre el taller contratista y el IDU."/>
    <n v="3"/>
    <n v="3"/>
    <n v="9"/>
    <s v="BAJO"/>
    <s v="El nivel de riesgo es bajo y no se requieren controles adicionales"/>
    <n v="0.1"/>
  </r>
  <r>
    <s v="Mantenimiento Preventivo y Correctivo"/>
    <s v="Un servidor de la subdirección (STRF) del IDU encargado de solicitar y obtener cotizaciones a diferentes proveedores para atender la necesidad de arreglo de un vehículo, solicite o reciba dádivas de un posible proveedor, para otorgarle como beneficio la negociación de dicho arreglo con la entidad. "/>
    <x v="3"/>
    <s v="Deterioro de la reputación institucional que afecta su capacidad de gestión."/>
    <s v="Diferentes revisiones legales y técnicas a los estudios y documentos previos._x000a_Fichas técnicas para la solicitud de cotizaciones"/>
    <n v="3"/>
    <n v="3"/>
    <n v="9"/>
    <s v="BAJO"/>
    <s v="El nivel de riesgo es bajo y no se requieren controles adicionales"/>
    <n v="0.1"/>
  </r>
  <r>
    <s v="Mantenimiento Preventivo y Correctivo"/>
    <s v="Un posible proveedor entregue o ofrezca dádivas al servidor de la subdirección (STRF) del IDU que se encarga de solicitar y obtener cotizaciones a diferentes proveedores para atender la necesidad de arreglo de un vehículo, pidiendo el favor le otorgue dicha negociación de arreglo con la entidad."/>
    <x v="4"/>
    <s v="Deterioro de la reputación institucional que afecta su gobernanza."/>
    <s v="Diferentes revisiones legales y técnicas a los estudios y documentos previos._x000a_Fichas técnicas para la solicitud de cotizaciones"/>
    <n v="3"/>
    <n v="3"/>
    <n v="9"/>
    <s v="BAJO"/>
    <s v="El nivel de riesgo es bajo y no se requieren controles adicionales"/>
    <n v="0.1"/>
  </r>
  <r>
    <s v="Mantenimiento Preventivo y Correctivo"/>
    <s v="Que un conductor solicite modificar los comprobantes de suministro de combustible al proveedor de combustible a cambio de una dádiva"/>
    <x v="8"/>
    <s v="Sobrecostos, deficiencias en alcance y calidad en la ejecución en los proyectos, que reducen la capacidad de lograr objetivos."/>
    <s v="Reportes de consumo enviados por el contratista y verificación del mismo"/>
    <n v="3"/>
    <n v="3"/>
    <n v="9"/>
    <s v="BAJO"/>
    <s v="El nivel de riesgo es bajo y no se requieren controles adicionales"/>
    <n v="0.1"/>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1"/>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2"/>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3"/>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1"/>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2"/>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3"/>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Que un proveedor o contratista entregue o ofrezca dádivas a un Colaborador del IDU encargado de revisar y recibir los documentos y elementos entregados por el proveedor y/o contratista, para que no le regresen los elementos ya radicos, aunque estos presenten inconsistencias.  "/>
    <x v="5"/>
    <s v="No logro total o parcial de los Objetivos del Instituto por falta de compromiso o apropiación de los Servidores del IDU."/>
    <s v="Arqueos_x000a_Actas de recibo a satisfacción_x000a_Informes de apoyo a la Supervisión"/>
    <n v="4"/>
    <n v="3"/>
    <n v="12"/>
    <s v="MEDIO"/>
    <s v="Programa de comunicación pública &quot;cero tolerancia al soborno y a la corrupción&quot; hacia la comunidad, los socios de negocios y demás partes interesadas del IDU."/>
    <n v="3"/>
  </r>
  <r>
    <s v="ADMINISTRACIÓN INVENTARIO DE BIENES MUEBLES"/>
    <s v="El Colaborador del IDU encargado de atender a posibles compradores de los biens dados de bajo, solicite o reciba dádivas para entregar los bienes sin el cumplimiento de los requistos."/>
    <x v="11"/>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Colaborador del IDU encargado de atender a posibles compradores de los biens dados de bajo, solicite o reciba dádivas para entregar los bienes sin el cumplimiento de los requistos."/>
    <x v="12"/>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Colaborador del IDU encargado de atender a posibles compradores de los biens dados de bajo, solicite o reciba dádivas para entregar los bienes sin el cumplimiento de los requistos."/>
    <x v="13"/>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posible comporador de los bienes dados de baja, ofrece o entrega dadivas para que le entreguen los bienes dados de baja sin el cumplimiento de los requistos."/>
    <x v="5"/>
    <s v="Deterioro de la reputación institucional que afecta su gobernanza."/>
    <s v="Entrega de bienes dados de baja conforme a lo señalado en al acto administrtivo para tal fin."/>
    <n v="4"/>
    <n v="4"/>
    <n v="16"/>
    <s v="MEDIO"/>
    <s v="Programa de comunicación pública &quot;cero tolerancia al soborno y a la corrupción&quot; hacia la comunidad, los socios de negocios y demás partes interesadas del IDU."/>
    <n v="3"/>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1"/>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2"/>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3"/>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Un comprador  entregue o ofrezca dádivas al Colaborador del IDU encargado de revisar y recibir todos los certificados y permisos ambientales vigentes, para aprobar la compra sin contar con los certificado o permisos. "/>
    <x v="5"/>
    <s v="No logro total o parcial de los Objetivos del Instituto por falta de compromiso o apropiación de los Servidores del IDU."/>
    <s v="Fijación de obligaciones contractuales en relación con temas ambientales_x000a_Informes de apoyo a la Supervisión"/>
    <n v="4"/>
    <n v="2"/>
    <n v="8"/>
    <s v="BAJO"/>
    <s v="El nivel de riesgo es bajo y no se requieren controles adicionales"/>
    <n v="0.1"/>
  </r>
</pivotCacheRecords>
</file>

<file path=xl/pivotCache/pivotCacheRecords8.xml><?xml version="1.0" encoding="utf-8"?>
<pivotCacheRecords xmlns="http://schemas.openxmlformats.org/spreadsheetml/2006/main" xmlns:r="http://schemas.openxmlformats.org/officeDocument/2006/relationships" count="55">
  <r>
    <s v="ESTRUCTURACIÓN DE PROCESOS SELECTIVOS "/>
    <s v="Un particular puede ofrecer o entregar a un Colaborador del IDU, un beneficio para que altere datos en la solicitud de recursos de financiación de un proyecto."/>
    <x v="0"/>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1"/>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2"/>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0"/>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1"/>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2"/>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Directivo del IDU recibe o solicita dádivas de un particular, para que altere datos en la solicitud de recursos de financiación de un proyecto."/>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4"/>
    <n v="4"/>
    <s v="BAJO"/>
    <s v="El nivel de riesgo es bajo y no se requieren controles adicionales"/>
    <n v="0.1"/>
  </r>
  <r>
    <s v="PROGRAMACIÓN  DE EJECUCIÓN Y SEGUIMIENTO AL DISEÑO DE PROYECTOS"/>
    <s v="Un Directivo del IDU encargado de la contratación del personal requerido reciba o solicite dádivas de un particular, para hacer la negociación del proyecto y vincularse con la entidad."/>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Directivos en el IDU (incluyendo protocolos desde el proceso de selección, vinculación, desempeño periódico y retiro)."/>
    <n v="3"/>
  </r>
  <r>
    <s v="PROGRAMACIÓN  DE EJECUCIÓN Y SEGUIMIENTO AL DISEÑO DE PROYECTOS"/>
    <s v="Que un particular ofrezca o entregue dádivas a un Colaborador del IDU, para tener la negociación del proyecto y poder vincularse con la entidad."/>
    <x v="4"/>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Que el alcalde, secretarios de despacho, gerentes de entidades decentralizadas, concejales, senadores, gerentes publicos del orden nacional y lideres de partidos politicos ofrezcan o entreguen dádivas o beneficios a directivos del IDU y a otros colaboradores del IDU para que se ajusten los proyectos por motivos diferentes a la viabilidad técnica, ambiental o social."/>
    <x v="0"/>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5"/>
    <n v="5"/>
    <n v="25"/>
    <s v="ALTO"/>
    <s v="Programa de comunicación pública &quot;cero tolerancia al soborno y a la corrupción&quot; hacia la comunidad, los socios de negocios y demás partes interesadas del IDU."/>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5"/>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ntratista externo (topografo, geotecnico, inspector de redes u otros) entregue o ofrezca dádivas o beneficios a un Colaborador del IDU, para alterar y/o agilizar la liquidación."/>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3"/>
    <n v="12"/>
    <s v="MEDIO"/>
    <s v="Programa de comunicación pública &quot;cero tolerancia al soborno y a la corrupción&quot; hacia la comunidad, los socios de negocios y demás partes interesadas del IDU."/>
    <n v="3"/>
  </r>
  <r>
    <s v="PROGRAMACIÓN  DE EJECUCIÓN Y SEGUIMIENTO AL DISEÑO DE PROYECTOS"/>
    <s v="Que un Colaborador del IDU reciba o solicite dádivas de un contratista externo (topografo, geotecnico, inspector de redes) para alterar y/o agilizar la liquidación."/>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Que un contratista externo (topografo, geotecnico, inspector de redes) entregue o ofrezca dádivas a un Colaborador del IDU, para aprobar los estudios realizado por el contratista sin estos cumplir con las exigencias requerida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Un Colaborador del IDU reciba o solicite dádivas de un contratista externo (topografo, geotecnico, inspección de redes), Para aprobar los estudios realizados por el contratista sin estos cumplir con las exigencias requerid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nsultor entregue u ofrezca dádivas a un Colaborador del IDU, para modificar el personal del contrato sin el lleno de los requisito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4"/>
    <n v="8"/>
    <s v="BAJO"/>
    <s v="El nivel de riesgo es bajo y no se requieren controles adicionales"/>
    <n v="0.1"/>
  </r>
  <r>
    <s v="PROGRAMACIÓN  DE EJECUCIÓN Y SEGUIMIENTO AL DISEÑO DE PROYECTOS"/>
    <s v="Que el Colaborador del IDU reciba o solicite dádivas del consultor del proyecto, para aprobar el personal del contrato sin el lleno de los requisi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El interventor entregue o ofrezca dádivas a un Colaborador del IDU, para modificar el recurso humano del contrato de interventoria, sin dar cumplimiento a las exigencias requerida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solicite o reciba dádivas del interventor, para aprobar el recurso humano del contrato de interventoria, sin dar cumplimiento a las exigencias requerid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Que el interventor o consultor ofrezca o entregue dádivas a un servirdor IDU, para aprobar la documentación de su recurso humano sin que se encuentre completa."/>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Un Colaborador del IDU reciba o solicite dádivas del interventor o consultor, para aprobar la documentación de su personal o equipo de trabajo, sin que se encuentre completa."/>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Un contratista del proyecto entregue o ofrezca dádivas a un Colaborador del IDU, para que agilice el proceso y firma del Acta de inicio de los contrato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reciba o solicite dádivas de un contratista, para que agilice el proceso y firma del acta de inicio de los contratos"/>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reciba o solicite dádivas de un contratista, para que agilice el proceso y firma del acta de inicio de los contra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El consultor entregue o ofrezca dádivas al supervisor del IDU, para alterar o modificar las propuestas que exponen las entidades distritales y/o empresas de servicios públicos, a cambio de un reconocimiento, beneficios o una satisfacción personal por una supuesta solidaridad"/>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supervisor de proyectos del IDU reciba o solicite dádiva al consultor, para alterar o modificar las propuestas que exponen las entidades distritales y/o empresas de servicios públicos, a cambio de un reconocimiento, beneficios o una satisfacción personal por una supuesta solidaridad"/>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Colaborador del IDU recibe o solicita dádivas del consultor o interventor, para aprobar la lista de chequeo y recibo de productos de la etapa de estudios y diseños sin el lleno de requisi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laborador del IDU recibe o solicita dádivas del consultor o interventor, para aprobar la lista de chequeo y recibo de productos de la etapa de estudios y diseños sin el lleno de requisito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interventor o consultor entrega o ofrece dádivas a un funcionario IDU, para que apruebe la lista de chequeo y recibo de productos de la etapa de estudios y diseños sin el lleno de requisito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PROGRAMACIÓN  DE EJECUCIÓN Y SEGUIMIENTO AL DISEÑO DE PROYECTOS"/>
    <s v="Un Colaborador del IDU altere o modifique el Acta de seguimiento a contratos e informes de seguimiento de consultoría e interventoría, a cambio de un reconocimiento, beneficio o satisfacción personal por una supuesta solidaridad. "/>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supervisor del IDU a cargo de recibir, revisar y verificar los estudios y diseños solicite o reciba dádivas de un colaborado consultor o interventor, para aprobarlos sin estos dar cumplimiento a las exigencias requeridas.  "/>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supervisor del IDU a cargo de recibir, revisar y verificar los estudios y diseños solicite o reciba dádivas de un colaborado consultor o interventor, para aprobarlos sin estos dar cumplimiento a las exigencias requeridas.  "/>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Un  consultor o interventor entregue o ofrezca dádivas al supervisor del IDU a cargo de recibir, revisar y verificar los estudios y diseños, para que los apruebe sin estos dar cumplimiento a las exigencias requerida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Un  consultor o interventor entregue o ofrezca dádivas al supervisor del IDU a cargo de recibir, revisar y verificar los estudios y diseños, para que los apruebe sin estos dar cumplimiento a las exigencias requeridas.  "/>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El Colaborador del IDU reciba o solicite dádivas del consultor o interventor para recibir las aprobaciones, licencias, y permisos realizados por las entidades competentes y empresas de servicios públicos, sin estos estar completos ó se encuentren modificado o alterad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laborador del IDU reciba o solicite dádivas del consultor o interventor para recibir las aprobaciones, licencias, y permisos realizados por las entidades competentes y empresas de servicios públicos, sin estos estar completos ó se encuentren modificado o alterado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Que el consultor o interventor entregue o ofrezca dádivas al Colaborador del IDU, para recibir las aprobaciones, licencias, y permisos realizados por las entidades competentes y empresas de servicios públicos, sin estos estar completos ó se encuentren modificado o alterado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PROGRAMACIÓN  DE EJECUCIÓN Y SEGUIMIENTO AL DISEÑO DE PROYECTOS"/>
    <s v="Que el consultor o interventor entregue o ofrezca dádivas al Colaborador del IDU, para recibir las aprobaciones, licencias, y permisos realizados por las entidades competentes y empresas de servicios públicos, sin estos estar completos ó se encuentren modificado o alterado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PROGRAMACIÓN  DE EJECUCIÓN Y SEGUIMIENTO AL DISEÑO DE PROYECTOS"/>
    <s v="El Colaborador del IDU reciba o solicite dádivas del interventor o consultor para alterar las ordenes de pago ó agilizar el proceso."/>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El Colaborador del IDU reciba o solicite dádivas del interventor o consultor para alterar las ordenes de pago ó agilizar el proceso."/>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la interventoría o la consultoría ofrezca o entregue dádivas a un Colaborador del IDU, para que altere las ordenes de pago ó para agilizar el proceso.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la interventoría o la consultoría ofrezca o entregue dádivas a un Colaborador del IDU, para que altere las ordenes de pago ó para agilizar el proceso. "/>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el consultor ofrezca o entregue dádivas al Supervisor IDU, para que no modifique la reserva vial que el ha establecid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supervisor IDU reciba o solicite dádivas al consultor, para que no modifique la reserva vial que el consultor ha establecido."/>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El Colaborador del IDU reciba o solicite dádivas del consultor o interventor, para agilizar, modificar o alterar la liquidación del contrato. "/>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consultor o interventor entregue o ofrezca dádivas al Colaborador del IDU, para agilizar, modificar o alterar la liquidación del contrato."/>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consultor o interventor entregue o ofrezca dádivas al Colaborador del IDU, para agilizar, modificar o alterar la liquidación del contrat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CAMBIO DE ESTUDIOS Y DISEÑOS APROBADOS_x000a_EN ETAPA DE CONSTRUCCIÓN Y/O CONSERVACIÓN"/>
    <s v="Que el interventor y/o consultor ofrezca o entregue al colaborador del IDU dádivas, para que apruebe o avale las modificaciones de diseño por inviabilidad técnica, sin estar justificadas o sin estas ser verídica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Que el interventor y/o consultor ofrezca o entregue al colaborador del IDU dádivas, para que apruebe o avale las modificaciones de diseño por inviabilidad técnica, sin estar justificadas o sin estas ser verídica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Que el funcionario IDU reciba o solicite dádivas del interventor y/o consultor, para que este apruebe o avale las modificaciones de diseño por inviabilidad técnica, sin estar justificadas o sin estas ser verídic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CAMBIO DE ESTUDIOS Y DISEÑOS APROBADOS_x000a_EN ETAPA DE CONSTRUCCIÓN Y/O CONSERVACIÓN"/>
    <s v="Que el funcionario IDU reciba o solicite dádivas del interventor y/o consultor, para que este apruebe o avale las modificaciones de diseño por inviabilidad técnica, sin estar justificadas o sin estas ser verídica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CAMBIO DE ESTUDIOS Y DISEÑOS APROBADOS_x000a_EN ETAPA DE CONSTRUCCIÓN Y/O CONSERVACIÓN"/>
    <s v="El interventor o contratista ofrezca o entregue dádivas al Colaborador del IDU, para que al enviar la solicitud de cambios de diseños sean aprobados sin justa causa y se le realicen adiciones al contrato en tiempo y dinero."/>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El interventor o contratista ofrezca o entregue dádivas al Colaborador del IDU, para que al enviar la solicitud de cambios de diseños sean aprobados sin justa causa y se le realicen adiciones al contrato en tiempo y diner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pivotCacheRecords>
</file>

<file path=xl/pivotCache/pivotCacheRecords9.xml><?xml version="1.0" encoding="utf-8"?>
<pivotCacheRecords xmlns="http://schemas.openxmlformats.org/spreadsheetml/2006/main" xmlns:r="http://schemas.openxmlformats.org/officeDocument/2006/relationships" count="206">
  <r>
    <s v="Ejecucion de Obra"/>
    <s v="Un contratista del IDU  ofrece una dádiva para designar al profesional de apoyo a la supervisión o al supervisor del contrato de Interventoría."/>
    <x v="0"/>
    <s v="Sobrecostos, deficiencias en alcance y calidad en la ejecución en los proyectos, que reducen la capacidad de lograr objetivos."/>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1"/>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2"/>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3"/>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4"/>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o una comisión  para elaborar y/o revisar los Estudios previos y demás documentos de un proceso de selección para favorecer a un contratista."/>
    <x v="1"/>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2"/>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3"/>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4"/>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de la Interventoría las hojas de vida para la ejecución  del contrato, sin el perfil requerido con los términos de referencia."/>
    <x v="1"/>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2"/>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3"/>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4"/>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1"/>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2"/>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3"/>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4"/>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1"/>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2"/>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3"/>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4"/>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1"/>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2"/>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3"/>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4"/>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1"/>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2"/>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3"/>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4"/>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ntratista ofrece y/o entrega a un Colaborador del IDU una comisión o dádiva para Recibir el MAO debidamente aprobado por la Interventoría, sin llenar los requisitos, o que puede afectar los intereses del IDU."/>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Un contratista ofrece y/o entrega a un Colaborador del IDU una comisión o dádiva para Recibir, revisar y aprobar el producto SST  entregado por la Interventoría en cualquier fase, sin llenar los requisitos, o que puede afectar los intereses del IDU"/>
    <x v="0"/>
    <s v="Deterioro de la reputación institucional que afecta su capacidad y gobernanza."/>
    <s v="1. Manual Único de Control y seguimiento ambiental y de SST del IDU_x000a_2. Manual de Interventoría y supervisión de contratos._x000a_3. Lista de chequeo para el Inicio de la Fase de Construcción y terminación de la fase de  Preliminares._x000a_4. Informe mensual de Interventoría"/>
    <n v="1"/>
    <n v="4"/>
    <n v="4"/>
    <s v="BAJO"/>
    <s v="El nivel de riesgo es bajo y no se requieren controles adicionales"/>
    <n v="0.1"/>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1"/>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2"/>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3"/>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4"/>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1"/>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2"/>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3"/>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4"/>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recibir de la interventoría debidamente aprobados los ajustes a los diseños (si se presentan),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comunicación pública &quot;cero tolerancia al soborno y a la corrupción&quot; hacia la comunidad, los socios de negocios y demás partes interesadas del IDU."/>
    <n v="3"/>
  </r>
  <r>
    <s v="Ejecucion de Obra"/>
    <s v="Un contratista ofrece y entrega a un Colaborador del IDU una comisión o dádiva para que no se Verifique si se cumple con los requisitos establecidos para iniciar la fase de ejecución de la Obra, o que puede afectar los intereses del IDU"/>
    <x v="0"/>
    <s v="Deterioro de la reputación institucional que afecta su capacidad y gobernanza."/>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3"/>
    <n v="3"/>
    <n v="9"/>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1"/>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2"/>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3"/>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4"/>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Un contratista ofrece y/o entrega a un Colaborador del IDU una comisión o dádiva para No Participar en las reuniones de seguimiento y/o visitas conjuntamente con la Interventoría y el constructor, y Suscribir el Acta de Seguimiento al Contrato, y/o suscribirla con información que pueda afectar los intereses del IDU."/>
    <x v="0"/>
    <s v="Sobrecostos, deficiencias en alcance y calidad en la ejecución en los proyectos, que reducen la capacidad de lograr objetivos."/>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1"/>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2"/>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3"/>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4"/>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Un contratista ofrece y/o entrega a un Colaborador del IDU una comisión o dádiva para que no se revise si  la interventoría esta ejecutando o no el plan de acción que presentó para hacer el seguimiento, control y evaluación las actividades de gestión ambiental y SST a desarrollar por parte del constructor."/>
    <x v="0"/>
    <s v="Deterioro de la reputación institucional que afecta su capacidad y gobernanza."/>
    <s v="1. Manual Único de Control y seguimiento ambiental y de SST del IDU_x000a_2. Manual de Interventoría y supervisión de contratos._x000a_3. Informe mensual de Interventoría"/>
    <n v="3"/>
    <n v="2"/>
    <n v="6"/>
    <s v="BAJO"/>
    <s v="El nivel de riesgo es bajo y no se requieren controles adicionales"/>
    <n v="0.1"/>
  </r>
  <r>
    <s v="Ejecucion de Obra"/>
    <s v=" Un Colaborador del IDU solicita una dádiva o una comisión para avalar de la Interventoría el  Informe mensual Ambiental,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avalar  el  Informe Ambiental, sin llenar los requisitos, o que puede afectar los intereses del IDU."/>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comunicación pública &quot;cero tolerancia al soborno y a la corrupción&quot; hacia la comunidad, los socios de negocios y demás partes interesadas del IDU."/>
    <n v="3"/>
  </r>
  <r>
    <s v="Ejecucion de Obra"/>
    <s v="Un contratista ofrece y entrega a un Colaborador del IDU una comisión o dádiva para manipular información de las reuniones dé seguimiento e inspecciones de campo programadas conjuntamente con la Interventoría, el Constructor y los delegados de las diferentes ESP sin llenar los requisitos, o que puede afectar los intereses del IDU."/>
    <x v="0"/>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ácora._x000a_4. Segregación de funciones en los requerimientos de las ESP"/>
    <n v="3"/>
    <n v="3"/>
    <n v="9"/>
    <s v="BAJO"/>
    <s v="El nivel de riesgo es bajo y no se requieren controles adicionales"/>
    <n v="0.1"/>
  </r>
  <r>
    <s v="Ejecució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1"/>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2"/>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3"/>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4"/>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tercero ofrece y entrega a un Colaborador del IDU una comisión o dádiva para que  la ejecución de maniobras a cargo de la ESP  queden a cargo IDU"/>
    <x v="5"/>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1"/>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2"/>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3"/>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4"/>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ntratista ofrece y entrega a un Colaborador del IDU una comisión o dádiva para recibir revisar y suscribir de la Interventoría documento de avance de Obra de redes de Servicios Publicas, sin llenar los requisitos, o que puede afectar los intereses del IDU."/>
    <x v="0"/>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1"/>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2"/>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3"/>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4"/>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ntratista ofrece y entrega a un Colaborador del IDU una comisión o dádiva para recibir de la interventoría los informes presentados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Informes mensuales y semanales de interventoría y su cargue en el ZIPA_x000a_3. Reuniones de seguimiento en el Idu y Comités de obra"/>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los informes presentados sin llenar los requisitos, o que puede afectar los intereses del IDU."/>
    <x v="1"/>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ón de Obra"/>
    <s v="Un Colaborador del IDU solicita una dádiva o una comisión para recibir de la interventoría los informes presentados sin llenar los requisitos, o que puede afectar los intereses del IDU."/>
    <x v="2"/>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on de Obra"/>
    <s v="Un Colaborador del IDU solicita una dádiva o una comisión para recibir de la interventoría los informes presentados sin llenar los requisitos, o que puede afectar los intereses del IDU."/>
    <x v="3"/>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on de Obra"/>
    <s v="Un Colaborador del IDU solicita una dádiva o una comisión para recibir de la interventoría los informes presentados sin llenar los requisitos, o que puede afectar los intereses del IDU."/>
    <x v="4"/>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y/o obligaciones en la revisión de los informes."/>
    <n v="2"/>
    <n v="4"/>
    <n v="8"/>
    <s v="BAJO"/>
    <s v="El nivel de riesgo es bajo y no se requieren controles adicionales"/>
    <n v="0.1"/>
  </r>
  <r>
    <s v="Ejecucion de Obra"/>
    <s v="Un contratista ofrece y entrega a un Colaborador del IDU una comisión o dádiva para aprobar seguimiento a implementación del Plan Manejo de Tráfico aprobado la SDM, sin llenar los requisitos, o que puede afectar los intereses del IDU."/>
    <x v="0"/>
    <s v="Deterioro de la reputación institucional que afecta su capacidad y gobernanza."/>
    <s v="1. Manual de Interventoría y supervisión de contratos._x000a_2. PMT Aprobado_x000a_3. Reuniones de seguimiento en el Idu y Comités de obra._x000a_4. Actas de pago"/>
    <n v="3"/>
    <n v="3"/>
    <n v="9"/>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1"/>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2"/>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3"/>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4"/>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ntratista ofrece y entrega a un Colaborador del IDU una comisión o dádiva para recibir de la Interventoría debidamente suscritos y aprobados los formatos Análisis de  precios unitarios no previstos,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1"/>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2"/>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3"/>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4"/>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6"/>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ntratista ofrece y entrega a un Colaborador del IDU una comisión o dádiva para recibir de la Interventoría debidamente suscrita el Acta de fijación de precios no previstos, sin llenar los requisitos, o que puede afectar los intereses del IDU."/>
    <x v="0"/>
    <s v="Sobrecostos, deficiencias en alcance y calidad en la ejecución en los proyectos, que reducen la capacidad de lograr objetivos."/>
    <s v="1. Manual de Interventoría y supervisión de contratos._x000a_2. Listado de precios oficial del IDU_x000a_3. Lista de chequeo para la objeción o no de los APU no previstos en contratos de obra._x000a_4. Segregación de funciones y/o obligaciones en la revisión de los APUS"/>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debidamente suscrita el Acta de fijación de precios no previstos,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6"/>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ntratista ofrece y/o entrega a un Colaborador del IDU una comisión o dádiva para recibir y aceptar de la Interventoría los resultados de los ensayos de laboratorio, sin llenar los requisitos, o que puede afectar los intereses del IDU."/>
    <x v="0"/>
    <s v="Deterioro de la reputación institucional que afecta su capacidad y gobernanza."/>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4"/>
    <n v="4"/>
    <n v="16"/>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Y aceptar los resultados de los ensayos de laboratorio, sin llenar los requisitos, o que puede afectar los intereses del IDU."/>
    <x v="1"/>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2"/>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3"/>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4"/>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Realizar el trámite para los pagos correspondientes, sin llenar los requisitos establecidos, o que puede afectar los intereses del IDU."/>
    <x v="0"/>
    <s v="Reducción de capacidad institucional para responder a las necesidades de la ciudad en lo relacionado con infraestructura para la movilidad y espacio público."/>
    <s v="1. Manual de Interventoría y supervisión de contratos._x000a_2. Guía de pago a terceros_x000a_3. Procedimiento PRC044 -EJECUCION DE PROYECTOS DE CONSTRUCCION DE INFRAESTRUCTURA VIAL Y ESPACIO PUBLICO._x000a_4. Actas de recibo parcial de obra y de pago de interventoría."/>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alizar el trámite para los pagos correspondientes, sin llenar los requisitos, o que puede afectar los intereses del IDU."/>
    <x v="1"/>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2"/>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3"/>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4"/>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 Un contratista ofrece y entrega a un Colaborador del IDU una comisión o dádiva para realizar las acciones necesarias para solucionar inconvenientes presentados durante el desarrollo de la obra solicitando adición y/o prórroga del contrato, sin que se requiera o que puede afectar los intereses del IDU."/>
    <x v="0"/>
    <s v="Sobrecostos, deficiencias en alcance y calidad en la ejecución en los proyectos, que reducen la capacidad de lograr objetivos."/>
    <s v="1. Manual de Interventoría y supervisión de contratos._x000a_2. Manual de gestión Contractual_x000a_3. Procedimiento PRC044 -EJECUCION DE PROYECTOS DE CONSTRUCCION DE INFRAESTRUCTURA VIAL Y ESPACIO PUBLICO._x000a_4. Formato FO-GC-27 SOLICITUD DE ADICIÓN Y/O PRORROGA"/>
    <n v="3"/>
    <n v="5"/>
    <n v="15"/>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1"/>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2"/>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3"/>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4"/>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 Un contratista ofrece y entrega a un Colaborador del IDU una comisión o dádiva para que incida en la interventoria para el recibo de las obras productos de un recorrido de verificación del estado de las obras, sin llenar los requisitos, o que puede afectar los intereses del IDU."/>
    <x v="0"/>
    <s v="Deterioro de la reputación institucional que afecta su capacidad y gobernanza."/>
    <s v="1. Manual de Interventoría y supervisión de contratos._x000a_2. Especificaciones Técnicas del IDU_x000a_3. Cartilla de espacio público."/>
    <n v="3"/>
    <n v="5"/>
    <n v="15"/>
    <s v="MEDIO"/>
    <s v="Programa de comunicación pública &quot;cero tolerancia al soborno y a la corrupción&quot; hacia la comunidad, los socios de negocios y demás partes interesadas del IDU."/>
    <n v="3"/>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1"/>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2"/>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3"/>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4"/>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ntratista ofrece y/o entrega a un Colaborador del IDU una comisión o dádiva para incidir en la Interventoría en la aprobación del Informe de los pendientes, ajustes y correcciones, solicitados al Contratista,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Especificaciones Técnicas del IDU_x000a_3. Informes mensuales"/>
    <n v="3"/>
    <n v="4"/>
    <n v="12"/>
    <s v="MEDIO"/>
    <s v="Programa de comunicación pública &quot;cero tolerancia al soborno y a la corrupción&quot; hacia la comunidad, los socios de negocios y demás partes interesadas del IDU."/>
    <n v="3"/>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1"/>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2"/>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3"/>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4"/>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ntratista ofrece y entrega a un Colaborador del IDU una comisión o dádiva para  Recibir y suscribir el acta de recibo final de obra, sin llenar los requisitos, o que puede afectar los intereses del IDU."/>
    <x v="0"/>
    <s v="Sobrecostos, deficiencias en alcance y calidad en la ejecución en los proyectos, que reducen la capacidad de lograr objetivos."/>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Un contratista ofrece y/o entrega a un Colaborador del IDU una comisión o dádiva para  Recibir y revisar que los planos récord por unidad funcional de obra construida sin el cumplimiento de lo establecido en el Manual del Usuario SCAD-GIS y sin llenar los requisitos, o que puede afectar los intereses del IDU."/>
    <x v="0"/>
    <s v="Deterioro de la reputación institucional que afecta su capacidad y gobernanza."/>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1"/>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2"/>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3"/>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4"/>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Un contratista ofrece y/o entrega a un Colaborador del IDU una comisión o dádiva para Informar al interventor y al contratista, para que presenten en medio físico los planos récord firmados y debidamente aprobados por ESP, sin llenar los requisitos, o que puede afectar los intereses del IDU."/>
    <x v="0"/>
    <s v="Sobrecostos, deficiencias en alcance y calidad en la ejecución en los proyectos, que reducen la capacidad de lograr objetivos."/>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ntratista ofrece y/o entrega a un Colaborador del IDU una comisión o dádiva para permitir que queden pasivos ambientales en los frentes intervenidos."/>
    <x v="0"/>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1"/>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2"/>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3"/>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4"/>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ntratista ofrece y entrega a un Colaborador del IDU una comisión o dádiva para entrega de los individuos arbóreos al Jardín Botánico de Bogotá o al ente competente, sin llenar los requisitos, o que puede afectar los intereses del IDU. "/>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1"/>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2"/>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3"/>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4"/>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 Un interventor ofrece y entrega a un Colaborador del IDU una comisión o dádiva para  dar por recibido el Informe final SST, sin llenar los requisitos, o que puede afectar los intereses del IDU. "/>
    <x v="7"/>
    <s v="Sobrecostos, deficiencias en alcance y calidad en la ejecución en los proyectos, que reducen la capacidad de lograr objetivos."/>
    <s v="1. Manual Único de Control y seguimiento ambiental y de SST del IDU_x000a_2. Manual de Interventoría y supervisión de contratos._x000a_3. Apéndices del Proceso"/>
    <n v="3"/>
    <n v="5"/>
    <n v="15"/>
    <s v="MEDIO"/>
    <s v="Programa de comunicación pública &quot;cero tolerancia al soborno y a la corrupción&quot; hacia la comunidad, los socios de negocios y demás partes interesadas del IDU."/>
    <n v="3"/>
  </r>
  <r>
    <s v="Ejecucion de Obra"/>
    <s v="Un Colaborador del IDU solicita una dádiva o una comisión para  dar por recibido el Informe final SSTMA sin llenar los requisitos, o que puede afectar los intereses del IDU. "/>
    <x v="1"/>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2"/>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3"/>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4"/>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ntratista ofrece y/o entrega a un Colaborador del IDU una comisión o dádiva para recibir y suscribir el Acta de Cierre Ambiental de obra, sin llenar los requisitos, o que puede afectar los intereses del IDU. "/>
    <x v="0"/>
    <s v="Deterioro de la reputación institucional que afecta su capacidad y gobernanza."/>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1"/>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2"/>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3"/>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4"/>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ntratista ofrece y/o entrega a un Colaborador del IDU una comisión o dádiva para  recibir de la Interventoría el Acta de Recibo por parte de la ESP, sin llenar los requisitos, o que puede afectar los intereses del IDU. "/>
    <x v="0"/>
    <s v="Reducción de capacidad institucional para responder a las necesidades de la ciudad en lo relacionado con infraestructura para la movilidad y espacio público."/>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1"/>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2"/>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3"/>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4"/>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 Un contratista ofrece y/o entrega a un Colaborador del IDU una comisión o dádiva para recibir de la Interventoría el Acta de Recibo de Obra por parte de la SDM, sin llenar los requisitos, o que puede afectar los intereses del IDU. "/>
    <x v="0"/>
    <s v="Sobrecostos, deficiencias en alcance y calidad en la ejecución en los proyectos, que reducen la capacidad de lograr objetivos."/>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ntratista ofrece y entrega a un Colaborador del IDU una comisión o dádiva para dar por recibido el informe final de Interventoría para seguimiento a la Garantía Única, sin llenar los requisitos, o que puede afectar los intereses del IDU. "/>
    <x v="0"/>
    <s v="Deterioro de la reputación institucional que afecta su capacidad y gobernanza."/>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1"/>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2"/>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3"/>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4"/>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ntratista ofrece y/o entrega a un Colaborador del IDU una comisión o dádiva para que se den por cumplidas las obligaciones asociadas a la liquidación del contrato que puede afectar los intereses del IDU. "/>
    <x v="0"/>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1"/>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2"/>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3"/>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4"/>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Un interventor ofrece y entrega a un Colaborador del IDU una comisión o dádiva para suscribir el Acta  de Recibo Final y Liquidación del Contrato de Interventoría, sin llenar los requisitos, o que puede afectar los intereses del IDU. "/>
    <x v="7"/>
    <s v="Sobrecostos, deficiencias en alcance y calidad en la ejecución en los proyectos, que reducen la capacidad de lograr objetivos."/>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Un contratista ofrece y/o entrega a un Colaborador del IDU una comisión o dádiva para suscribir el acta de cambio de etapa, sin llenar los requisitos, o que puede afectar los intereses del IDU. "/>
    <x v="0"/>
    <s v="Sobrecostos, deficiencias en alcance y calidad en la ejecución en los proyectos, que reducen la capacidad de lograr objetivos."/>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Un contratista ofrece y/o entrega a un Colaborador del IDU una comisión o dádiva para poder reprogramar la ejecución de la obra, sin llenar los requisitos, o que puede afectar los intereses del IDU."/>
    <x v="0"/>
    <s v="Deterioro de la reputación institucional que afecta su capacidad y gobernanza."/>
    <s v="1. Manual de Interventoría y supervisión de contratos._x000a_2. Seguimiento al contrato ZIPA_x000a_3. PDT"/>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programar la ejecución de la obra, sin llenar los requisitos, o que puede afectar los intereses del IDU."/>
    <x v="1"/>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2"/>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3"/>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4"/>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ntratista ofrece y/o entrega a un Colaborador del IDU una comisión o dádiva para que permita cambiar o modificar los diseños aprobados, sin llenar los requisitos, o que puede afectar los intereses del IDU. "/>
    <x v="0"/>
    <s v="Reducción de capacidad institucional para responder a las necesidades de la ciudad en lo relacionado con infraestructura para la movilidad y espacio público."/>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1"/>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2"/>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3"/>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4"/>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ntratista ofrece y entrega a un Colaborador del IDU una comisión o dádiva para gestionar las actas de pago sin llenar los requisitos, o que puede afectar los intereses del IDU. "/>
    <x v="0"/>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gestionar las actas de pago, sin llenar los requisitos, o que puede afectar los intereses del IDU. "/>
    <x v="1"/>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2"/>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3"/>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4"/>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pivotTable1.xml><?xml version="1.0" encoding="utf-8"?>
<pivotTableDefinition xmlns="http://schemas.openxmlformats.org/spreadsheetml/2006/main" name="Tabla dinámica15"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FINANCIERA">
  <location ref="D58:E68" firstHeaderRow="1" firstDataRow="1" firstDataCol="1"/>
  <pivotFields count="11">
    <pivotField showAll="0"/>
    <pivotField showAll="0"/>
    <pivotField axis="axisRow" showAll="0" sortType="descending">
      <items count="10">
        <item x="8"/>
        <item x="0"/>
        <item x="2"/>
        <item x="4"/>
        <item x="7"/>
        <item x="1"/>
        <item x="3"/>
        <item x="6"/>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0">
    <i>
      <x v="8"/>
    </i>
    <i>
      <x v="1"/>
    </i>
    <i>
      <x v="5"/>
    </i>
    <i>
      <x v="2"/>
    </i>
    <i>
      <x v="6"/>
    </i>
    <i>
      <x/>
    </i>
    <i>
      <x v="7"/>
    </i>
    <i>
      <x v="3"/>
    </i>
    <i>
      <x v="4"/>
    </i>
    <i t="grand">
      <x/>
    </i>
  </rowItems>
  <colItems count="1">
    <i/>
  </colItems>
  <dataFields count="1">
    <dataField name="Suma de indice" fld="10" baseField="0" baseItem="0"/>
  </dataFields>
  <formats count="2">
    <format dxfId="76">
      <pivotArea field="2" type="button" dataOnly="0" labelOnly="1" outline="0" axis="axisRow" fieldPosition="0"/>
    </format>
    <format dxfId="75">
      <pivotArea field="2" type="button" dataOnly="0" labelOnly="1" outline="0" axis="axisRow" fieldPosition="0"/>
    </format>
  </formats>
  <conditionalFormats count="1">
    <conditionalFormat priority="14">
      <pivotAreas count="1">
        <pivotArea type="data" collapsedLevelsAreSubtotals="1" fieldPosition="0">
          <references count="2">
            <reference field="4294967294" count="1" selected="0">
              <x v="0"/>
            </reference>
            <reference field="2" count="9">
              <x v="0"/>
              <x v="1"/>
              <x v="2"/>
              <x v="3"/>
              <x v="4"/>
              <x v="5"/>
              <x v="6"/>
              <x v="7"/>
              <x v="8"/>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name="Tabla dinámica18" cacheId="1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INTEGRAL DE PROY">
  <location ref="M58:N61" firstHeaderRow="1" firstDataRow="1" firstDataCol="1"/>
  <pivotFields count="11">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dataField="1" showAll="0"/>
  </pivotFields>
  <rowFields count="1">
    <field x="2"/>
  </rowFields>
  <rowItems count="3">
    <i>
      <x/>
    </i>
    <i>
      <x v="1"/>
    </i>
    <i t="grand">
      <x/>
    </i>
  </rowItems>
  <colItems count="1">
    <i/>
  </colItems>
  <dataFields count="1">
    <dataField name="Suma de indice" fld="10" baseField="0" baseItem="0"/>
  </dataFields>
  <formats count="1">
    <format dxfId="88">
      <pivotArea field="2" type="button" dataOnly="0" labelOnly="1" outline="0" axis="axisRow" fieldPosition="0"/>
    </format>
  </formats>
  <conditionalFormats count="1">
    <conditionalFormat priority="11">
      <pivotAreas count="1">
        <pivotArea type="data" collapsedLevelsAreSubtotals="1" fieldPosition="0">
          <references count="2">
            <reference field="4294967294" count="1" selected="0">
              <x v="0"/>
            </reference>
            <reference field="2" count="2">
              <x v="0"/>
              <x v="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name="Tabla dinámica1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AMB, CAL Y SST">
  <location ref="G44:H48" firstHeaderRow="1" firstDataRow="1" firstDataCol="1"/>
  <pivotFields count="11">
    <pivotField showAll="0"/>
    <pivotField showAll="0"/>
    <pivotField axis="axisRow" showAll="0" sortType="descending">
      <items count="4">
        <item x="1"/>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4">
    <i>
      <x/>
    </i>
    <i>
      <x v="2"/>
    </i>
    <i>
      <x v="1"/>
    </i>
    <i t="grand">
      <x/>
    </i>
  </rowItems>
  <colItems count="1">
    <i/>
  </colItems>
  <dataFields count="1">
    <dataField name="Suma de ÍNDICE" fld="10" baseField="0" baseItem="0"/>
  </dataFields>
  <formats count="2">
    <format dxfId="90">
      <pivotArea field="2" type="button" dataOnly="0" labelOnly="1" outline="0" axis="axisRow" fieldPosition="0"/>
    </format>
    <format dxfId="89">
      <pivotArea field="2" type="button" dataOnly="0" labelOnly="1" outline="0" axis="axisRow" fieldPosition="0"/>
    </format>
  </formats>
  <conditionalFormats count="1">
    <conditionalFormat priority="18">
      <pivotAreas count="1">
        <pivotArea type="data" collapsedLevelsAreSubtotals="1" fieldPosition="0">
          <references count="2">
            <reference field="4294967294" count="1" selected="0">
              <x v="0"/>
            </reference>
            <reference field="2" count="3">
              <x v="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name="Tabla dinámica13"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LEGAL">
  <location ref="M44:N56" firstHeaderRow="1" firstDataRow="1" firstDataCol="1"/>
  <pivotFields count="11">
    <pivotField showAll="0"/>
    <pivotField showAll="0"/>
    <pivotField axis="axisRow" showAll="0" sortType="descending">
      <items count="13">
        <item x="3"/>
        <item x="6"/>
        <item x="7"/>
        <item x="0"/>
        <item m="1" x="11"/>
        <item x="10"/>
        <item x="5"/>
        <item x="2"/>
        <item x="4"/>
        <item x="9"/>
        <item x="1"/>
        <item x="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2">
    <i>
      <x v="11"/>
    </i>
    <i>
      <x v="9"/>
    </i>
    <i>
      <x v="5"/>
    </i>
    <i>
      <x v="10"/>
    </i>
    <i>
      <x v="3"/>
    </i>
    <i>
      <x/>
    </i>
    <i>
      <x v="1"/>
    </i>
    <i>
      <x v="2"/>
    </i>
    <i>
      <x v="8"/>
    </i>
    <i>
      <x v="7"/>
    </i>
    <i>
      <x v="6"/>
    </i>
    <i t="grand">
      <x/>
    </i>
  </rowItems>
  <colItems count="1">
    <i/>
  </colItems>
  <dataFields count="1">
    <dataField name="Suma de ÍNDICE" fld="10" baseField="0" baseItem="0"/>
  </dataFields>
  <formats count="2">
    <format dxfId="92">
      <pivotArea field="2" type="button" dataOnly="0" labelOnly="1" outline="0" axis="axisRow" fieldPosition="0"/>
    </format>
    <format dxfId="91">
      <pivotArea field="2" type="button" dataOnly="0" labelOnly="1" outline="0" axis="axisRow" fieldPosition="0"/>
    </format>
  </formats>
  <conditionalFormats count="2">
    <conditionalFormat priority="16">
      <pivotAreas count="1">
        <pivotArea type="data" collapsedLevelsAreSubtotals="1" fieldPosition="0">
          <references count="2">
            <reference field="4294967294" count="1" selected="0">
              <x v="0"/>
            </reference>
            <reference field="2" count="1">
              <x v="6"/>
            </reference>
          </references>
        </pivotArea>
      </pivotAreas>
    </conditionalFormat>
    <conditionalFormat priority="1">
      <pivotAreas count="1">
        <pivotArea type="data" collapsedLevelsAreSubtotals="1" fieldPosition="0">
          <references count="2">
            <reference field="4294967294" count="1" selected="0">
              <x v="0"/>
            </reference>
            <reference field="2" count="10">
              <x v="0"/>
              <x v="1"/>
              <x v="2"/>
              <x v="3"/>
              <x v="5"/>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name="Tabla dinámica23" cacheId="1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PREDIAL">
  <location ref="D2:E25" firstHeaderRow="1" firstDataRow="1" firstDataCol="1"/>
  <pivotFields count="11">
    <pivotField showAll="0"/>
    <pivotField showAll="0"/>
    <pivotField axis="axisRow" showAll="0" sortType="descending">
      <items count="25">
        <item x="6"/>
        <item x="17"/>
        <item x="15"/>
        <item x="2"/>
        <item x="19"/>
        <item x="14"/>
        <item m="1" x="22"/>
        <item x="7"/>
        <item x="12"/>
        <item x="8"/>
        <item x="9"/>
        <item x="10"/>
        <item x="18"/>
        <item x="16"/>
        <item x="20"/>
        <item x="13"/>
        <item x="1"/>
        <item x="3"/>
        <item x="4"/>
        <item x="0"/>
        <item x="21"/>
        <item m="1" x="23"/>
        <item x="11"/>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23">
    <i>
      <x v="19"/>
    </i>
    <i>
      <x v="23"/>
    </i>
    <i>
      <x v="18"/>
    </i>
    <i>
      <x v="17"/>
    </i>
    <i>
      <x/>
    </i>
    <i>
      <x v="11"/>
    </i>
    <i>
      <x v="16"/>
    </i>
    <i>
      <x v="4"/>
    </i>
    <i>
      <x v="14"/>
    </i>
    <i>
      <x v="10"/>
    </i>
    <i>
      <x v="22"/>
    </i>
    <i>
      <x v="2"/>
    </i>
    <i>
      <x v="13"/>
    </i>
    <i>
      <x v="1"/>
    </i>
    <i>
      <x v="12"/>
    </i>
    <i>
      <x v="3"/>
    </i>
    <i>
      <x v="5"/>
    </i>
    <i>
      <x v="15"/>
    </i>
    <i>
      <x v="9"/>
    </i>
    <i>
      <x v="7"/>
    </i>
    <i>
      <x v="20"/>
    </i>
    <i>
      <x v="8"/>
    </i>
    <i t="grand">
      <x/>
    </i>
  </rowItems>
  <colItems count="1">
    <i/>
  </colItems>
  <dataFields count="1">
    <dataField name="Suma de ÍNDICE" fld="10" baseField="2" baseItem="0"/>
  </dataFields>
  <formats count="1">
    <format dxfId="93">
      <pivotArea field="2" type="button" dataOnly="0" labelOnly="1" outline="0" axis="axisRow" fieldPosition="0"/>
    </format>
  </formats>
  <conditionalFormats count="1">
    <conditionalFormat priority="8">
      <pivotAreas count="1">
        <pivotArea type="data" collapsedLevelsAreSubtotals="1" fieldPosition="0">
          <references count="2">
            <reference field="4294967294" count="1" selected="0">
              <x v="0"/>
            </reference>
            <reference field="2" count="22">
              <x v="0"/>
              <x v="1"/>
              <x v="2"/>
              <x v="4"/>
              <x v="5"/>
              <x v="6"/>
              <x v="7"/>
              <x v="8"/>
              <x v="9"/>
              <x v="10"/>
              <x v="11"/>
              <x v="12"/>
              <x v="13"/>
              <x v="14"/>
              <x v="15"/>
              <x v="16"/>
              <x v="17"/>
              <x v="18"/>
              <x v="19"/>
              <x v="20"/>
              <x v="21"/>
              <x v="2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name="Tabla dinámica19" cacheId="1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FACTIBILIDAD DE PROYECTOS">
  <location ref="A73:B81" firstHeaderRow="1" firstDataRow="1" firstDataCol="1"/>
  <pivotFields count="11">
    <pivotField showAll="0"/>
    <pivotField showAll="0"/>
    <pivotField axis="axisRow" showAll="0">
      <items count="8">
        <item x="3"/>
        <item x="2"/>
        <item x="0"/>
        <item x="5"/>
        <item x="6"/>
        <item x="4"/>
        <item x="1"/>
        <item t="default"/>
      </items>
    </pivotField>
    <pivotField showAll="0"/>
    <pivotField showAll="0"/>
    <pivotField showAll="0"/>
    <pivotField showAll="0"/>
    <pivotField showAll="0"/>
    <pivotField showAll="0"/>
    <pivotField showAll="0"/>
    <pivotField dataField="1" showAll="0"/>
  </pivotFields>
  <rowFields count="1">
    <field x="2"/>
  </rowFields>
  <rowItems count="8">
    <i>
      <x/>
    </i>
    <i>
      <x v="1"/>
    </i>
    <i>
      <x v="2"/>
    </i>
    <i>
      <x v="3"/>
    </i>
    <i>
      <x v="4"/>
    </i>
    <i>
      <x v="5"/>
    </i>
    <i>
      <x v="6"/>
    </i>
    <i t="grand">
      <x/>
    </i>
  </rowItems>
  <colItems count="1">
    <i/>
  </colItems>
  <dataFields count="1">
    <dataField name="Suma de Indice" fld="10" baseField="0" baseItem="0"/>
  </dataFields>
  <formats count="1">
    <format dxfId="94">
      <pivotArea field="2" type="button" dataOnly="0" labelOnly="1" outline="0" axis="axisRow" fieldPosition="0"/>
    </format>
  </formats>
  <conditionalFormats count="1">
    <conditionalFormat priority="10">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name="Tabla dinámica20" cacheId="1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EJORA CONTINUA">
  <location ref="D73:E76" firstHeaderRow="1" firstDataRow="1" firstDataCol="1"/>
  <pivotFields count="11">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dataField="1" showAll="0"/>
  </pivotFields>
  <rowFields count="1">
    <field x="2"/>
  </rowFields>
  <rowItems count="3">
    <i>
      <x/>
    </i>
    <i>
      <x v="1"/>
    </i>
    <i t="grand">
      <x/>
    </i>
  </rowItems>
  <colItems count="1">
    <i/>
  </colItems>
  <dataFields count="1">
    <dataField name="Suma de indice" fld="10" baseField="0" baseItem="0"/>
  </dataFields>
  <formats count="1">
    <format dxfId="95">
      <pivotArea field="2" type="button" dataOnly="0" labelOnly="1" outline="0" axis="axisRow" fieldPosition="0"/>
    </format>
  </formats>
  <conditionalFormats count="1">
    <conditionalFormat priority="9">
      <pivotAreas count="1">
        <pivotArea type="data" collapsedLevelsAreSubtotals="1" fieldPosition="0">
          <references count="2">
            <reference field="4294967294" count="1" selected="0">
              <x v="0"/>
            </reference>
            <reference field="2" count="2">
              <x v="0"/>
              <x v="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name="Tabla dinámica7" cacheId="6"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E RECURSOS FÍSICOS">
  <location ref="J27:K42" firstHeaderRow="1" firstDataRow="1" firstDataCol="1"/>
  <pivotFields count="11">
    <pivotField showAll="0"/>
    <pivotField showAll="0"/>
    <pivotField axis="axisRow" showAll="0" sortType="descending">
      <items count="15">
        <item x="3"/>
        <item x="13"/>
        <item x="8"/>
        <item x="11"/>
        <item x="10"/>
        <item x="1"/>
        <item x="4"/>
        <item x="5"/>
        <item x="2"/>
        <item x="0"/>
        <item x="6"/>
        <item x="7"/>
        <item x="12"/>
        <item x="9"/>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5">
    <i>
      <x v="7"/>
    </i>
    <i>
      <x v="12"/>
    </i>
    <i>
      <x v="1"/>
    </i>
    <i>
      <x v="3"/>
    </i>
    <i>
      <x/>
    </i>
    <i>
      <x v="6"/>
    </i>
    <i>
      <x v="8"/>
    </i>
    <i>
      <x v="5"/>
    </i>
    <i>
      <x v="9"/>
    </i>
    <i>
      <x v="2"/>
    </i>
    <i>
      <x v="13"/>
    </i>
    <i>
      <x v="4"/>
    </i>
    <i>
      <x v="10"/>
    </i>
    <i>
      <x v="11"/>
    </i>
    <i t="grand">
      <x/>
    </i>
  </rowItems>
  <colItems count="1">
    <i/>
  </colItems>
  <dataFields count="1">
    <dataField name="Suma de ÍNDICE" fld="10" baseField="0" baseItem="0"/>
  </dataFields>
  <formats count="3">
    <format dxfId="98">
      <pivotArea dataOnly="0" labelOnly="1" fieldPosition="0">
        <references count="1">
          <reference field="2" count="0"/>
        </references>
      </pivotArea>
    </format>
    <format dxfId="97">
      <pivotArea dataOnly="0" labelOnly="1" grandRow="1" outline="0" fieldPosition="0"/>
    </format>
    <format dxfId="96">
      <pivotArea field="2" type="button" dataOnly="0" labelOnly="1" outline="0" axis="axisRow" fieldPosition="0"/>
    </format>
  </formats>
  <conditionalFormats count="1">
    <conditionalFormat priority="22">
      <pivotAreas count="1">
        <pivotArea type="data" collapsedLevelsAreSubtotals="1" fieldPosition="0">
          <references count="2">
            <reference field="4294967294" count="1" selected="0">
              <x v="0"/>
            </reference>
            <reference field="2" count="14">
              <x v="0"/>
              <x v="1"/>
              <x v="2"/>
              <x v="3"/>
              <x v="4"/>
              <x v="5"/>
              <x v="6"/>
              <x v="7"/>
              <x v="8"/>
              <x v="9"/>
              <x v="10"/>
              <x v="11"/>
              <x v="12"/>
              <x v="1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name="Tabla dinámica17" cacheId="1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VALUACIÓN Y CONTROL">
  <location ref="J58:K66" firstHeaderRow="1" firstDataRow="1" firstDataCol="1"/>
  <pivotFields count="11">
    <pivotField showAll="0"/>
    <pivotField showAll="0"/>
    <pivotField axis="axisRow" showAll="0" sortType="descending">
      <items count="8">
        <item x="5"/>
        <item x="1"/>
        <item x="4"/>
        <item x="0"/>
        <item x="3"/>
        <item x="2"/>
        <item x="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8">
    <i>
      <x v="4"/>
    </i>
    <i>
      <x v="5"/>
    </i>
    <i>
      <x/>
    </i>
    <i>
      <x v="1"/>
    </i>
    <i>
      <x v="6"/>
    </i>
    <i>
      <x v="2"/>
    </i>
    <i>
      <x v="3"/>
    </i>
    <i t="grand">
      <x/>
    </i>
  </rowItems>
  <colItems count="1">
    <i/>
  </colItems>
  <dataFields count="1">
    <dataField name="Suma de Indice" fld="10" baseField="0" baseItem="0"/>
  </dataFields>
  <formats count="2">
    <format dxfId="100">
      <pivotArea field="2" type="button" dataOnly="0" labelOnly="1" outline="0" axis="axisRow" fieldPosition="0"/>
    </format>
    <format dxfId="99">
      <pivotArea field="2" type="button" dataOnly="0" labelOnly="1" outline="0" axis="axisRow" fieldPosition="0"/>
    </format>
  </formats>
  <conditionalFormats count="1">
    <conditionalFormat priority="12">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name="Tabla dinámica5" cacheId="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DISEÑO DE PROYECTOS">
  <location ref="D27:E38" firstHeaderRow="1" firstDataRow="1" firstDataCol="1"/>
  <pivotFields count="11">
    <pivotField showAll="0"/>
    <pivotField showAll="0"/>
    <pivotField axis="axisRow" showAll="0" sortType="descending">
      <items count="11">
        <item x="0"/>
        <item x="9"/>
        <item x="5"/>
        <item x="2"/>
        <item x="1"/>
        <item x="7"/>
        <item x="3"/>
        <item x="8"/>
        <item x="6"/>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1">
    <i>
      <x v="8"/>
    </i>
    <i>
      <x v="5"/>
    </i>
    <i>
      <x v="7"/>
    </i>
    <i>
      <x v="1"/>
    </i>
    <i>
      <x/>
    </i>
    <i>
      <x v="6"/>
    </i>
    <i>
      <x v="3"/>
    </i>
    <i>
      <x v="4"/>
    </i>
    <i>
      <x v="2"/>
    </i>
    <i>
      <x v="9"/>
    </i>
    <i t="grand">
      <x/>
    </i>
  </rowItems>
  <colItems count="1">
    <i/>
  </colItems>
  <dataFields count="1">
    <dataField name="Suma de ÍNDICE" fld="10" baseField="2" baseItem="0"/>
  </dataFields>
  <formats count="1">
    <format dxfId="101">
      <pivotArea field="2" type="button" dataOnly="0" labelOnly="1" outline="0" axis="axisRow" fieldPosition="0"/>
    </format>
  </formats>
  <conditionalFormats count="1">
    <conditionalFormat priority="25">
      <pivotAreas count="1">
        <pivotArea type="data" collapsedLevelsAreSubtotals="1" fieldPosition="0">
          <references count="2">
            <reference field="4294967294" count="1" selected="0">
              <x v="0"/>
            </reference>
            <reference field="2" count="10">
              <x v="0"/>
              <x v="1"/>
              <x v="2"/>
              <x v="3"/>
              <x v="4"/>
              <x v="5"/>
              <x v="6"/>
              <x v="7"/>
              <x v="8"/>
              <x v="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name="Tabla dinámica9" cacheId="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OCUMENTAL">
  <location ref="A44:B49" firstHeaderRow="1" firstDataRow="1" firstDataCol="1"/>
  <pivotFields count="11">
    <pivotField showAll="0"/>
    <pivotField showAll="0"/>
    <pivotField axis="axisRow" showAll="0" sortType="descending">
      <items count="5">
        <item x="0"/>
        <item x="2"/>
        <item x="3"/>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5">
    <i>
      <x/>
    </i>
    <i>
      <x v="3"/>
    </i>
    <i>
      <x v="1"/>
    </i>
    <i>
      <x v="2"/>
    </i>
    <i t="grand">
      <x/>
    </i>
  </rowItems>
  <colItems count="1">
    <i/>
  </colItems>
  <dataFields count="1">
    <dataField name="Suma de indice" fld="10" baseField="0" baseItem="0"/>
  </dataFields>
  <formats count="2">
    <format dxfId="103">
      <pivotArea field="2" type="button" dataOnly="0" labelOnly="1" outline="0" axis="axisRow" fieldPosition="0"/>
    </format>
    <format dxfId="102">
      <pivotArea field="2" type="button" dataOnly="0" labelOnly="1" outline="0" axis="axisRow" fieldPosition="0"/>
    </format>
  </formats>
  <conditionalFormats count="1">
    <conditionalFormat priority="20">
      <pivotAreas count="1">
        <pivotArea type="data" collapsedLevelsAreSubtotals="1" fieldPosition="0">
          <references count="2">
            <reference field="4294967294" count="1" selected="0">
              <x v="0"/>
            </reference>
            <reference field="2" count="4">
              <x v="0"/>
              <x v="1"/>
              <x v="2"/>
              <x v="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 dinámica29" cacheId="1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VALORIZACIÓN">
  <location ref="M27:N32" firstHeaderRow="1" firstDataRow="1" firstDataCol="1"/>
  <pivotFields count="11">
    <pivotField showAll="0"/>
    <pivotField showAll="0"/>
    <pivotField axis="axisRow" showAll="0">
      <items count="5">
        <item x="2"/>
        <item x="1"/>
        <item x="0"/>
        <item x="3"/>
        <item t="default"/>
      </items>
    </pivotField>
    <pivotField showAll="0"/>
    <pivotField showAll="0"/>
    <pivotField showAll="0"/>
    <pivotField showAll="0"/>
    <pivotField showAll="0"/>
    <pivotField showAll="0"/>
    <pivotField showAll="0"/>
    <pivotField dataField="1" showAll="0"/>
  </pivotFields>
  <rowFields count="1">
    <field x="2"/>
  </rowFields>
  <rowItems count="5">
    <i>
      <x/>
    </i>
    <i>
      <x v="1"/>
    </i>
    <i>
      <x v="2"/>
    </i>
    <i>
      <x v="3"/>
    </i>
    <i t="grand">
      <x/>
    </i>
  </rowItems>
  <colItems count="1">
    <i/>
  </colItems>
  <dataFields count="1">
    <dataField name="Suma de ÍNDICE" fld="10" baseField="0" baseItem="0"/>
  </dataFields>
  <formats count="2">
    <format dxfId="78">
      <pivotArea field="2" type="button" dataOnly="0" labelOnly="1" outline="0" axis="axisRow" fieldPosition="0"/>
    </format>
    <format dxfId="77">
      <pivotArea field="2" type="button" dataOnly="0" labelOnly="1" outline="0" axis="axisRow" fieldPosition="0"/>
    </format>
  </formats>
  <conditionalFormats count="1">
    <conditionalFormat priority="3">
      <pivotAreas count="1">
        <pivotArea type="data" collapsedLevelsAreSubtotals="1" fieldPosition="0">
          <references count="2">
            <reference field="4294967294" count="1" selected="0">
              <x v="0"/>
            </reference>
            <reference field="2" count="4">
              <x v="0"/>
              <x v="1"/>
              <x v="2"/>
              <x v="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name="Tabla dinámica14"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EL TALENTO HUMANO">
  <location ref="A58:B71" firstHeaderRow="1" firstDataRow="1" firstDataCol="1"/>
  <pivotFields count="11">
    <pivotField showAll="0"/>
    <pivotField showAll="0"/>
    <pivotField axis="axisRow" showAll="0" sortType="descending">
      <items count="13">
        <item x="3"/>
        <item x="2"/>
        <item x="6"/>
        <item x="11"/>
        <item x="1"/>
        <item x="9"/>
        <item x="4"/>
        <item x="10"/>
        <item x="8"/>
        <item x="7"/>
        <item x="5"/>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3">
    <i>
      <x v="9"/>
    </i>
    <i>
      <x v="7"/>
    </i>
    <i>
      <x v="3"/>
    </i>
    <i>
      <x v="1"/>
    </i>
    <i>
      <x v="11"/>
    </i>
    <i>
      <x v="4"/>
    </i>
    <i>
      <x v="2"/>
    </i>
    <i>
      <x v="8"/>
    </i>
    <i>
      <x v="6"/>
    </i>
    <i>
      <x v="10"/>
    </i>
    <i>
      <x/>
    </i>
    <i>
      <x v="5"/>
    </i>
    <i t="grand">
      <x/>
    </i>
  </rowItems>
  <colItems count="1">
    <i/>
  </colItems>
  <dataFields count="1">
    <dataField name="Suma de indice" fld="10" baseField="0" baseItem="0"/>
  </dataFields>
  <formats count="2">
    <format dxfId="105">
      <pivotArea field="2" type="button" dataOnly="0" labelOnly="1" outline="0" axis="axisRow" fieldPosition="0"/>
    </format>
    <format dxfId="104">
      <pivotArea field="2" type="button" dataOnly="0" labelOnly="1" outline="0" axis="axisRow" fieldPosition="0"/>
    </format>
  </formats>
  <conditionalFormats count="1">
    <conditionalFormat priority="15">
      <pivotAreas count="1">
        <pivotArea type="data" collapsedLevelsAreSubtotals="1" fieldPosition="0">
          <references count="2">
            <reference field="4294967294" count="1" selected="0">
              <x v="0"/>
            </reference>
            <reference field="2" count="12">
              <x v="0"/>
              <x v="1"/>
              <x v="2"/>
              <x v="3"/>
              <x v="4"/>
              <x v="5"/>
              <x v="6"/>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name="Tabla dinámica16" cacheId="1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INNOVACIÓN">
  <location ref="G58:H66" firstHeaderRow="1" firstDataRow="1" firstDataCol="1"/>
  <pivotFields count="11">
    <pivotField showAll="0"/>
    <pivotField showAll="0"/>
    <pivotField axis="axisRow" showAll="0" sortType="descending">
      <items count="8">
        <item x="5"/>
        <item x="1"/>
        <item x="0"/>
        <item x="2"/>
        <item x="6"/>
        <item x="3"/>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8">
    <i>
      <x v="6"/>
    </i>
    <i>
      <x v="2"/>
    </i>
    <i>
      <x v="4"/>
    </i>
    <i>
      <x/>
    </i>
    <i>
      <x v="5"/>
    </i>
    <i>
      <x v="1"/>
    </i>
    <i>
      <x v="3"/>
    </i>
    <i t="grand">
      <x/>
    </i>
  </rowItems>
  <colItems count="1">
    <i/>
  </colItems>
  <dataFields count="1">
    <dataField name="Suma de indice" fld="10" baseField="0" baseItem="0"/>
  </dataFields>
  <formats count="2">
    <format dxfId="107">
      <pivotArea field="2" type="button" dataOnly="0" labelOnly="1" outline="0" axis="axisRow" fieldPosition="0"/>
    </format>
    <format dxfId="106">
      <pivotArea field="2" type="button" dataOnly="0" labelOnly="1" outline="0" axis="axisRow" fieldPosition="0"/>
    </format>
  </formats>
  <conditionalFormats count="1">
    <conditionalFormat priority="13">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 dinámica12"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SOCIAL">
  <location ref="J44:K53" firstHeaderRow="1" firstDataRow="1" firstDataCol="1"/>
  <pivotFields count="11">
    <pivotField showAll="0"/>
    <pivotField showAll="0"/>
    <pivotField axis="axisRow" showAll="0" sortType="descending">
      <items count="9">
        <item x="1"/>
        <item x="3"/>
        <item x="2"/>
        <item x="0"/>
        <item x="7"/>
        <item x="6"/>
        <item x="5"/>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1"/>
    </i>
    <i>
      <x v="5"/>
    </i>
    <i>
      <x/>
    </i>
    <i>
      <x v="6"/>
    </i>
    <i>
      <x v="7"/>
    </i>
    <i>
      <x v="2"/>
    </i>
    <i>
      <x v="4"/>
    </i>
    <i>
      <x v="3"/>
    </i>
    <i t="grand">
      <x/>
    </i>
  </rowItems>
  <colItems count="1">
    <i/>
  </colItems>
  <dataFields count="1">
    <dataField name="Suma de indice" fld="10" baseField="0" baseItem="0"/>
  </dataFields>
  <formats count="2">
    <format dxfId="80">
      <pivotArea field="2" type="button" dataOnly="0" labelOnly="1" outline="0" axis="axisRow" fieldPosition="0"/>
    </format>
    <format dxfId="79">
      <pivotArea field="2" type="button" dataOnly="0" labelOnly="1" outline="0" axis="axisRow" fieldPosition="0"/>
    </format>
  </formats>
  <conditionalFormats count="1">
    <conditionalFormat priority="17">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 dinámica21" cacheId="16"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PLANEACIÓN ESTRATÉGICA">
  <location ref="G73:H75" firstHeaderRow="1" firstDataRow="1" firstDataCol="1"/>
  <pivotFields count="11">
    <pivotField showAll="0"/>
    <pivotField showAll="0"/>
    <pivotField axis="axisRow" showAll="0">
      <items count="2">
        <item x="0"/>
        <item t="default"/>
      </items>
    </pivotField>
    <pivotField showAll="0"/>
    <pivotField showAll="0"/>
    <pivotField showAll="0"/>
    <pivotField showAll="0"/>
    <pivotField showAll="0"/>
    <pivotField showAll="0"/>
    <pivotField showAll="0"/>
    <pivotField dataField="1" showAll="0"/>
  </pivotFields>
  <rowFields count="1">
    <field x="2"/>
  </rowFields>
  <rowItems count="2">
    <i>
      <x/>
    </i>
    <i t="grand">
      <x/>
    </i>
  </rowItems>
  <colItems count="1">
    <i/>
  </colItems>
  <dataFields count="1">
    <dataField name="Suma de indice" fld="10" baseField="0" baseItem="0"/>
  </dataFields>
  <formats count="1">
    <format dxfId="81">
      <pivotArea field="2" type="button" dataOnly="0" labelOnly="1" outline="0" axis="axisRow" fieldPosition="0"/>
    </format>
  </formats>
  <conditionalFormats count="1">
    <conditionalFormat priority="2">
      <pivotAreas count="1">
        <pivotArea type="data" collapsedLevelsAreSubtotals="1" fieldPosition="0">
          <references count="2">
            <reference field="4294967294" count="1" selected="0">
              <x v="0"/>
            </reference>
            <reference field="2" count="1">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 dinámica6" cacheId="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TICs">
  <location ref="G27:H34" firstHeaderRow="1" firstDataRow="1" firstDataCol="1"/>
  <pivotFields count="11">
    <pivotField showAll="0"/>
    <pivotField showAll="0"/>
    <pivotField axis="axisRow" showAll="0" sortType="descending">
      <items count="9">
        <item m="1" x="7"/>
        <item x="1"/>
        <item x="0"/>
        <item x="2"/>
        <item x="4"/>
        <item m="1" x="6"/>
        <item x="5"/>
        <item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7">
    <i>
      <x v="7"/>
    </i>
    <i>
      <x v="3"/>
    </i>
    <i>
      <x v="4"/>
    </i>
    <i>
      <x v="1"/>
    </i>
    <i>
      <x v="2"/>
    </i>
    <i>
      <x v="6"/>
    </i>
    <i t="grand">
      <x/>
    </i>
  </rowItems>
  <colItems count="1">
    <i/>
  </colItems>
  <dataFields count="1">
    <dataField name="Suma de ÍNDICE" fld="10" baseField="0" baseItem="0"/>
  </dataFields>
  <formats count="1">
    <format dxfId="82">
      <pivotArea field="2" type="button" dataOnly="0" labelOnly="1" outline="0" axis="axisRow" fieldPosition="0"/>
    </format>
  </formats>
  <conditionalFormats count="1">
    <conditionalFormat priority="24">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 dinámica27" cacheId="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JECUCIÓN DE OBRAS">
  <location ref="G2:H11" firstHeaderRow="1" firstDataRow="1" firstDataCol="1"/>
  <pivotFields count="11">
    <pivotField showAll="0"/>
    <pivotField showAll="0"/>
    <pivotField axis="axisRow" showAll="0" sortType="descending">
      <items count="9">
        <item x="1"/>
        <item x="0"/>
        <item x="3"/>
        <item x="6"/>
        <item x="7"/>
        <item x="4"/>
        <item x="2"/>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1"/>
    </i>
    <i>
      <x v="5"/>
    </i>
    <i>
      <x/>
    </i>
    <i>
      <x v="6"/>
    </i>
    <i>
      <x v="2"/>
    </i>
    <i>
      <x v="4"/>
    </i>
    <i>
      <x v="3"/>
    </i>
    <i>
      <x v="7"/>
    </i>
    <i t="grand">
      <x/>
    </i>
  </rowItems>
  <colItems count="1">
    <i/>
  </colItems>
  <dataFields count="1">
    <dataField name="Suma de indice" fld="10" baseField="0" baseItem="0"/>
  </dataFields>
  <formats count="1">
    <format dxfId="83">
      <pivotArea field="2" type="button" dataOnly="0" labelOnly="1" outline="0" axis="axisRow" fieldPosition="0"/>
    </format>
  </formats>
  <conditionalFormats count="1">
    <conditionalFormat priority="4">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 dinámica25" cacheId="1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CONTRACTUAL">
  <location ref="A2:B18" firstHeaderRow="1" firstDataRow="1" firstDataCol="1"/>
  <pivotFields count="11">
    <pivotField showAll="0"/>
    <pivotField showAll="0"/>
    <pivotField axis="axisRow" showAll="0" sortType="descending">
      <items count="22">
        <item x="14"/>
        <item x="6"/>
        <item x="11"/>
        <item x="12"/>
        <item x="5"/>
        <item x="9"/>
        <item m="1" x="20"/>
        <item x="7"/>
        <item x="3"/>
        <item x="13"/>
        <item x="1"/>
        <item m="1" x="19"/>
        <item m="1" x="18"/>
        <item m="1" x="17"/>
        <item x="8"/>
        <item x="4"/>
        <item m="1" x="15"/>
        <item m="1" x="16"/>
        <item x="10"/>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6">
    <i>
      <x v="19"/>
    </i>
    <i>
      <x v="15"/>
    </i>
    <i>
      <x v="8"/>
    </i>
    <i>
      <x v="10"/>
    </i>
    <i>
      <x v="5"/>
    </i>
    <i>
      <x v="20"/>
    </i>
    <i>
      <x v="18"/>
    </i>
    <i>
      <x v="2"/>
    </i>
    <i>
      <x v="4"/>
    </i>
    <i>
      <x v="9"/>
    </i>
    <i>
      <x v="7"/>
    </i>
    <i>
      <x/>
    </i>
    <i>
      <x v="14"/>
    </i>
    <i>
      <x v="1"/>
    </i>
    <i>
      <x v="3"/>
    </i>
    <i t="grand">
      <x/>
    </i>
  </rowItems>
  <colItems count="1">
    <i/>
  </colItems>
  <dataFields count="1">
    <dataField name="Suma de ÍNDICE" fld="10" baseField="2" baseItem="14"/>
  </dataFields>
  <formats count="1">
    <format dxfId="84">
      <pivotArea field="2" type="button" dataOnly="0" labelOnly="1" outline="0" axis="axisRow" fieldPosition="0"/>
    </format>
  </formats>
  <conditionalFormats count="1">
    <conditionalFormat priority="5">
      <pivotAreas count="1">
        <pivotArea type="data" collapsedLevelsAreSubtotals="1" fieldPosition="0">
          <references count="2">
            <reference field="4294967294" count="1" selected="0">
              <x v="0"/>
            </reference>
            <reference field="2" count="18">
              <x v="0"/>
              <x v="1"/>
              <x v="2"/>
              <x v="3"/>
              <x v="4"/>
              <x v="5"/>
              <x v="7"/>
              <x v="8"/>
              <x v="9"/>
              <x v="10"/>
              <x v="12"/>
              <x v="13"/>
              <x v="14"/>
              <x v="15"/>
              <x v="16"/>
              <x v="17"/>
              <x v="18"/>
              <x v="1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 dinámica10"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INTERINSTITUCIONAL">
  <location ref="D44:E53" firstHeaderRow="1" firstDataRow="1" firstDataCol="1"/>
  <pivotFields count="11">
    <pivotField showAll="0"/>
    <pivotField showAll="0"/>
    <pivotField axis="axisRow" showAll="0" sortType="descending">
      <items count="9">
        <item x="1"/>
        <item x="6"/>
        <item x="7"/>
        <item x="3"/>
        <item x="2"/>
        <item x="0"/>
        <item x="4"/>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4"/>
    </i>
    <i>
      <x v="3"/>
    </i>
    <i>
      <x/>
    </i>
    <i>
      <x v="7"/>
    </i>
    <i>
      <x v="5"/>
    </i>
    <i>
      <x v="6"/>
    </i>
    <i>
      <x v="2"/>
    </i>
    <i>
      <x v="1"/>
    </i>
    <i t="grand">
      <x/>
    </i>
  </rowItems>
  <colItems count="1">
    <i/>
  </colItems>
  <dataFields count="1">
    <dataField name="Suma de ÍNDICE" fld="10" baseField="0" baseItem="0"/>
  </dataFields>
  <formats count="2">
    <format dxfId="86">
      <pivotArea field="2" type="button" dataOnly="0" labelOnly="1" outline="0" axis="axisRow" fieldPosition="0"/>
    </format>
    <format dxfId="85">
      <pivotArea field="2" type="button" dataOnly="0" labelOnly="1" outline="0" axis="axisRow" fieldPosition="0"/>
    </format>
  </formats>
  <conditionalFormats count="1">
    <conditionalFormat priority="19">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abla dinámica4" cacheId="2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CONSERVACIÓN INFRAESTRUCTURA">
  <location ref="A27:B37" firstHeaderRow="1" firstDataRow="1" firstDataCol="1"/>
  <pivotFields count="11">
    <pivotField showAll="0"/>
    <pivotField showAll="0"/>
    <pivotField axis="axisRow" showAll="0" sortType="descending">
      <items count="11">
        <item x="1"/>
        <item m="1" x="9"/>
        <item x="0"/>
        <item x="7"/>
        <item x="6"/>
        <item x="3"/>
        <item x="8"/>
        <item x="4"/>
        <item x="2"/>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0">
    <i>
      <x v="3"/>
    </i>
    <i>
      <x v="9"/>
    </i>
    <i>
      <x v="4"/>
    </i>
    <i>
      <x/>
    </i>
    <i>
      <x v="8"/>
    </i>
    <i>
      <x v="7"/>
    </i>
    <i>
      <x v="5"/>
    </i>
    <i>
      <x v="6"/>
    </i>
    <i>
      <x v="2"/>
    </i>
    <i t="grand">
      <x/>
    </i>
  </rowItems>
  <colItems count="1">
    <i/>
  </colItems>
  <dataFields count="1">
    <dataField name="Suma de ÍNDICE" fld="10" baseField="2" baseItem="0"/>
  </dataFields>
  <formats count="1">
    <format dxfId="87">
      <pivotArea field="2" type="button" dataOnly="0" labelOnly="1" outline="0" axis="axisRow" fieldPosition="0"/>
    </format>
  </formats>
  <conditionalFormats count="1">
    <conditionalFormat priority="26">
      <pivotAreas count="1">
        <pivotArea type="data" collapsedLevelsAreSubtotals="1" fieldPosition="0">
          <references count="2">
            <reference field="4294967294" count="1" selected="0">
              <x v="0"/>
            </reference>
            <reference field="2" count="10">
              <x v="0"/>
              <x v="1"/>
              <x v="2"/>
              <x v="3"/>
              <x v="4"/>
              <x v="5"/>
              <x v="6"/>
              <x v="7"/>
              <x v="8"/>
              <x v="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heetViews>
  <sheetFormatPr baseColWidth="10" defaultRowHeight="18.75"/>
  <cols>
    <col min="1" max="1" width="64.42578125" style="6" customWidth="1"/>
    <col min="2" max="2" width="52.42578125" style="6" customWidth="1"/>
    <col min="3" max="3" width="21.7109375" style="6" hidden="1" customWidth="1"/>
    <col min="4" max="4" width="26" style="6" customWidth="1"/>
    <col min="5" max="5" width="11.42578125" style="9" hidden="1" customWidth="1"/>
    <col min="6" max="6" width="12.42578125" style="6" hidden="1" customWidth="1"/>
    <col min="7" max="7" width="26" style="6" hidden="1" customWidth="1"/>
    <col min="8" max="8" width="14.5703125" style="6" hidden="1" customWidth="1"/>
    <col min="9" max="16384" width="11.42578125" style="6"/>
  </cols>
  <sheetData>
    <row r="1" spans="1:8" ht="46.5" customHeight="1">
      <c r="A1" s="4" t="s">
        <v>5</v>
      </c>
      <c r="B1" s="4" t="s">
        <v>263</v>
      </c>
      <c r="C1" s="4" t="s">
        <v>278</v>
      </c>
      <c r="D1" s="5" t="s">
        <v>109</v>
      </c>
      <c r="E1" s="4" t="s">
        <v>107</v>
      </c>
      <c r="F1" s="4" t="s">
        <v>108</v>
      </c>
      <c r="G1" s="5" t="s">
        <v>109</v>
      </c>
      <c r="H1" s="60" t="s">
        <v>152</v>
      </c>
    </row>
    <row r="2" spans="1:8">
      <c r="A2" s="73" t="s">
        <v>154</v>
      </c>
      <c r="B2" s="70" t="s">
        <v>279</v>
      </c>
      <c r="C2" s="74">
        <v>3</v>
      </c>
      <c r="D2" s="8" t="str">
        <f>IF(C2&gt;7,"ALTO",IF(C2&lt;5,"BAJO","MEDIO"))</f>
        <v>BAJO</v>
      </c>
      <c r="E2" s="4"/>
      <c r="F2" s="4"/>
      <c r="G2" s="5"/>
      <c r="H2" s="60"/>
    </row>
    <row r="3" spans="1:8">
      <c r="A3" s="7" t="s">
        <v>155</v>
      </c>
      <c r="B3" s="70" t="s">
        <v>266</v>
      </c>
      <c r="C3" s="74">
        <v>0</v>
      </c>
      <c r="D3" s="8" t="str">
        <f t="shared" ref="D3:D27" si="0">IF(C3&gt;7,"ALTO",IF(C3&lt;5,"BAJO","MEDIO"))</f>
        <v>BAJO</v>
      </c>
      <c r="E3" s="49">
        <f>'COM Y CUL'!M76</f>
        <v>6.8999999999999915</v>
      </c>
      <c r="F3" s="8">
        <f t="shared" ref="F3:F11" si="1">ROUND(E3/$E$30*100,0)</f>
        <v>4</v>
      </c>
      <c r="G3" s="8" t="str">
        <f t="shared" ref="G3:G24" si="2">IF(F3&gt;69,"ALTO",IF(F3&lt;20,"BAJO","MEDIO"))</f>
        <v>BAJO</v>
      </c>
      <c r="H3" s="61" t="e">
        <f>+#REF!</f>
        <v>#REF!</v>
      </c>
    </row>
    <row r="4" spans="1:8">
      <c r="A4" s="71" t="s">
        <v>156</v>
      </c>
      <c r="B4" s="72" t="s">
        <v>272</v>
      </c>
      <c r="C4" s="75">
        <v>3</v>
      </c>
      <c r="D4" s="8" t="str">
        <f t="shared" si="0"/>
        <v>BAJO</v>
      </c>
      <c r="E4" s="49">
        <f>'SEG VIAL'!M77</f>
        <v>6.9999999999999911</v>
      </c>
      <c r="F4" s="8">
        <f t="shared" si="1"/>
        <v>4</v>
      </c>
      <c r="G4" s="8" t="str">
        <f t="shared" si="2"/>
        <v>BAJO</v>
      </c>
      <c r="H4" s="61" t="e">
        <f>+#REF!</f>
        <v>#REF!</v>
      </c>
    </row>
    <row r="5" spans="1:8" ht="37.5">
      <c r="A5" s="71" t="s">
        <v>157</v>
      </c>
      <c r="B5" s="72" t="s">
        <v>274</v>
      </c>
      <c r="C5" s="75">
        <v>5</v>
      </c>
      <c r="D5" s="8" t="str">
        <f t="shared" si="0"/>
        <v>MEDIO</v>
      </c>
      <c r="E5" s="49">
        <f>'INTEL MOV'!M71</f>
        <v>6.3999999999999932</v>
      </c>
      <c r="F5" s="8">
        <f t="shared" si="1"/>
        <v>4</v>
      </c>
      <c r="G5" s="8" t="str">
        <f t="shared" si="2"/>
        <v>BAJO</v>
      </c>
      <c r="H5" s="61" t="e">
        <f>+#REF!</f>
        <v>#REF!</v>
      </c>
    </row>
    <row r="6" spans="1:8" ht="37.5">
      <c r="A6" s="71" t="s">
        <v>158</v>
      </c>
      <c r="B6" s="72" t="s">
        <v>275</v>
      </c>
      <c r="C6" s="75"/>
      <c r="D6" s="8" t="str">
        <f t="shared" si="0"/>
        <v>BAJO</v>
      </c>
      <c r="E6" s="49">
        <f>'PLAN TRANS E INF'!M77</f>
        <v>6.9999999999999911</v>
      </c>
      <c r="F6" s="8">
        <f t="shared" si="1"/>
        <v>4</v>
      </c>
      <c r="G6" s="8" t="str">
        <f t="shared" si="2"/>
        <v>BAJO</v>
      </c>
      <c r="H6" s="61" t="e">
        <f>+#REF!</f>
        <v>#REF!</v>
      </c>
    </row>
    <row r="7" spans="1:8">
      <c r="A7" s="71" t="s">
        <v>159</v>
      </c>
      <c r="B7" s="72" t="s">
        <v>276</v>
      </c>
      <c r="C7" s="75"/>
      <c r="D7" s="8" t="str">
        <f t="shared" si="0"/>
        <v>BAJO</v>
      </c>
      <c r="E7" s="49">
        <f>'ING TRANS'!M73</f>
        <v>41.400000000000055</v>
      </c>
      <c r="F7" s="8">
        <f t="shared" si="1"/>
        <v>24</v>
      </c>
      <c r="G7" s="8" t="str">
        <f t="shared" si="2"/>
        <v>MEDIO</v>
      </c>
      <c r="H7" s="61" t="e">
        <f>+#REF!</f>
        <v>#REF!</v>
      </c>
    </row>
    <row r="8" spans="1:8">
      <c r="A8" s="71" t="s">
        <v>160</v>
      </c>
      <c r="B8" s="72" t="s">
        <v>273</v>
      </c>
      <c r="C8" s="75"/>
      <c r="D8" s="8" t="str">
        <f t="shared" si="0"/>
        <v>BAJO</v>
      </c>
      <c r="E8" s="49">
        <f>'GEST SOC'!M74</f>
        <v>12.499999999999977</v>
      </c>
      <c r="F8" s="8">
        <f t="shared" si="1"/>
        <v>7</v>
      </c>
      <c r="G8" s="8" t="str">
        <f t="shared" si="2"/>
        <v>BAJO</v>
      </c>
      <c r="H8" s="61" t="e">
        <f>+#REF!</f>
        <v>#REF!</v>
      </c>
    </row>
    <row r="9" spans="1:8" ht="37.5">
      <c r="A9" s="71" t="s">
        <v>161</v>
      </c>
      <c r="B9" s="72" t="s">
        <v>277</v>
      </c>
      <c r="C9" s="75">
        <v>6</v>
      </c>
      <c r="D9" s="8" t="str">
        <f t="shared" si="0"/>
        <v>MEDIO</v>
      </c>
      <c r="E9" s="49">
        <f>'GEST Y CON TRANS'!M69</f>
        <v>58.800000000000061</v>
      </c>
      <c r="F9" s="8">
        <f t="shared" si="1"/>
        <v>34</v>
      </c>
      <c r="G9" s="8" t="str">
        <f t="shared" si="2"/>
        <v>MEDIO</v>
      </c>
      <c r="H9" s="61" t="e">
        <f>+#REF!</f>
        <v>#REF!</v>
      </c>
    </row>
    <row r="10" spans="1:8">
      <c r="A10" s="71" t="s">
        <v>162</v>
      </c>
      <c r="B10" s="72" t="s">
        <v>267</v>
      </c>
      <c r="C10" s="75">
        <v>9</v>
      </c>
      <c r="D10" s="8" t="str">
        <f t="shared" si="0"/>
        <v>ALTO</v>
      </c>
      <c r="E10" s="49">
        <f>'GEST TRAM Y SER'!M67</f>
        <v>115.19999999999982</v>
      </c>
      <c r="F10" s="8">
        <f t="shared" si="1"/>
        <v>66</v>
      </c>
      <c r="G10" s="8" t="str">
        <f>IF(F10&gt;69,"ALTO",IF(F10&lt;20,"BAJO","MEDIO"))</f>
        <v>MEDIO</v>
      </c>
      <c r="H10" s="61" t="e">
        <f>+#REF!</f>
        <v>#REF!</v>
      </c>
    </row>
    <row r="11" spans="1:8">
      <c r="A11" s="274" t="s">
        <v>163</v>
      </c>
      <c r="B11" s="72" t="s">
        <v>264</v>
      </c>
      <c r="C11" s="75">
        <v>9</v>
      </c>
      <c r="D11" s="8" t="str">
        <f t="shared" si="0"/>
        <v>ALTO</v>
      </c>
      <c r="E11" s="49">
        <f>'GEST CONTRAV'!M61</f>
        <v>79.199999999999818</v>
      </c>
      <c r="F11" s="8">
        <f t="shared" si="1"/>
        <v>46</v>
      </c>
      <c r="G11" s="8" t="str">
        <f t="shared" si="2"/>
        <v>MEDIO</v>
      </c>
      <c r="H11" s="61" t="e">
        <f>+#REF!</f>
        <v>#REF!</v>
      </c>
    </row>
    <row r="12" spans="1:8" ht="37.5">
      <c r="A12" s="275"/>
      <c r="B12" s="72" t="s">
        <v>280</v>
      </c>
      <c r="C12" s="75"/>
      <c r="D12" s="8" t="str">
        <f t="shared" si="0"/>
        <v>BAJO</v>
      </c>
      <c r="E12" s="49"/>
      <c r="F12" s="8"/>
      <c r="G12" s="8"/>
      <c r="H12" s="61"/>
    </row>
    <row r="13" spans="1:8" ht="56.25">
      <c r="A13" s="276"/>
      <c r="B13" s="72" t="s">
        <v>281</v>
      </c>
      <c r="C13" s="75"/>
      <c r="D13" s="8" t="str">
        <f t="shared" si="0"/>
        <v>BAJO</v>
      </c>
      <c r="E13" s="49"/>
      <c r="F13" s="8"/>
      <c r="G13" s="8"/>
      <c r="H13" s="61"/>
    </row>
    <row r="14" spans="1:8">
      <c r="A14" s="277" t="s">
        <v>164</v>
      </c>
      <c r="B14" s="70" t="s">
        <v>282</v>
      </c>
      <c r="C14" s="74">
        <v>4</v>
      </c>
      <c r="D14" s="8" t="str">
        <f t="shared" si="0"/>
        <v>BAJO</v>
      </c>
      <c r="E14" s="49">
        <f>'GEST ADMTVA'!M80</f>
        <v>94.099999999999881</v>
      </c>
      <c r="F14" s="8">
        <f>ROUND(E14/$E$30*100,0)</f>
        <v>54</v>
      </c>
      <c r="G14" s="8" t="str">
        <f t="shared" si="2"/>
        <v>MEDIO</v>
      </c>
      <c r="H14" s="61" t="e">
        <f>+#REF!</f>
        <v>#REF!</v>
      </c>
    </row>
    <row r="15" spans="1:8">
      <c r="A15" s="278"/>
      <c r="B15" s="70" t="s">
        <v>283</v>
      </c>
      <c r="C15" s="74">
        <v>6</v>
      </c>
      <c r="D15" s="8" t="str">
        <f t="shared" si="0"/>
        <v>MEDIO</v>
      </c>
      <c r="E15" s="49"/>
      <c r="F15" s="8"/>
      <c r="G15" s="8"/>
      <c r="H15" s="61"/>
    </row>
    <row r="16" spans="1:8">
      <c r="A16" s="278"/>
      <c r="B16" s="70" t="s">
        <v>284</v>
      </c>
      <c r="C16" s="74">
        <v>5</v>
      </c>
      <c r="D16" s="8" t="str">
        <f t="shared" si="0"/>
        <v>MEDIO</v>
      </c>
      <c r="E16" s="49"/>
      <c r="F16" s="8"/>
      <c r="G16" s="8"/>
      <c r="H16" s="61"/>
    </row>
    <row r="17" spans="1:8">
      <c r="A17" s="278"/>
      <c r="B17" s="70" t="s">
        <v>285</v>
      </c>
      <c r="C17" s="74">
        <v>5</v>
      </c>
      <c r="D17" s="8" t="str">
        <f t="shared" si="0"/>
        <v>MEDIO</v>
      </c>
      <c r="E17" s="49"/>
      <c r="F17" s="8"/>
      <c r="G17" s="8"/>
      <c r="H17" s="61"/>
    </row>
    <row r="18" spans="1:8">
      <c r="A18" s="279"/>
      <c r="B18" s="70" t="s">
        <v>286</v>
      </c>
      <c r="C18" s="74">
        <v>5</v>
      </c>
      <c r="D18" s="8" t="str">
        <f t="shared" si="0"/>
        <v>MEDIO</v>
      </c>
      <c r="E18" s="49"/>
      <c r="F18" s="8"/>
      <c r="G18" s="8"/>
      <c r="H18" s="61"/>
    </row>
    <row r="19" spans="1:8">
      <c r="A19" s="7" t="s">
        <v>165</v>
      </c>
      <c r="B19" s="70" t="s">
        <v>265</v>
      </c>
      <c r="C19" s="74">
        <v>7</v>
      </c>
      <c r="D19" s="8" t="str">
        <f t="shared" si="0"/>
        <v>MEDIO</v>
      </c>
      <c r="E19" s="49">
        <f>'GEST FIN'!M76</f>
        <v>15.399999999999984</v>
      </c>
      <c r="F19" s="8">
        <f>ROUND(E19/$E$30*100,0)</f>
        <v>9</v>
      </c>
      <c r="G19" s="8" t="str">
        <f>IF(F19&gt;69,"ALTO",IF(F19&lt;20,"BAJO","MEDIO"))</f>
        <v>BAJO</v>
      </c>
      <c r="H19" s="61" t="e">
        <f>+#REF!</f>
        <v>#REF!</v>
      </c>
    </row>
    <row r="20" spans="1:8">
      <c r="A20" s="277" t="s">
        <v>166</v>
      </c>
      <c r="B20" s="70" t="s">
        <v>287</v>
      </c>
      <c r="C20" s="74">
        <v>8</v>
      </c>
      <c r="D20" s="8" t="str">
        <f t="shared" si="0"/>
        <v>ALTO</v>
      </c>
      <c r="E20" s="49">
        <f>'GEST JUR'!M61</f>
        <v>173.89999999999995</v>
      </c>
      <c r="F20" s="8">
        <f>ROUND(E20/$E$30*100,0)</f>
        <v>100</v>
      </c>
      <c r="G20" s="8" t="str">
        <f>IF(F20&gt;69,"ALTO",IF(F20&lt;20,"BAJO","MEDIO"))</f>
        <v>ALTO</v>
      </c>
      <c r="H20" s="61" t="e">
        <f>+#REF!</f>
        <v>#REF!</v>
      </c>
    </row>
    <row r="21" spans="1:8">
      <c r="A21" s="278"/>
      <c r="B21" s="70" t="s">
        <v>288</v>
      </c>
      <c r="C21" s="74">
        <v>8</v>
      </c>
      <c r="D21" s="8" t="str">
        <f t="shared" si="0"/>
        <v>ALTO</v>
      </c>
      <c r="E21" s="49"/>
      <c r="F21" s="8"/>
      <c r="G21" s="8"/>
      <c r="H21" s="61"/>
    </row>
    <row r="22" spans="1:8" s="78" customFormat="1">
      <c r="A22" s="278"/>
      <c r="B22" s="70" t="s">
        <v>325</v>
      </c>
      <c r="C22" s="74">
        <v>3</v>
      </c>
      <c r="D22" s="79" t="str">
        <f t="shared" si="0"/>
        <v>BAJO</v>
      </c>
      <c r="E22" s="85"/>
      <c r="F22" s="79"/>
      <c r="G22" s="79"/>
      <c r="H22" s="86"/>
    </row>
    <row r="23" spans="1:8">
      <c r="A23" s="279"/>
      <c r="B23" s="70" t="s">
        <v>289</v>
      </c>
      <c r="C23" s="74">
        <v>3</v>
      </c>
      <c r="D23" s="8" t="str">
        <f t="shared" si="0"/>
        <v>BAJO</v>
      </c>
      <c r="E23" s="49"/>
      <c r="F23" s="8"/>
      <c r="G23" s="8"/>
      <c r="H23" s="61"/>
    </row>
    <row r="24" spans="1:8">
      <c r="A24" s="7" t="s">
        <v>167</v>
      </c>
      <c r="B24" s="70" t="s">
        <v>268</v>
      </c>
      <c r="C24" s="74"/>
      <c r="D24" s="8" t="str">
        <f t="shared" si="0"/>
        <v>BAJO</v>
      </c>
      <c r="E24" s="49">
        <f>'GEST TH'!M72</f>
        <v>23.900000000000066</v>
      </c>
      <c r="F24" s="8">
        <f>ROUND(E24/$E$30*100,0)</f>
        <v>14</v>
      </c>
      <c r="G24" s="8" t="str">
        <f t="shared" si="2"/>
        <v>BAJO</v>
      </c>
      <c r="H24" s="61" t="e">
        <f>+#REF!</f>
        <v>#REF!</v>
      </c>
    </row>
    <row r="25" spans="1:8">
      <c r="A25" s="7" t="s">
        <v>168</v>
      </c>
      <c r="B25" s="70" t="s">
        <v>269</v>
      </c>
      <c r="C25" s="74">
        <v>6</v>
      </c>
      <c r="D25" s="8" t="str">
        <f t="shared" si="0"/>
        <v>MEDIO</v>
      </c>
      <c r="E25" s="49">
        <f>'GEST TICS'!M79</f>
        <v>33.200000000000067</v>
      </c>
      <c r="F25" s="8">
        <f>ROUND(E25/$E$30*100,0)</f>
        <v>19</v>
      </c>
      <c r="G25" s="8" t="str">
        <f>IF(F25&gt;69,"ALTO",IF(F25&lt;20,"BAJO","MEDIO"))</f>
        <v>BAJO</v>
      </c>
      <c r="H25" s="61" t="e">
        <f>+#REF!</f>
        <v>#REF!</v>
      </c>
    </row>
    <row r="26" spans="1:8" ht="37.5">
      <c r="A26" s="7" t="s">
        <v>169</v>
      </c>
      <c r="B26" s="70" t="s">
        <v>270</v>
      </c>
      <c r="C26" s="74">
        <v>4</v>
      </c>
      <c r="D26" s="8" t="str">
        <f t="shared" si="0"/>
        <v>BAJO</v>
      </c>
      <c r="E26" s="49">
        <f>'CONT DISC'!M79</f>
        <v>18.800000000000026</v>
      </c>
      <c r="F26" s="8">
        <f>ROUND(E26/$E$30*100,0)</f>
        <v>11</v>
      </c>
      <c r="G26" s="8" t="str">
        <f>IF(F26&gt;69,"ALTO",IF(F26&lt;20,"BAJO","MEDIO"))</f>
        <v>BAJO</v>
      </c>
      <c r="H26" s="62" t="e">
        <f>+#REF!</f>
        <v>#REF!</v>
      </c>
    </row>
    <row r="27" spans="1:8">
      <c r="A27" s="7" t="s">
        <v>170</v>
      </c>
      <c r="B27" s="70" t="s">
        <v>271</v>
      </c>
      <c r="C27" s="74">
        <v>3</v>
      </c>
      <c r="D27" s="8" t="str">
        <f t="shared" si="0"/>
        <v>BAJO</v>
      </c>
      <c r="E27" s="49">
        <f>'CONT Y EV GEST'!M76</f>
        <v>6.8999999999999915</v>
      </c>
      <c r="F27" s="8">
        <f>ROUND(E27/$E$30*100,0)</f>
        <v>4</v>
      </c>
      <c r="G27" s="8" t="str">
        <f>IF(F27&gt;69,"ALTO",IF(F27&lt;20,"BAJO","MEDIO"))</f>
        <v>BAJO</v>
      </c>
      <c r="H27" s="61" t="e">
        <f>+#REF!</f>
        <v>#REF!</v>
      </c>
    </row>
    <row r="28" spans="1:8">
      <c r="H28" s="6" t="e">
        <f>SUM(H3:H27)</f>
        <v>#REF!</v>
      </c>
    </row>
    <row r="29" spans="1:8">
      <c r="A29" s="6" t="s">
        <v>110</v>
      </c>
      <c r="E29" s="58">
        <f>MIN(E3:E27)</f>
        <v>6.3999999999999932</v>
      </c>
    </row>
    <row r="30" spans="1:8">
      <c r="A30" s="46" t="s">
        <v>111</v>
      </c>
      <c r="B30" s="46"/>
      <c r="C30" s="46"/>
      <c r="D30" s="46"/>
      <c r="E30" s="58">
        <f>MAX(E3:E27)</f>
        <v>173.89999999999995</v>
      </c>
      <c r="F30" s="46"/>
      <c r="G30" s="46"/>
    </row>
    <row r="32" spans="1:8">
      <c r="A32" s="6" t="s">
        <v>153</v>
      </c>
      <c r="E32" s="6"/>
    </row>
    <row r="33" spans="5:5">
      <c r="E33" s="6"/>
    </row>
  </sheetData>
  <sortState ref="A3:H30">
    <sortCondition descending="1" ref="E3:E27"/>
  </sortState>
  <mergeCells count="3">
    <mergeCell ref="A11:A13"/>
    <mergeCell ref="A14:A18"/>
    <mergeCell ref="A20:A23"/>
  </mergeCells>
  <conditionalFormatting sqref="G3:G27">
    <cfRule type="containsText" dxfId="113" priority="7" operator="containsText" text="BAJO">
      <formula>NOT(ISERROR(SEARCH("BAJO",G3)))</formula>
    </cfRule>
    <cfRule type="containsText" dxfId="112" priority="8" operator="containsText" text="MEDIO">
      <formula>NOT(ISERROR(SEARCH("MEDIO",G3)))</formula>
    </cfRule>
    <cfRule type="containsText" dxfId="111" priority="9" operator="containsText" text="ALTO">
      <formula>NOT(ISERROR(SEARCH("ALTO",G3)))</formula>
    </cfRule>
  </conditionalFormatting>
  <conditionalFormatting sqref="D2:D27">
    <cfRule type="containsText" dxfId="110" priority="1" operator="containsText" text="BAJO">
      <formula>NOT(ISERROR(SEARCH("BAJO",D2)))</formula>
    </cfRule>
    <cfRule type="containsText" dxfId="109" priority="2" operator="containsText" text="MEDIO">
      <formula>NOT(ISERROR(SEARCH("MEDIO",D2)))</formula>
    </cfRule>
    <cfRule type="containsText" dxfId="108" priority="3" operator="containsText" text="ALTO">
      <formula>NOT(ISERROR(SEARCH("ALTO",D2)))</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6"/>
  <sheetViews>
    <sheetView view="pageBreakPreview" zoomScale="70" zoomScaleNormal="70" zoomScaleSheetLayoutView="70" workbookViewId="0">
      <selection sqref="A1:B2"/>
    </sheetView>
  </sheetViews>
  <sheetFormatPr baseColWidth="10" defaultColWidth="11.42578125" defaultRowHeight="18"/>
  <cols>
    <col min="1" max="1" width="6.1406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31"/>
      <c r="B1" s="331"/>
      <c r="C1" s="329" t="s">
        <v>606</v>
      </c>
      <c r="D1" s="329"/>
      <c r="E1" s="329"/>
      <c r="F1" s="329"/>
      <c r="G1" s="329"/>
      <c r="H1" s="329"/>
      <c r="I1" s="329"/>
      <c r="J1" s="329"/>
      <c r="K1" s="329"/>
      <c r="L1" s="329"/>
    </row>
    <row r="2" spans="1:73" ht="36"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907</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02">
      <c r="A7" s="84">
        <v>1</v>
      </c>
      <c r="B7" s="92" t="s">
        <v>425</v>
      </c>
      <c r="C7" s="81" t="s">
        <v>768</v>
      </c>
      <c r="D7" s="27" t="s">
        <v>21</v>
      </c>
      <c r="E7" s="81" t="s">
        <v>175</v>
      </c>
      <c r="F7" s="210" t="s">
        <v>608</v>
      </c>
      <c r="G7" s="14">
        <v>3</v>
      </c>
      <c r="H7" s="14">
        <v>4</v>
      </c>
      <c r="I7" s="14">
        <f>G7*H7</f>
        <v>12</v>
      </c>
      <c r="J7" s="81" t="str">
        <f>IF(I7&lt;=6,"BAJO",IF(I7&gt;=15,"ALTO","MEDIO"))</f>
        <v>MEDIO</v>
      </c>
      <c r="K7" s="68" t="s">
        <v>984</v>
      </c>
      <c r="L7" s="47">
        <f>IF(J7="BAJO",0.1,IF(J7="MEDIO",3,5))</f>
        <v>3</v>
      </c>
      <c r="BT7" s="11">
        <v>2</v>
      </c>
      <c r="BU7" s="11">
        <v>2</v>
      </c>
    </row>
    <row r="8" spans="1:73" s="11" customFormat="1" ht="102">
      <c r="A8" s="84">
        <v>2</v>
      </c>
      <c r="B8" s="92" t="s">
        <v>425</v>
      </c>
      <c r="C8" s="81" t="s">
        <v>769</v>
      </c>
      <c r="D8" s="27" t="s">
        <v>641</v>
      </c>
      <c r="E8" s="81" t="s">
        <v>175</v>
      </c>
      <c r="F8" s="211" t="s">
        <v>542</v>
      </c>
      <c r="G8" s="14">
        <v>3</v>
      </c>
      <c r="H8" s="14">
        <v>4</v>
      </c>
      <c r="I8" s="14">
        <f t="shared" ref="I8:I68" si="0">G8*H8</f>
        <v>12</v>
      </c>
      <c r="J8" s="81" t="str">
        <f t="shared" ref="J8:J71" si="1">IF(I8&lt;=6,"BAJO",IF(I8&gt;=15,"ALTO","MEDIO"))</f>
        <v>MEDIO</v>
      </c>
      <c r="K8" s="68" t="s">
        <v>984</v>
      </c>
      <c r="L8" s="47">
        <f t="shared" ref="L8:L67" si="2">IF(J8="BAJO",0.1,IF(J8="MEDIO",3,5))</f>
        <v>3</v>
      </c>
    </row>
    <row r="9" spans="1:73" s="11" customFormat="1" ht="51">
      <c r="A9" s="84">
        <v>3</v>
      </c>
      <c r="B9" s="92" t="s">
        <v>426</v>
      </c>
      <c r="C9" s="81" t="s">
        <v>427</v>
      </c>
      <c r="D9" s="30" t="s">
        <v>291</v>
      </c>
      <c r="E9" s="81" t="s">
        <v>175</v>
      </c>
      <c r="F9" s="210" t="s">
        <v>608</v>
      </c>
      <c r="G9" s="14">
        <v>2</v>
      </c>
      <c r="H9" s="14">
        <v>3</v>
      </c>
      <c r="I9" s="14">
        <f>G9*H9</f>
        <v>6</v>
      </c>
      <c r="J9" s="81" t="str">
        <f t="shared" si="1"/>
        <v>BAJO</v>
      </c>
      <c r="K9" s="68" t="s">
        <v>857</v>
      </c>
      <c r="L9" s="47">
        <f>IF(J9="BAJO",0.1,IF(J9="MEDIO",3,5))</f>
        <v>0.1</v>
      </c>
    </row>
    <row r="10" spans="1:73" s="11" customFormat="1" ht="51">
      <c r="A10" s="84">
        <v>4</v>
      </c>
      <c r="B10" s="92" t="s">
        <v>426</v>
      </c>
      <c r="C10" s="81" t="s">
        <v>428</v>
      </c>
      <c r="D10" s="27" t="s">
        <v>642</v>
      </c>
      <c r="E10" s="81" t="s">
        <v>175</v>
      </c>
      <c r="F10" s="211" t="s">
        <v>543</v>
      </c>
      <c r="G10" s="14">
        <v>2</v>
      </c>
      <c r="H10" s="14">
        <v>3</v>
      </c>
      <c r="I10" s="14">
        <f>G10*H10</f>
        <v>6</v>
      </c>
      <c r="J10" s="81" t="str">
        <f t="shared" si="1"/>
        <v>BAJO</v>
      </c>
      <c r="K10" s="68" t="s">
        <v>857</v>
      </c>
      <c r="L10" s="47">
        <f>IF(J10="BAJO",0.1,IF(J10="MEDIO",3,5))</f>
        <v>0.1</v>
      </c>
    </row>
    <row r="11" spans="1:73" s="11" customFormat="1" ht="38.25">
      <c r="A11" s="84">
        <v>5</v>
      </c>
      <c r="B11" s="92" t="s">
        <v>426</v>
      </c>
      <c r="C11" s="81" t="s">
        <v>429</v>
      </c>
      <c r="D11" s="27" t="s">
        <v>291</v>
      </c>
      <c r="E11" s="81" t="s">
        <v>175</v>
      </c>
      <c r="F11" s="210" t="s">
        <v>608</v>
      </c>
      <c r="G11" s="14">
        <v>2</v>
      </c>
      <c r="H11" s="14">
        <v>3</v>
      </c>
      <c r="I11" s="14">
        <f>G11*H11</f>
        <v>6</v>
      </c>
      <c r="J11" s="81" t="str">
        <f t="shared" si="1"/>
        <v>BAJO</v>
      </c>
      <c r="K11" s="68" t="s">
        <v>857</v>
      </c>
      <c r="L11" s="47">
        <f>IF(J11="BAJO",0.1,IF(J11="MEDIO",3,5))</f>
        <v>0.1</v>
      </c>
    </row>
    <row r="12" spans="1:73" s="11" customFormat="1" ht="63.75">
      <c r="A12" s="84">
        <v>6</v>
      </c>
      <c r="B12" s="92" t="s">
        <v>426</v>
      </c>
      <c r="C12" s="81" t="s">
        <v>430</v>
      </c>
      <c r="D12" s="27" t="s">
        <v>642</v>
      </c>
      <c r="E12" s="81" t="s">
        <v>175</v>
      </c>
      <c r="F12" s="211" t="s">
        <v>544</v>
      </c>
      <c r="G12" s="14">
        <v>2</v>
      </c>
      <c r="H12" s="14">
        <v>3</v>
      </c>
      <c r="I12" s="14">
        <f t="shared" si="0"/>
        <v>6</v>
      </c>
      <c r="J12" s="81" t="str">
        <f t="shared" si="1"/>
        <v>BAJO</v>
      </c>
      <c r="K12" s="68" t="s">
        <v>857</v>
      </c>
      <c r="L12" s="47">
        <f t="shared" si="2"/>
        <v>0.1</v>
      </c>
    </row>
    <row r="13" spans="1:73" s="11" customFormat="1" ht="12.75">
      <c r="A13" s="84"/>
      <c r="B13" s="25"/>
      <c r="C13" s="13"/>
      <c r="D13" s="26"/>
      <c r="E13" s="13"/>
      <c r="F13" s="41"/>
      <c r="G13" s="14"/>
      <c r="H13" s="14"/>
      <c r="I13" s="14">
        <f t="shared" si="0"/>
        <v>0</v>
      </c>
      <c r="J13" s="81" t="str">
        <f t="shared" si="1"/>
        <v>BAJO</v>
      </c>
      <c r="K13" s="13"/>
      <c r="L13" s="47">
        <f t="shared" si="2"/>
        <v>0.1</v>
      </c>
    </row>
    <row r="14" spans="1:73" s="11" customFormat="1" ht="12.75">
      <c r="A14" s="84"/>
      <c r="B14" s="25"/>
      <c r="C14" s="13"/>
      <c r="D14" s="26"/>
      <c r="E14" s="13"/>
      <c r="F14" s="41"/>
      <c r="G14" s="14"/>
      <c r="H14" s="14"/>
      <c r="I14" s="14">
        <f>G14*H14</f>
        <v>0</v>
      </c>
      <c r="J14" s="81" t="str">
        <f t="shared" si="1"/>
        <v>BAJO</v>
      </c>
      <c r="K14" s="13"/>
      <c r="L14" s="47">
        <f>IF(J14="BAJO",0.1,IF(J14="MEDIO",3,5))</f>
        <v>0.1</v>
      </c>
    </row>
    <row r="15" spans="1:73" s="11" customFormat="1" ht="12.75">
      <c r="A15" s="84"/>
      <c r="B15" s="25"/>
      <c r="C15" s="13"/>
      <c r="D15" s="13"/>
      <c r="E15" s="13"/>
      <c r="F15" s="41"/>
      <c r="G15" s="27"/>
      <c r="H15" s="14"/>
      <c r="I15" s="14">
        <f t="shared" si="0"/>
        <v>0</v>
      </c>
      <c r="J15" s="81" t="str">
        <f t="shared" si="1"/>
        <v>BAJO</v>
      </c>
      <c r="K15" s="3"/>
      <c r="L15" s="47">
        <f t="shared" si="2"/>
        <v>0.1</v>
      </c>
    </row>
    <row r="16" spans="1:73" s="11" customFormat="1" ht="12.75">
      <c r="A16" s="84"/>
      <c r="B16" s="25"/>
      <c r="C16" s="13"/>
      <c r="D16" s="26"/>
      <c r="E16" s="13"/>
      <c r="F16" s="41"/>
      <c r="G16" s="27"/>
      <c r="H16" s="14"/>
      <c r="I16" s="14">
        <f t="shared" si="0"/>
        <v>0</v>
      </c>
      <c r="J16" s="81" t="str">
        <f t="shared" si="1"/>
        <v>BAJO</v>
      </c>
      <c r="K16" s="3"/>
      <c r="L16" s="47">
        <f t="shared" si="2"/>
        <v>0.1</v>
      </c>
    </row>
    <row r="17" spans="1:12" s="11" customFormat="1" ht="12.75">
      <c r="A17" s="84"/>
      <c r="B17" s="25"/>
      <c r="C17" s="13"/>
      <c r="D17" s="26"/>
      <c r="E17" s="13"/>
      <c r="F17" s="41"/>
      <c r="G17" s="27"/>
      <c r="H17" s="14"/>
      <c r="I17" s="14">
        <f>G17*H17</f>
        <v>0</v>
      </c>
      <c r="J17" s="81" t="str">
        <f t="shared" si="1"/>
        <v>BAJO</v>
      </c>
      <c r="K17" s="3"/>
      <c r="L17" s="47">
        <f>IF(J17="BAJO",0.1,IF(J17="MEDIO",3,5))</f>
        <v>0.1</v>
      </c>
    </row>
    <row r="18" spans="1:12" s="11" customFormat="1" ht="12.75">
      <c r="A18" s="84"/>
      <c r="B18" s="25"/>
      <c r="C18" s="13"/>
      <c r="D18" s="13"/>
      <c r="E18" s="13"/>
      <c r="F18" s="41"/>
      <c r="G18" s="14"/>
      <c r="H18" s="14"/>
      <c r="I18" s="14">
        <f t="shared" si="0"/>
        <v>0</v>
      </c>
      <c r="J18" s="81" t="str">
        <f t="shared" si="1"/>
        <v>BAJO</v>
      </c>
      <c r="K18" s="13"/>
      <c r="L18" s="47">
        <f t="shared" si="2"/>
        <v>0.1</v>
      </c>
    </row>
    <row r="19" spans="1:12" s="11" customFormat="1" ht="12.75">
      <c r="A19" s="84"/>
      <c r="B19" s="25"/>
      <c r="C19" s="13"/>
      <c r="D19" s="13"/>
      <c r="E19" s="13"/>
      <c r="F19" s="41"/>
      <c r="G19" s="14"/>
      <c r="H19" s="14"/>
      <c r="I19" s="14">
        <f t="shared" si="0"/>
        <v>0</v>
      </c>
      <c r="J19" s="81" t="str">
        <f t="shared" si="1"/>
        <v>BAJO</v>
      </c>
      <c r="K19" s="13"/>
      <c r="L19" s="47">
        <f t="shared" si="2"/>
        <v>0.1</v>
      </c>
    </row>
    <row r="20" spans="1:12" s="11" customFormat="1" ht="12.75">
      <c r="A20" s="84"/>
      <c r="B20" s="25"/>
      <c r="C20" s="13"/>
      <c r="D20" s="13"/>
      <c r="E20" s="13"/>
      <c r="F20" s="41"/>
      <c r="G20" s="14"/>
      <c r="H20" s="14"/>
      <c r="I20" s="14">
        <f>G20*H20</f>
        <v>0</v>
      </c>
      <c r="J20" s="81" t="str">
        <f t="shared" si="1"/>
        <v>BAJO</v>
      </c>
      <c r="K20" s="13"/>
      <c r="L20" s="47">
        <f>IF(J20="BAJO",0.1,IF(J20="MEDIO",3,5))</f>
        <v>0.1</v>
      </c>
    </row>
    <row r="21" spans="1:12" s="11" customFormat="1" ht="12.75">
      <c r="A21" s="84"/>
      <c r="B21" s="25"/>
      <c r="C21" s="13"/>
      <c r="D21" s="13"/>
      <c r="E21" s="13"/>
      <c r="F21" s="41"/>
      <c r="G21" s="14"/>
      <c r="H21" s="14"/>
      <c r="I21" s="14">
        <f t="shared" si="0"/>
        <v>0</v>
      </c>
      <c r="J21" s="81" t="str">
        <f t="shared" si="1"/>
        <v>BAJO</v>
      </c>
      <c r="K21" s="3"/>
      <c r="L21" s="47">
        <f t="shared" si="2"/>
        <v>0.1</v>
      </c>
    </row>
    <row r="22" spans="1:12" s="11" customFormat="1" ht="12.75">
      <c r="A22" s="84"/>
      <c r="B22" s="25"/>
      <c r="C22" s="13"/>
      <c r="D22" s="13"/>
      <c r="E22" s="13"/>
      <c r="F22" s="41"/>
      <c r="G22" s="14"/>
      <c r="H22" s="14"/>
      <c r="I22" s="14">
        <f t="shared" si="0"/>
        <v>0</v>
      </c>
      <c r="J22" s="81" t="str">
        <f t="shared" si="1"/>
        <v>BAJO</v>
      </c>
      <c r="K22" s="3"/>
      <c r="L22" s="47">
        <f t="shared" si="2"/>
        <v>0.1</v>
      </c>
    </row>
    <row r="23" spans="1:12" s="11" customFormat="1" ht="12.75">
      <c r="A23" s="84"/>
      <c r="B23" s="25"/>
      <c r="C23" s="13"/>
      <c r="D23" s="13"/>
      <c r="E23" s="13"/>
      <c r="F23" s="41"/>
      <c r="G23" s="14"/>
      <c r="H23" s="14"/>
      <c r="I23" s="14">
        <f>G23*H23</f>
        <v>0</v>
      </c>
      <c r="J23" s="81" t="str">
        <f t="shared" si="1"/>
        <v>BAJO</v>
      </c>
      <c r="K23" s="3"/>
      <c r="L23" s="47">
        <f>IF(J23="BAJO",0.1,IF(J23="MEDIO",3,5))</f>
        <v>0.1</v>
      </c>
    </row>
    <row r="24" spans="1:12" s="11" customFormat="1" ht="12.75">
      <c r="A24" s="84"/>
      <c r="B24" s="25"/>
      <c r="C24" s="13"/>
      <c r="D24" s="26"/>
      <c r="E24" s="13"/>
      <c r="F24" s="41"/>
      <c r="G24" s="14"/>
      <c r="H24" s="14"/>
      <c r="I24" s="14">
        <f t="shared" si="0"/>
        <v>0</v>
      </c>
      <c r="J24" s="81" t="str">
        <f t="shared" si="1"/>
        <v>BAJO</v>
      </c>
      <c r="K24" s="3"/>
      <c r="L24" s="47">
        <f t="shared" si="2"/>
        <v>0.1</v>
      </c>
    </row>
    <row r="25" spans="1:12" s="11" customFormat="1" ht="12.75">
      <c r="A25" s="84"/>
      <c r="B25" s="25"/>
      <c r="C25" s="13"/>
      <c r="D25" s="13"/>
      <c r="E25" s="13"/>
      <c r="F25" s="41"/>
      <c r="G25" s="14"/>
      <c r="H25" s="14"/>
      <c r="I25" s="14">
        <f t="shared" si="0"/>
        <v>0</v>
      </c>
      <c r="J25" s="81" t="str">
        <f t="shared" si="1"/>
        <v>BAJO</v>
      </c>
      <c r="K25" s="3"/>
      <c r="L25" s="47">
        <f t="shared" si="2"/>
        <v>0.1</v>
      </c>
    </row>
    <row r="26" spans="1:12" s="11" customFormat="1" ht="12.75">
      <c r="A26" s="84"/>
      <c r="B26" s="25"/>
      <c r="C26" s="13"/>
      <c r="D26" s="13"/>
      <c r="E26" s="13"/>
      <c r="F26" s="41"/>
      <c r="G26" s="14"/>
      <c r="H26" s="14"/>
      <c r="I26" s="14">
        <f>G26*H26</f>
        <v>0</v>
      </c>
      <c r="J26" s="81" t="str">
        <f t="shared" si="1"/>
        <v>BAJO</v>
      </c>
      <c r="K26" s="3"/>
      <c r="L26" s="47">
        <f>IF(J26="BAJO",0.1,IF(J26="MEDIO",3,5))</f>
        <v>0.1</v>
      </c>
    </row>
    <row r="27" spans="1:12" s="11" customFormat="1" ht="12.75">
      <c r="A27" s="84"/>
      <c r="B27" s="25"/>
      <c r="C27" s="13"/>
      <c r="D27" s="26"/>
      <c r="E27" s="13"/>
      <c r="F27" s="41"/>
      <c r="G27" s="14"/>
      <c r="H27" s="14"/>
      <c r="I27" s="14">
        <f t="shared" si="0"/>
        <v>0</v>
      </c>
      <c r="J27" s="81" t="str">
        <f t="shared" si="1"/>
        <v>BAJO</v>
      </c>
      <c r="K27" s="3"/>
      <c r="L27" s="47">
        <f t="shared" si="2"/>
        <v>0.1</v>
      </c>
    </row>
    <row r="28" spans="1:12" s="11" customFormat="1" ht="12.75">
      <c r="A28" s="84"/>
      <c r="B28" s="25"/>
      <c r="C28" s="13"/>
      <c r="D28" s="13"/>
      <c r="E28" s="13"/>
      <c r="F28" s="41"/>
      <c r="G28" s="14"/>
      <c r="H28" s="14"/>
      <c r="I28" s="14">
        <f t="shared" si="0"/>
        <v>0</v>
      </c>
      <c r="J28" s="81" t="str">
        <f t="shared" si="1"/>
        <v>BAJO</v>
      </c>
      <c r="K28" s="3"/>
      <c r="L28" s="47">
        <f t="shared" si="2"/>
        <v>0.1</v>
      </c>
    </row>
    <row r="29" spans="1:12" s="11" customFormat="1" ht="12.75">
      <c r="A29" s="84"/>
      <c r="B29" s="25"/>
      <c r="C29" s="13"/>
      <c r="D29" s="13"/>
      <c r="E29" s="13"/>
      <c r="F29" s="41"/>
      <c r="G29" s="14"/>
      <c r="H29" s="14"/>
      <c r="I29" s="14">
        <f>G29*H29</f>
        <v>0</v>
      </c>
      <c r="J29" s="81" t="str">
        <f t="shared" si="1"/>
        <v>BAJO</v>
      </c>
      <c r="K29" s="3"/>
      <c r="L29" s="47">
        <f>IF(J29="BAJO",0.1,IF(J29="MEDIO",3,5))</f>
        <v>0.1</v>
      </c>
    </row>
    <row r="30" spans="1:12" s="11" customFormat="1" ht="12.75">
      <c r="A30" s="84"/>
      <c r="B30" s="45"/>
      <c r="C30" s="12"/>
      <c r="D30" s="13"/>
      <c r="E30" s="13"/>
      <c r="F30" s="41"/>
      <c r="G30" s="14"/>
      <c r="H30" s="14"/>
      <c r="I30" s="14">
        <f t="shared" si="0"/>
        <v>0</v>
      </c>
      <c r="J30" s="81" t="str">
        <f t="shared" si="1"/>
        <v>BAJO</v>
      </c>
      <c r="K30" s="3"/>
      <c r="L30" s="47">
        <f t="shared" si="2"/>
        <v>0.1</v>
      </c>
    </row>
    <row r="31" spans="1:12" s="11" customFormat="1" ht="12.75">
      <c r="A31" s="84"/>
      <c r="B31" s="45"/>
      <c r="C31" s="13"/>
      <c r="D31" s="29"/>
      <c r="E31" s="13"/>
      <c r="F31" s="41"/>
      <c r="G31" s="14"/>
      <c r="H31" s="14"/>
      <c r="I31" s="14">
        <f t="shared" si="0"/>
        <v>0</v>
      </c>
      <c r="J31" s="81" t="str">
        <f t="shared" si="1"/>
        <v>BAJO</v>
      </c>
      <c r="K31" s="3"/>
      <c r="L31" s="47">
        <f t="shared" si="2"/>
        <v>0.1</v>
      </c>
    </row>
    <row r="32" spans="1:12" s="11" customFormat="1" ht="12.75">
      <c r="A32" s="84"/>
      <c r="B32" s="45"/>
      <c r="C32" s="13"/>
      <c r="D32" s="26"/>
      <c r="E32" s="13"/>
      <c r="F32" s="41"/>
      <c r="G32" s="14"/>
      <c r="H32" s="14"/>
      <c r="I32" s="14">
        <f>G32*H32</f>
        <v>0</v>
      </c>
      <c r="J32" s="81" t="str">
        <f t="shared" si="1"/>
        <v>BAJO</v>
      </c>
      <c r="K32" s="3"/>
      <c r="L32" s="47">
        <f>IF(J32="BAJO",0.1,IF(J32="MEDIO",3,5))</f>
        <v>0.1</v>
      </c>
    </row>
    <row r="33" spans="1:12" s="11" customFormat="1" ht="12.75">
      <c r="A33" s="84"/>
      <c r="B33" s="25"/>
      <c r="C33" s="15"/>
      <c r="D33" s="26"/>
      <c r="E33" s="13"/>
      <c r="F33" s="41"/>
      <c r="G33" s="14"/>
      <c r="H33" s="14"/>
      <c r="I33" s="14">
        <f t="shared" si="0"/>
        <v>0</v>
      </c>
      <c r="J33" s="81" t="str">
        <f t="shared" si="1"/>
        <v>BAJO</v>
      </c>
      <c r="K33" s="3"/>
      <c r="L33" s="47">
        <f t="shared" si="2"/>
        <v>0.1</v>
      </c>
    </row>
    <row r="34" spans="1:12" s="11" customFormat="1" ht="12.75">
      <c r="A34" s="84"/>
      <c r="B34" s="25"/>
      <c r="C34" s="13"/>
      <c r="D34" s="13"/>
      <c r="E34" s="13"/>
      <c r="F34" s="41"/>
      <c r="G34" s="14"/>
      <c r="H34" s="14"/>
      <c r="I34" s="14">
        <f t="shared" si="0"/>
        <v>0</v>
      </c>
      <c r="J34" s="81" t="str">
        <f t="shared" si="1"/>
        <v>BAJO</v>
      </c>
      <c r="K34" s="3"/>
      <c r="L34" s="47">
        <f t="shared" si="2"/>
        <v>0.1</v>
      </c>
    </row>
    <row r="35" spans="1:12" s="11" customFormat="1" ht="12.75">
      <c r="A35" s="84"/>
      <c r="B35" s="25"/>
      <c r="C35" s="13"/>
      <c r="D35" s="13"/>
      <c r="E35" s="13"/>
      <c r="F35" s="41"/>
      <c r="G35" s="14"/>
      <c r="H35" s="14"/>
      <c r="I35" s="14">
        <f>G35*H35</f>
        <v>0</v>
      </c>
      <c r="J35" s="81" t="str">
        <f t="shared" si="1"/>
        <v>BAJO</v>
      </c>
      <c r="K35" s="3"/>
      <c r="L35" s="47">
        <f>IF(J35="BAJO",0.1,IF(J35="MEDIO",3,5))</f>
        <v>0.1</v>
      </c>
    </row>
    <row r="36" spans="1:12" s="11" customFormat="1" ht="12.75">
      <c r="A36" s="84"/>
      <c r="B36" s="25"/>
      <c r="C36" s="13"/>
      <c r="D36" s="26"/>
      <c r="E36" s="13"/>
      <c r="F36" s="41"/>
      <c r="G36" s="14"/>
      <c r="H36" s="14"/>
      <c r="I36" s="14">
        <f t="shared" si="0"/>
        <v>0</v>
      </c>
      <c r="J36" s="81" t="str">
        <f t="shared" si="1"/>
        <v>BAJO</v>
      </c>
      <c r="K36" s="3"/>
      <c r="L36" s="47">
        <f t="shared" si="2"/>
        <v>0.1</v>
      </c>
    </row>
    <row r="37" spans="1:12" s="11" customFormat="1" ht="12.75">
      <c r="A37" s="84"/>
      <c r="B37" s="25"/>
      <c r="C37" s="13"/>
      <c r="D37" s="26"/>
      <c r="E37" s="13"/>
      <c r="F37" s="41"/>
      <c r="G37" s="14"/>
      <c r="H37" s="14"/>
      <c r="I37" s="14">
        <f t="shared" si="0"/>
        <v>0</v>
      </c>
      <c r="J37" s="81" t="str">
        <f t="shared" si="1"/>
        <v>BAJO</v>
      </c>
      <c r="K37" s="3"/>
      <c r="L37" s="47">
        <f t="shared" si="2"/>
        <v>0.1</v>
      </c>
    </row>
    <row r="38" spans="1:12" s="11" customFormat="1" ht="12.75">
      <c r="A38" s="84"/>
      <c r="B38" s="25"/>
      <c r="C38" s="13"/>
      <c r="D38" s="13"/>
      <c r="E38" s="13"/>
      <c r="F38" s="41"/>
      <c r="G38" s="14"/>
      <c r="H38" s="14"/>
      <c r="I38" s="14">
        <f>G38*H38</f>
        <v>0</v>
      </c>
      <c r="J38" s="81" t="str">
        <f t="shared" si="1"/>
        <v>BAJO</v>
      </c>
      <c r="K38" s="3"/>
      <c r="L38" s="47">
        <f>IF(J38="BAJO",0.1,IF(J38="MEDIO",3,5))</f>
        <v>0.1</v>
      </c>
    </row>
    <row r="39" spans="1:12" s="11" customFormat="1" ht="12.75">
      <c r="A39" s="84"/>
      <c r="B39" s="25"/>
      <c r="C39" s="13"/>
      <c r="D39" s="13"/>
      <c r="E39" s="13"/>
      <c r="F39" s="41"/>
      <c r="G39" s="14"/>
      <c r="H39" s="14"/>
      <c r="I39" s="14">
        <f>G39*H39</f>
        <v>0</v>
      </c>
      <c r="J39" s="81" t="str">
        <f t="shared" si="1"/>
        <v>BAJO</v>
      </c>
      <c r="K39" s="3"/>
      <c r="L39" s="47">
        <f>IF(J39="BAJO",0.1,IF(J39="MEDIO",3,5))</f>
        <v>0.1</v>
      </c>
    </row>
    <row r="40" spans="1:12" s="11" customFormat="1" ht="12.75">
      <c r="A40" s="84"/>
      <c r="B40" s="25"/>
      <c r="C40" s="13"/>
      <c r="D40" s="26"/>
      <c r="E40" s="13"/>
      <c r="F40" s="41"/>
      <c r="G40" s="14"/>
      <c r="H40" s="14"/>
      <c r="I40" s="14">
        <f t="shared" si="0"/>
        <v>0</v>
      </c>
      <c r="J40" s="81" t="str">
        <f t="shared" si="1"/>
        <v>BAJO</v>
      </c>
      <c r="K40" s="3"/>
      <c r="L40" s="47">
        <f t="shared" si="2"/>
        <v>0.1</v>
      </c>
    </row>
    <row r="41" spans="1:12" s="11" customFormat="1" ht="12.75">
      <c r="A41" s="84"/>
      <c r="B41" s="25"/>
      <c r="C41" s="13"/>
      <c r="D41" s="26"/>
      <c r="E41" s="13"/>
      <c r="F41" s="41"/>
      <c r="G41" s="14"/>
      <c r="H41" s="14"/>
      <c r="I41" s="14">
        <f t="shared" si="0"/>
        <v>0</v>
      </c>
      <c r="J41" s="81" t="str">
        <f t="shared" si="1"/>
        <v>BAJO</v>
      </c>
      <c r="K41" s="3"/>
      <c r="L41" s="47">
        <f t="shared" si="2"/>
        <v>0.1</v>
      </c>
    </row>
    <row r="42" spans="1:12" s="11" customFormat="1" ht="12.75">
      <c r="A42" s="84"/>
      <c r="B42" s="25"/>
      <c r="C42" s="13"/>
      <c r="D42" s="13"/>
      <c r="E42" s="13"/>
      <c r="F42" s="41"/>
      <c r="G42" s="14"/>
      <c r="H42" s="14"/>
      <c r="I42" s="14">
        <f>G42*H42</f>
        <v>0</v>
      </c>
      <c r="J42" s="81" t="str">
        <f t="shared" si="1"/>
        <v>BAJO</v>
      </c>
      <c r="K42" s="3"/>
      <c r="L42" s="47">
        <f>IF(J42="BAJO",0.1,IF(J42="MEDIO",3,5))</f>
        <v>0.1</v>
      </c>
    </row>
    <row r="43" spans="1:12" s="11" customFormat="1" ht="12.75">
      <c r="A43" s="84"/>
      <c r="B43" s="25"/>
      <c r="C43" s="13"/>
      <c r="D43" s="13"/>
      <c r="E43" s="13"/>
      <c r="F43" s="41"/>
      <c r="G43" s="14"/>
      <c r="H43" s="14"/>
      <c r="I43" s="14">
        <f>G43*H43</f>
        <v>0</v>
      </c>
      <c r="J43" s="81" t="str">
        <f t="shared" si="1"/>
        <v>BAJO</v>
      </c>
      <c r="K43" s="3"/>
      <c r="L43" s="47">
        <f>IF(J43="BAJO",0.1,IF(J43="MEDIO",3,5))</f>
        <v>0.1</v>
      </c>
    </row>
    <row r="44" spans="1:12" s="11" customFormat="1" ht="12.75">
      <c r="A44" s="84"/>
      <c r="B44" s="25"/>
      <c r="C44" s="13"/>
      <c r="D44" s="26"/>
      <c r="E44" s="13"/>
      <c r="F44" s="41"/>
      <c r="G44" s="14"/>
      <c r="H44" s="14"/>
      <c r="I44" s="14">
        <f t="shared" si="0"/>
        <v>0</v>
      </c>
      <c r="J44" s="81" t="str">
        <f t="shared" si="1"/>
        <v>BAJO</v>
      </c>
      <c r="K44" s="3"/>
      <c r="L44" s="47">
        <f t="shared" si="2"/>
        <v>0.1</v>
      </c>
    </row>
    <row r="45" spans="1:12" s="11" customFormat="1" ht="12.75">
      <c r="A45" s="84"/>
      <c r="B45" s="25"/>
      <c r="C45" s="13"/>
      <c r="D45" s="13"/>
      <c r="E45" s="13"/>
      <c r="F45" s="41"/>
      <c r="G45" s="14"/>
      <c r="H45" s="14"/>
      <c r="I45" s="14">
        <f t="shared" si="0"/>
        <v>0</v>
      </c>
      <c r="J45" s="81" t="str">
        <f t="shared" si="1"/>
        <v>BAJO</v>
      </c>
      <c r="K45" s="3"/>
      <c r="L45" s="47">
        <f t="shared" si="2"/>
        <v>0.1</v>
      </c>
    </row>
    <row r="46" spans="1:12" s="11" customFormat="1" ht="12.75">
      <c r="A46" s="84"/>
      <c r="B46" s="25"/>
      <c r="C46" s="13"/>
      <c r="D46" s="13"/>
      <c r="E46" s="13"/>
      <c r="F46" s="41"/>
      <c r="G46" s="14"/>
      <c r="H46" s="14"/>
      <c r="I46" s="14">
        <f>G46*H46</f>
        <v>0</v>
      </c>
      <c r="J46" s="81" t="str">
        <f t="shared" si="1"/>
        <v>BAJO</v>
      </c>
      <c r="K46" s="3"/>
      <c r="L46" s="47">
        <f>IF(J46="BAJO",0.1,IF(J46="MEDIO",3,5))</f>
        <v>0.1</v>
      </c>
    </row>
    <row r="47" spans="1:12" s="11" customFormat="1" ht="12.75">
      <c r="A47" s="84"/>
      <c r="B47" s="25"/>
      <c r="C47" s="13"/>
      <c r="D47" s="26"/>
      <c r="E47" s="13"/>
      <c r="F47" s="41"/>
      <c r="G47" s="14"/>
      <c r="H47" s="14"/>
      <c r="I47" s="14">
        <f t="shared" si="0"/>
        <v>0</v>
      </c>
      <c r="J47" s="81" t="str">
        <f t="shared" si="1"/>
        <v>BAJO</v>
      </c>
      <c r="K47" s="3"/>
      <c r="L47" s="47">
        <f t="shared" si="2"/>
        <v>0.1</v>
      </c>
    </row>
    <row r="48" spans="1:12" s="11" customFormat="1" ht="12.75">
      <c r="A48" s="84"/>
      <c r="B48" s="25"/>
      <c r="C48" s="13"/>
      <c r="D48" s="29"/>
      <c r="E48" s="13"/>
      <c r="F48" s="41"/>
      <c r="G48" s="14"/>
      <c r="H48" s="14"/>
      <c r="I48" s="14">
        <f t="shared" si="0"/>
        <v>0</v>
      </c>
      <c r="J48" s="81" t="str">
        <f t="shared" si="1"/>
        <v>BAJO</v>
      </c>
      <c r="K48" s="3"/>
      <c r="L48" s="47">
        <f t="shared" si="2"/>
        <v>0.1</v>
      </c>
    </row>
    <row r="49" spans="1:12" s="11" customFormat="1" ht="12.75">
      <c r="A49" s="84"/>
      <c r="B49" s="25"/>
      <c r="C49" s="13"/>
      <c r="D49" s="13"/>
      <c r="E49" s="13"/>
      <c r="F49" s="41"/>
      <c r="G49" s="14"/>
      <c r="H49" s="14"/>
      <c r="I49" s="14">
        <f>G49*H49</f>
        <v>0</v>
      </c>
      <c r="J49" s="81" t="str">
        <f t="shared" si="1"/>
        <v>BAJO</v>
      </c>
      <c r="K49" s="3"/>
      <c r="L49" s="47">
        <f>IF(J49="BAJO",0.1,IF(J49="MEDIO",3,5))</f>
        <v>0.1</v>
      </c>
    </row>
    <row r="50" spans="1:12" s="11" customFormat="1" ht="12.75">
      <c r="A50" s="84"/>
      <c r="B50" s="25"/>
      <c r="C50" s="13"/>
      <c r="D50" s="13"/>
      <c r="E50" s="13"/>
      <c r="F50" s="41"/>
      <c r="G50" s="14"/>
      <c r="H50" s="14"/>
      <c r="I50" s="14">
        <f>G50*H50</f>
        <v>0</v>
      </c>
      <c r="J50" s="81" t="str">
        <f t="shared" si="1"/>
        <v>BAJO</v>
      </c>
      <c r="K50" s="3"/>
      <c r="L50" s="47">
        <f>IF(J50="BAJO",0.1,IF(J50="MEDIO",3,5))</f>
        <v>0.1</v>
      </c>
    </row>
    <row r="51" spans="1:12" s="11" customFormat="1" ht="12.75">
      <c r="A51" s="84"/>
      <c r="B51" s="25"/>
      <c r="C51" s="13"/>
      <c r="D51" s="26"/>
      <c r="E51" s="13"/>
      <c r="F51" s="41"/>
      <c r="G51" s="14"/>
      <c r="H51" s="14"/>
      <c r="I51" s="14">
        <f t="shared" si="0"/>
        <v>0</v>
      </c>
      <c r="J51" s="81" t="str">
        <f t="shared" si="1"/>
        <v>BAJO</v>
      </c>
      <c r="K51" s="3"/>
      <c r="L51" s="47">
        <f t="shared" si="2"/>
        <v>0.1</v>
      </c>
    </row>
    <row r="52" spans="1:12" s="11" customFormat="1" ht="12.75">
      <c r="A52" s="84"/>
      <c r="B52" s="25"/>
      <c r="C52" s="13"/>
      <c r="D52" s="29"/>
      <c r="E52" s="13"/>
      <c r="F52" s="41"/>
      <c r="G52" s="14"/>
      <c r="H52" s="14"/>
      <c r="I52" s="14">
        <f t="shared" si="0"/>
        <v>0</v>
      </c>
      <c r="J52" s="81" t="str">
        <f t="shared" si="1"/>
        <v>BAJO</v>
      </c>
      <c r="K52" s="3"/>
      <c r="L52" s="47">
        <f t="shared" si="2"/>
        <v>0.1</v>
      </c>
    </row>
    <row r="53" spans="1:12" s="11" customFormat="1" ht="12.75">
      <c r="A53" s="84"/>
      <c r="B53" s="25"/>
      <c r="C53" s="13"/>
      <c r="D53" s="13"/>
      <c r="E53" s="13"/>
      <c r="F53" s="41"/>
      <c r="G53" s="14"/>
      <c r="H53" s="14"/>
      <c r="I53" s="14">
        <f t="shared" si="0"/>
        <v>0</v>
      </c>
      <c r="J53" s="81" t="str">
        <f t="shared" si="1"/>
        <v>BAJO</v>
      </c>
      <c r="K53" s="3"/>
      <c r="L53" s="47">
        <f>IF(J53="BAJO",0.1,IF(J53="MEDIO",3,5))</f>
        <v>0.1</v>
      </c>
    </row>
    <row r="54" spans="1:12" s="22" customFormat="1" ht="12.75">
      <c r="A54" s="59"/>
      <c r="B54" s="25"/>
      <c r="C54" s="13"/>
      <c r="D54" s="15"/>
      <c r="E54" s="15"/>
      <c r="F54" s="41"/>
      <c r="G54" s="21"/>
      <c r="H54" s="21"/>
      <c r="I54" s="21">
        <f t="shared" si="0"/>
        <v>0</v>
      </c>
      <c r="J54" s="81" t="str">
        <f t="shared" si="1"/>
        <v>BAJO</v>
      </c>
      <c r="K54" s="3"/>
      <c r="L54" s="59">
        <f>IF(J54="BAJO",0.1,IF(J54="MEDIO",3,5))</f>
        <v>0.1</v>
      </c>
    </row>
    <row r="55" spans="1:12" s="11" customFormat="1" ht="12.75">
      <c r="A55" s="84"/>
      <c r="B55" s="25"/>
      <c r="C55" s="15"/>
      <c r="D55" s="26"/>
      <c r="E55" s="16"/>
      <c r="F55" s="35"/>
      <c r="G55" s="23"/>
      <c r="H55" s="23"/>
      <c r="I55" s="14">
        <f t="shared" si="0"/>
        <v>0</v>
      </c>
      <c r="J55" s="81" t="str">
        <f t="shared" si="1"/>
        <v>BAJO</v>
      </c>
      <c r="K55" s="3"/>
      <c r="L55" s="47">
        <f t="shared" si="2"/>
        <v>0.1</v>
      </c>
    </row>
    <row r="56" spans="1:12" s="11" customFormat="1" ht="12.75">
      <c r="A56" s="84"/>
      <c r="B56" s="25"/>
      <c r="C56" s="13"/>
      <c r="D56" s="26"/>
      <c r="E56" s="16"/>
      <c r="F56" s="35"/>
      <c r="G56" s="23"/>
      <c r="H56" s="23"/>
      <c r="I56" s="14">
        <f t="shared" si="0"/>
        <v>0</v>
      </c>
      <c r="J56" s="81" t="str">
        <f t="shared" si="1"/>
        <v>BAJO</v>
      </c>
      <c r="K56" s="3"/>
      <c r="L56" s="47">
        <f t="shared" si="2"/>
        <v>0.1</v>
      </c>
    </row>
    <row r="57" spans="1:12" s="11" customFormat="1" ht="12.75">
      <c r="A57" s="84"/>
      <c r="B57" s="25"/>
      <c r="C57" s="13"/>
      <c r="D57" s="13"/>
      <c r="E57" s="16"/>
      <c r="F57" s="35"/>
      <c r="G57" s="23"/>
      <c r="H57" s="23"/>
      <c r="I57" s="14">
        <f>G57*H57</f>
        <v>0</v>
      </c>
      <c r="J57" s="81" t="str">
        <f t="shared" si="1"/>
        <v>BAJO</v>
      </c>
      <c r="K57" s="3"/>
      <c r="L57" s="47">
        <f>IF(J57="BAJO",0.1,IF(J57="MEDIO",3,5))</f>
        <v>0.1</v>
      </c>
    </row>
    <row r="58" spans="1:12" s="11" customFormat="1" ht="12.75">
      <c r="A58" s="84"/>
      <c r="B58" s="25"/>
      <c r="C58" s="28"/>
      <c r="D58" s="29"/>
      <c r="E58" s="28"/>
      <c r="F58" s="35"/>
      <c r="G58" s="14"/>
      <c r="H58" s="14"/>
      <c r="I58" s="14">
        <f t="shared" si="0"/>
        <v>0</v>
      </c>
      <c r="J58" s="81" t="str">
        <f t="shared" si="1"/>
        <v>BAJO</v>
      </c>
      <c r="K58" s="3"/>
      <c r="L58" s="47">
        <f t="shared" si="2"/>
        <v>0.1</v>
      </c>
    </row>
    <row r="59" spans="1:12" s="11" customFormat="1" ht="12.75">
      <c r="A59" s="84"/>
      <c r="B59" s="25"/>
      <c r="C59" s="28"/>
      <c r="D59" s="29"/>
      <c r="E59" s="28"/>
      <c r="F59" s="35"/>
      <c r="G59" s="30"/>
      <c r="H59" s="14"/>
      <c r="I59" s="14">
        <f t="shared" si="0"/>
        <v>0</v>
      </c>
      <c r="J59" s="81" t="str">
        <f t="shared" si="1"/>
        <v>BAJO</v>
      </c>
      <c r="K59" s="3"/>
      <c r="L59" s="47">
        <f t="shared" si="2"/>
        <v>0.1</v>
      </c>
    </row>
    <row r="60" spans="1:12" s="11" customFormat="1" ht="12.75">
      <c r="A60" s="84"/>
      <c r="B60" s="25"/>
      <c r="C60" s="28"/>
      <c r="D60" s="29"/>
      <c r="E60" s="28"/>
      <c r="F60" s="35"/>
      <c r="G60" s="30"/>
      <c r="H60" s="14"/>
      <c r="I60" s="14">
        <f>G60*H60</f>
        <v>0</v>
      </c>
      <c r="J60" s="81" t="str">
        <f t="shared" si="1"/>
        <v>BAJO</v>
      </c>
      <c r="K60" s="3"/>
      <c r="L60" s="47">
        <f>IF(J60="BAJO",0.1,IF(J60="MEDIO",3,5))</f>
        <v>0.1</v>
      </c>
    </row>
    <row r="61" spans="1:12" s="11" customFormat="1" ht="12.75">
      <c r="A61" s="84"/>
      <c r="B61" s="25"/>
      <c r="C61" s="28"/>
      <c r="D61" s="29"/>
      <c r="E61" s="28"/>
      <c r="F61" s="35"/>
      <c r="G61" s="14"/>
      <c r="H61" s="14"/>
      <c r="I61" s="14">
        <f t="shared" si="0"/>
        <v>0</v>
      </c>
      <c r="J61" s="81" t="str">
        <f t="shared" si="1"/>
        <v>BAJO</v>
      </c>
      <c r="K61" s="13"/>
      <c r="L61" s="47">
        <f t="shared" si="2"/>
        <v>0.1</v>
      </c>
    </row>
    <row r="62" spans="1:12" s="11" customFormat="1" ht="12.75">
      <c r="A62" s="84"/>
      <c r="B62" s="25"/>
      <c r="C62" s="28"/>
      <c r="D62" s="29"/>
      <c r="E62" s="28"/>
      <c r="F62" s="35"/>
      <c r="G62" s="14"/>
      <c r="H62" s="14"/>
      <c r="I62" s="14">
        <f>G62*H62</f>
        <v>0</v>
      </c>
      <c r="J62" s="81" t="str">
        <f t="shared" si="1"/>
        <v>BAJO</v>
      </c>
      <c r="K62" s="13"/>
      <c r="L62" s="47">
        <f>IF(J62="BAJO",0.1,IF(J62="MEDIO",3,5))</f>
        <v>0.1</v>
      </c>
    </row>
    <row r="63" spans="1:12" s="22" customFormat="1" ht="12.75">
      <c r="A63" s="59"/>
      <c r="B63" s="31"/>
      <c r="C63" s="32"/>
      <c r="D63" s="33"/>
      <c r="E63" s="15"/>
      <c r="F63" s="42"/>
      <c r="G63" s="21"/>
      <c r="H63" s="21"/>
      <c r="I63" s="21">
        <f t="shared" si="0"/>
        <v>0</v>
      </c>
      <c r="J63" s="81" t="str">
        <f t="shared" si="1"/>
        <v>BAJO</v>
      </c>
      <c r="K63" s="3"/>
      <c r="L63" s="59">
        <f t="shared" si="2"/>
        <v>0.1</v>
      </c>
    </row>
    <row r="64" spans="1:12" s="22" customFormat="1" ht="12.75">
      <c r="A64" s="59"/>
      <c r="B64" s="31"/>
      <c r="C64" s="32"/>
      <c r="D64" s="29"/>
      <c r="E64" s="15"/>
      <c r="F64" s="42"/>
      <c r="G64" s="34"/>
      <c r="H64" s="21"/>
      <c r="I64" s="21">
        <f t="shared" si="0"/>
        <v>0</v>
      </c>
      <c r="J64" s="81" t="str">
        <f t="shared" si="1"/>
        <v>BAJO</v>
      </c>
      <c r="K64" s="3"/>
      <c r="L64" s="59">
        <f t="shared" si="2"/>
        <v>0.1</v>
      </c>
    </row>
    <row r="65" spans="1:14" s="11" customFormat="1" ht="12.75">
      <c r="A65" s="84"/>
      <c r="B65" s="25"/>
      <c r="C65" s="35"/>
      <c r="D65" s="29"/>
      <c r="E65" s="28"/>
      <c r="F65" s="35"/>
      <c r="G65" s="14"/>
      <c r="H65" s="14"/>
      <c r="I65" s="14">
        <f t="shared" si="0"/>
        <v>0</v>
      </c>
      <c r="J65" s="81" t="str">
        <f t="shared" si="1"/>
        <v>BAJO</v>
      </c>
      <c r="K65" s="13"/>
      <c r="L65" s="47">
        <f t="shared" si="2"/>
        <v>0.1</v>
      </c>
    </row>
    <row r="66" spans="1:14" s="11" customFormat="1" ht="12.75">
      <c r="A66" s="84"/>
      <c r="B66" s="25"/>
      <c r="C66" s="28"/>
      <c r="D66" s="29"/>
      <c r="E66" s="28"/>
      <c r="F66" s="35"/>
      <c r="G66" s="14"/>
      <c r="H66" s="14"/>
      <c r="I66" s="14">
        <f t="shared" si="0"/>
        <v>0</v>
      </c>
      <c r="J66" s="81" t="str">
        <f t="shared" si="1"/>
        <v>BAJO</v>
      </c>
      <c r="K66" s="13"/>
      <c r="L66" s="47">
        <f t="shared" si="2"/>
        <v>0.1</v>
      </c>
    </row>
    <row r="67" spans="1:14" s="11" customFormat="1" ht="12.75">
      <c r="A67" s="84"/>
      <c r="B67" s="25"/>
      <c r="C67" s="28"/>
      <c r="D67" s="29"/>
      <c r="E67" s="28"/>
      <c r="F67" s="35"/>
      <c r="G67" s="14"/>
      <c r="H67" s="14"/>
      <c r="I67" s="14">
        <f t="shared" si="0"/>
        <v>0</v>
      </c>
      <c r="J67" s="81" t="str">
        <f t="shared" si="1"/>
        <v>BAJO</v>
      </c>
      <c r="K67" s="3"/>
      <c r="L67" s="47">
        <f t="shared" si="2"/>
        <v>0.1</v>
      </c>
    </row>
    <row r="68" spans="1:14" s="11" customFormat="1" ht="12.75">
      <c r="A68" s="84"/>
      <c r="B68" s="25"/>
      <c r="C68" s="28"/>
      <c r="D68" s="29"/>
      <c r="E68" s="28"/>
      <c r="F68" s="35"/>
      <c r="G68" s="14"/>
      <c r="H68" s="14"/>
      <c r="I68" s="14">
        <f t="shared" si="0"/>
        <v>0</v>
      </c>
      <c r="J68" s="81" t="str">
        <f t="shared" si="1"/>
        <v>BAJO</v>
      </c>
      <c r="K68" s="3"/>
      <c r="L68" s="47">
        <f t="shared" ref="L68:L73" si="3">IF(J68="BAJO",0.1,IF(J68="MEDIO",3,5))</f>
        <v>0.1</v>
      </c>
    </row>
    <row r="69" spans="1:14" s="11" customFormat="1" ht="12.75">
      <c r="A69" s="84"/>
      <c r="B69" s="25"/>
      <c r="C69" s="28"/>
      <c r="D69" s="29"/>
      <c r="E69" s="28"/>
      <c r="F69" s="35"/>
      <c r="G69" s="14"/>
      <c r="H69" s="14"/>
      <c r="I69" s="14">
        <f t="shared" ref="I69:I73" si="4">G69*H69</f>
        <v>0</v>
      </c>
      <c r="J69" s="81" t="str">
        <f t="shared" si="1"/>
        <v>BAJO</v>
      </c>
      <c r="K69" s="3"/>
      <c r="L69" s="47">
        <f t="shared" si="3"/>
        <v>0.1</v>
      </c>
    </row>
    <row r="70" spans="1:14" s="11" customFormat="1" ht="12.75">
      <c r="A70" s="84"/>
      <c r="B70" s="25"/>
      <c r="C70" s="28"/>
      <c r="D70" s="29"/>
      <c r="E70" s="28"/>
      <c r="F70" s="35"/>
      <c r="G70" s="14"/>
      <c r="H70" s="14"/>
      <c r="I70" s="14">
        <f t="shared" si="4"/>
        <v>0</v>
      </c>
      <c r="J70" s="81" t="str">
        <f t="shared" si="1"/>
        <v>BAJO</v>
      </c>
      <c r="K70" s="3"/>
      <c r="L70" s="47">
        <f t="shared" si="3"/>
        <v>0.1</v>
      </c>
    </row>
    <row r="71" spans="1:14" s="11" customFormat="1" ht="12.75">
      <c r="A71" s="84"/>
      <c r="B71" s="25"/>
      <c r="C71" s="28"/>
      <c r="D71" s="29"/>
      <c r="E71" s="28"/>
      <c r="F71" s="35"/>
      <c r="G71" s="14"/>
      <c r="H71" s="14"/>
      <c r="I71" s="14">
        <f t="shared" si="4"/>
        <v>0</v>
      </c>
      <c r="J71" s="81" t="str">
        <f t="shared" si="1"/>
        <v>BAJO</v>
      </c>
      <c r="K71" s="3"/>
      <c r="L71" s="47">
        <f t="shared" si="3"/>
        <v>0.1</v>
      </c>
    </row>
    <row r="72" spans="1:14" s="11" customFormat="1" ht="12.75">
      <c r="A72" s="84"/>
      <c r="B72" s="25"/>
      <c r="C72" s="28"/>
      <c r="D72" s="29"/>
      <c r="E72" s="28"/>
      <c r="F72" s="35"/>
      <c r="G72" s="14"/>
      <c r="H72" s="14"/>
      <c r="I72" s="14">
        <f t="shared" si="4"/>
        <v>0</v>
      </c>
      <c r="J72" s="81" t="str">
        <f t="shared" ref="J72:J73" si="5">IF(I72&lt;=6,"BAJO",IF(I72&gt;=15,"ALTO","MEDIO"))</f>
        <v>BAJO</v>
      </c>
      <c r="K72" s="3"/>
      <c r="L72" s="47">
        <f t="shared" si="3"/>
        <v>0.1</v>
      </c>
    </row>
    <row r="73" spans="1:14" s="11" customFormat="1" ht="12.75">
      <c r="A73" s="84"/>
      <c r="B73" s="25"/>
      <c r="C73" s="28"/>
      <c r="D73" s="29"/>
      <c r="E73" s="28"/>
      <c r="F73" s="35"/>
      <c r="G73" s="14"/>
      <c r="H73" s="14"/>
      <c r="I73" s="14">
        <f t="shared" si="4"/>
        <v>0</v>
      </c>
      <c r="J73" s="81" t="str">
        <f t="shared" si="5"/>
        <v>BAJO</v>
      </c>
      <c r="K73" s="3"/>
      <c r="L73" s="47">
        <f t="shared" si="3"/>
        <v>0.1</v>
      </c>
    </row>
    <row r="74" spans="1:14" s="11" customFormat="1" ht="12.75">
      <c r="A74" s="80"/>
      <c r="C74" s="36"/>
      <c r="D74" s="37"/>
      <c r="F74" s="43"/>
      <c r="G74" s="38"/>
      <c r="H74" s="38"/>
      <c r="M74" s="11">
        <f>SUM(L7:L73)</f>
        <v>12.499999999999977</v>
      </c>
      <c r="N74" s="11">
        <f>COUNT(L7:L73)</f>
        <v>67</v>
      </c>
    </row>
    <row r="75" spans="1:14" s="11" customFormat="1" ht="12.75">
      <c r="A75" s="80"/>
      <c r="D75" s="37"/>
      <c r="F75" s="43"/>
      <c r="G75" s="38"/>
      <c r="H75" s="38"/>
    </row>
    <row r="76" spans="1:14" s="11" customFormat="1" ht="12.75">
      <c r="A76" s="80"/>
      <c r="D76" s="37"/>
      <c r="F76" s="43"/>
      <c r="G76" s="38"/>
      <c r="H76" s="38"/>
    </row>
  </sheetData>
  <dataConsolidate/>
  <mergeCells count="5">
    <mergeCell ref="C1:L1"/>
    <mergeCell ref="C2:L2"/>
    <mergeCell ref="A1:B2"/>
    <mergeCell ref="A4:B4"/>
    <mergeCell ref="F4:J4"/>
  </mergeCells>
  <conditionalFormatting sqref="J7:J73">
    <cfRule type="cellIs" dxfId="44" priority="1" stopIfTrue="1" operator="equal">
      <formula>"ALTO"</formula>
    </cfRule>
    <cfRule type="cellIs" dxfId="43" priority="2" stopIfTrue="1" operator="equal">
      <formula>"MEDIO"</formula>
    </cfRule>
    <cfRule type="cellIs" dxfId="42"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1"/>
  <sheetViews>
    <sheetView view="pageBreakPreview" zoomScale="70" zoomScaleNormal="70" zoomScaleSheetLayoutView="70" workbookViewId="0">
      <selection sqref="A1:B2"/>
    </sheetView>
  </sheetViews>
  <sheetFormatPr baseColWidth="10" defaultColWidth="11.42578125" defaultRowHeight="18"/>
  <cols>
    <col min="1" max="1" width="6.140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34"/>
      <c r="B1" s="334"/>
      <c r="C1" s="329" t="s">
        <v>606</v>
      </c>
      <c r="D1" s="329"/>
      <c r="E1" s="329"/>
      <c r="F1" s="329"/>
      <c r="G1" s="329"/>
      <c r="H1" s="329"/>
      <c r="I1" s="329"/>
      <c r="J1" s="329"/>
      <c r="K1" s="329"/>
      <c r="L1" s="329"/>
    </row>
    <row r="2" spans="1:73" ht="33.75" customHeight="1">
      <c r="A2" s="334"/>
      <c r="B2" s="334"/>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908</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51">
      <c r="A7" s="84">
        <v>1</v>
      </c>
      <c r="B7" s="92" t="s">
        <v>293</v>
      </c>
      <c r="C7" s="90" t="s">
        <v>939</v>
      </c>
      <c r="D7" s="94" t="s">
        <v>291</v>
      </c>
      <c r="E7" s="90" t="s">
        <v>940</v>
      </c>
      <c r="F7" s="261" t="s">
        <v>942</v>
      </c>
      <c r="G7" s="14">
        <v>2</v>
      </c>
      <c r="H7" s="14">
        <v>3</v>
      </c>
      <c r="I7" s="14">
        <f>G7*H7</f>
        <v>6</v>
      </c>
      <c r="J7" s="81" t="str">
        <f>IF(I7&lt;=6,"BAJO",IF(I7&gt;=15,"ALTO","MEDIO"))</f>
        <v>BAJO</v>
      </c>
      <c r="K7" s="68" t="s">
        <v>857</v>
      </c>
      <c r="L7" s="47">
        <f t="shared" ref="L7:L62" si="0">IF(J7="BAJO",0.1,IF(J7="MEDIO",3,5))</f>
        <v>0.1</v>
      </c>
      <c r="BT7" s="11">
        <v>1</v>
      </c>
      <c r="BU7" s="11">
        <v>1</v>
      </c>
    </row>
    <row r="8" spans="1:73" s="11" customFormat="1" ht="185.25">
      <c r="A8" s="84">
        <v>2</v>
      </c>
      <c r="B8" s="92" t="s">
        <v>293</v>
      </c>
      <c r="C8" s="90" t="s">
        <v>941</v>
      </c>
      <c r="D8" s="94" t="s">
        <v>745</v>
      </c>
      <c r="E8" s="90" t="s">
        <v>940</v>
      </c>
      <c r="F8" s="262" t="s">
        <v>943</v>
      </c>
      <c r="G8" s="14">
        <v>2</v>
      </c>
      <c r="H8" s="14">
        <v>3</v>
      </c>
      <c r="I8" s="14">
        <f t="shared" ref="I8:I16" si="1">G8*H8</f>
        <v>6</v>
      </c>
      <c r="J8" s="81" t="str">
        <f t="shared" ref="J8:J28" si="2">IF(I8&lt;=6,"BAJO",IF(I8&gt;=15,"ALTO","MEDIO"))</f>
        <v>BAJO</v>
      </c>
      <c r="K8" s="68" t="s">
        <v>857</v>
      </c>
      <c r="L8" s="47">
        <f t="shared" si="0"/>
        <v>0.1</v>
      </c>
      <c r="BT8" s="11">
        <v>2</v>
      </c>
      <c r="BU8" s="11">
        <v>2</v>
      </c>
    </row>
    <row r="9" spans="1:73" s="11" customFormat="1" ht="51">
      <c r="A9" s="84">
        <v>3</v>
      </c>
      <c r="B9" s="92" t="s">
        <v>293</v>
      </c>
      <c r="C9" s="90" t="s">
        <v>944</v>
      </c>
      <c r="D9" s="90" t="s">
        <v>291</v>
      </c>
      <c r="E9" s="90" t="s">
        <v>940</v>
      </c>
      <c r="F9" s="83" t="s">
        <v>942</v>
      </c>
      <c r="G9" s="14">
        <v>2</v>
      </c>
      <c r="H9" s="14">
        <v>3</v>
      </c>
      <c r="I9" s="14">
        <f>G9*H9</f>
        <v>6</v>
      </c>
      <c r="J9" s="81" t="str">
        <f t="shared" si="2"/>
        <v>BAJO</v>
      </c>
      <c r="K9" s="68" t="s">
        <v>857</v>
      </c>
      <c r="L9" s="47">
        <f>IF(J9="BAJO",0.1,IF(J9="MEDIO",3,5))</f>
        <v>0.1</v>
      </c>
      <c r="BT9" s="11">
        <v>2</v>
      </c>
      <c r="BU9" s="11">
        <v>2</v>
      </c>
    </row>
    <row r="10" spans="1:73" s="11" customFormat="1" ht="150" customHeight="1">
      <c r="A10" s="84">
        <v>4</v>
      </c>
      <c r="B10" s="92" t="s">
        <v>293</v>
      </c>
      <c r="C10" s="90" t="s">
        <v>945</v>
      </c>
      <c r="D10" s="90" t="s">
        <v>745</v>
      </c>
      <c r="E10" s="90" t="s">
        <v>940</v>
      </c>
      <c r="F10" s="262" t="s">
        <v>946</v>
      </c>
      <c r="G10" s="14">
        <v>2</v>
      </c>
      <c r="H10" s="14">
        <v>3</v>
      </c>
      <c r="I10" s="14">
        <f t="shared" si="1"/>
        <v>6</v>
      </c>
      <c r="J10" s="81" t="str">
        <f t="shared" si="2"/>
        <v>BAJO</v>
      </c>
      <c r="K10" s="68" t="s">
        <v>857</v>
      </c>
      <c r="L10" s="47">
        <f t="shared" si="0"/>
        <v>0.1</v>
      </c>
    </row>
    <row r="11" spans="1:73" s="11" customFormat="1" ht="51">
      <c r="A11" s="84">
        <v>5</v>
      </c>
      <c r="B11" s="92" t="s">
        <v>431</v>
      </c>
      <c r="C11" s="90" t="s">
        <v>549</v>
      </c>
      <c r="D11" s="90" t="s">
        <v>291</v>
      </c>
      <c r="E11" s="90" t="s">
        <v>940</v>
      </c>
      <c r="F11" s="83" t="s">
        <v>942</v>
      </c>
      <c r="G11" s="14">
        <v>2</v>
      </c>
      <c r="H11" s="14">
        <v>3</v>
      </c>
      <c r="I11" s="14">
        <f t="shared" si="1"/>
        <v>6</v>
      </c>
      <c r="J11" s="81" t="str">
        <f t="shared" si="2"/>
        <v>BAJO</v>
      </c>
      <c r="K11" s="68" t="s">
        <v>857</v>
      </c>
      <c r="L11" s="47">
        <f t="shared" si="0"/>
        <v>0.1</v>
      </c>
    </row>
    <row r="12" spans="1:73" s="11" customFormat="1" ht="63.75">
      <c r="A12" s="84">
        <v>6</v>
      </c>
      <c r="B12" s="92" t="s">
        <v>431</v>
      </c>
      <c r="C12" s="90" t="s">
        <v>550</v>
      </c>
      <c r="D12" s="90" t="s">
        <v>746</v>
      </c>
      <c r="E12" s="90" t="s">
        <v>940</v>
      </c>
      <c r="F12" s="261" t="s">
        <v>947</v>
      </c>
      <c r="G12" s="14">
        <v>2</v>
      </c>
      <c r="H12" s="14">
        <v>3</v>
      </c>
      <c r="I12" s="14">
        <f t="shared" si="1"/>
        <v>6</v>
      </c>
      <c r="J12" s="81" t="str">
        <f t="shared" si="2"/>
        <v>BAJO</v>
      </c>
      <c r="K12" s="68" t="s">
        <v>857</v>
      </c>
      <c r="L12" s="47">
        <f t="shared" si="0"/>
        <v>0.1</v>
      </c>
    </row>
    <row r="13" spans="1:73" s="11" customFormat="1" ht="102">
      <c r="A13" s="84">
        <v>7</v>
      </c>
      <c r="B13" s="92" t="s">
        <v>432</v>
      </c>
      <c r="C13" s="90" t="s">
        <v>747</v>
      </c>
      <c r="D13" s="90" t="s">
        <v>291</v>
      </c>
      <c r="E13" s="90" t="s">
        <v>940</v>
      </c>
      <c r="F13" s="83" t="s">
        <v>942</v>
      </c>
      <c r="G13" s="14">
        <v>3</v>
      </c>
      <c r="H13" s="14">
        <v>4</v>
      </c>
      <c r="I13" s="14">
        <f>G13*H13</f>
        <v>12</v>
      </c>
      <c r="J13" s="81" t="str">
        <f t="shared" si="2"/>
        <v>MEDIO</v>
      </c>
      <c r="K13" s="68" t="s">
        <v>984</v>
      </c>
      <c r="L13" s="47">
        <f>IF(J13="BAJO",0.1,IF(J13="MEDIO",3,5))</f>
        <v>3</v>
      </c>
    </row>
    <row r="14" spans="1:73" s="11" customFormat="1" ht="102">
      <c r="A14" s="84">
        <v>8</v>
      </c>
      <c r="B14" s="92" t="s">
        <v>432</v>
      </c>
      <c r="C14" s="90" t="s">
        <v>748</v>
      </c>
      <c r="D14" s="90" t="s">
        <v>948</v>
      </c>
      <c r="E14" s="90" t="s">
        <v>940</v>
      </c>
      <c r="F14" s="83" t="s">
        <v>949</v>
      </c>
      <c r="G14" s="27" t="s">
        <v>387</v>
      </c>
      <c r="H14" s="14">
        <v>4</v>
      </c>
      <c r="I14" s="14">
        <f t="shared" si="1"/>
        <v>12</v>
      </c>
      <c r="J14" s="81" t="str">
        <f t="shared" si="2"/>
        <v>MEDIO</v>
      </c>
      <c r="K14" s="68" t="s">
        <v>984</v>
      </c>
      <c r="L14" s="47">
        <f t="shared" si="0"/>
        <v>3</v>
      </c>
    </row>
    <row r="15" spans="1:73" s="11" customFormat="1" ht="140.25">
      <c r="A15" s="84">
        <v>9</v>
      </c>
      <c r="B15" s="92" t="s">
        <v>432</v>
      </c>
      <c r="C15" s="90" t="s">
        <v>950</v>
      </c>
      <c r="D15" s="94" t="s">
        <v>291</v>
      </c>
      <c r="E15" s="90" t="s">
        <v>940</v>
      </c>
      <c r="F15" s="83" t="s">
        <v>942</v>
      </c>
      <c r="G15" s="14">
        <v>4</v>
      </c>
      <c r="H15" s="14">
        <v>5</v>
      </c>
      <c r="I15" s="14">
        <f t="shared" si="1"/>
        <v>20</v>
      </c>
      <c r="J15" s="81" t="str">
        <f t="shared" si="2"/>
        <v>ALTO</v>
      </c>
      <c r="K15" s="68" t="s">
        <v>986</v>
      </c>
      <c r="L15" s="47">
        <f t="shared" si="0"/>
        <v>5</v>
      </c>
    </row>
    <row r="16" spans="1:73" s="11" customFormat="1" ht="140.25">
      <c r="A16" s="84">
        <v>10</v>
      </c>
      <c r="B16" s="92" t="s">
        <v>432</v>
      </c>
      <c r="C16" s="90" t="s">
        <v>951</v>
      </c>
      <c r="D16" s="90" t="s">
        <v>948</v>
      </c>
      <c r="E16" s="90" t="s">
        <v>940</v>
      </c>
      <c r="F16" s="83" t="s">
        <v>952</v>
      </c>
      <c r="G16" s="14">
        <v>4</v>
      </c>
      <c r="H16" s="14">
        <v>5</v>
      </c>
      <c r="I16" s="14">
        <f t="shared" si="1"/>
        <v>20</v>
      </c>
      <c r="J16" s="81" t="str">
        <f t="shared" si="2"/>
        <v>ALTO</v>
      </c>
      <c r="K16" s="68" t="s">
        <v>986</v>
      </c>
      <c r="L16" s="47">
        <f t="shared" si="0"/>
        <v>5</v>
      </c>
    </row>
    <row r="17" spans="1:12" s="80" customFormat="1" ht="140.25">
      <c r="A17" s="84">
        <v>11</v>
      </c>
      <c r="B17" s="258" t="s">
        <v>954</v>
      </c>
      <c r="C17" s="69" t="s">
        <v>955</v>
      </c>
      <c r="D17" s="69" t="s">
        <v>291</v>
      </c>
      <c r="E17" s="69" t="s">
        <v>831</v>
      </c>
      <c r="F17" s="83" t="s">
        <v>956</v>
      </c>
      <c r="G17" s="23">
        <v>4</v>
      </c>
      <c r="H17" s="23">
        <v>5</v>
      </c>
      <c r="I17" s="81">
        <f t="shared" ref="I17:I22" si="3">G17*H17</f>
        <v>20</v>
      </c>
      <c r="J17" s="81" t="str">
        <f t="shared" si="2"/>
        <v>ALTO</v>
      </c>
      <c r="K17" s="68" t="s">
        <v>986</v>
      </c>
      <c r="L17" s="84">
        <f t="shared" si="0"/>
        <v>5</v>
      </c>
    </row>
    <row r="18" spans="1:12" s="80" customFormat="1" ht="140.25">
      <c r="A18" s="84">
        <v>12</v>
      </c>
      <c r="B18" s="258" t="s">
        <v>954</v>
      </c>
      <c r="C18" s="69" t="s">
        <v>957</v>
      </c>
      <c r="D18" s="69" t="s">
        <v>830</v>
      </c>
      <c r="E18" s="69" t="s">
        <v>953</v>
      </c>
      <c r="F18" s="83" t="s">
        <v>958</v>
      </c>
      <c r="G18" s="23">
        <v>4</v>
      </c>
      <c r="H18" s="23">
        <v>5</v>
      </c>
      <c r="I18" s="81">
        <f t="shared" si="3"/>
        <v>20</v>
      </c>
      <c r="J18" s="81" t="str">
        <f t="shared" si="2"/>
        <v>ALTO</v>
      </c>
      <c r="K18" s="68" t="s">
        <v>986</v>
      </c>
      <c r="L18" s="84">
        <f t="shared" si="0"/>
        <v>5</v>
      </c>
    </row>
    <row r="19" spans="1:12" s="80" customFormat="1" ht="140.25">
      <c r="A19" s="84">
        <v>13</v>
      </c>
      <c r="B19" s="258" t="s">
        <v>954</v>
      </c>
      <c r="C19" s="69" t="s">
        <v>959</v>
      </c>
      <c r="D19" s="69" t="s">
        <v>291</v>
      </c>
      <c r="E19" s="69" t="s">
        <v>831</v>
      </c>
      <c r="F19" s="83" t="s">
        <v>960</v>
      </c>
      <c r="G19" s="23">
        <v>4</v>
      </c>
      <c r="H19" s="23">
        <v>5</v>
      </c>
      <c r="I19" s="81">
        <f t="shared" si="3"/>
        <v>20</v>
      </c>
      <c r="J19" s="81" t="str">
        <f t="shared" si="2"/>
        <v>ALTO</v>
      </c>
      <c r="K19" s="68" t="s">
        <v>986</v>
      </c>
      <c r="L19" s="84">
        <f t="shared" si="0"/>
        <v>5</v>
      </c>
    </row>
    <row r="20" spans="1:12" s="80" customFormat="1" ht="140.25">
      <c r="A20" s="84">
        <v>14</v>
      </c>
      <c r="B20" s="258" t="s">
        <v>954</v>
      </c>
      <c r="C20" s="69" t="s">
        <v>961</v>
      </c>
      <c r="D20" s="69" t="s">
        <v>830</v>
      </c>
      <c r="E20" s="69" t="s">
        <v>953</v>
      </c>
      <c r="F20" s="83" t="s">
        <v>962</v>
      </c>
      <c r="G20" s="23">
        <v>4</v>
      </c>
      <c r="H20" s="23">
        <v>5</v>
      </c>
      <c r="I20" s="81">
        <f t="shared" si="3"/>
        <v>20</v>
      </c>
      <c r="J20" s="81" t="str">
        <f t="shared" si="2"/>
        <v>ALTO</v>
      </c>
      <c r="K20" s="68" t="s">
        <v>986</v>
      </c>
      <c r="L20" s="84">
        <f t="shared" si="0"/>
        <v>5</v>
      </c>
    </row>
    <row r="21" spans="1:12" s="80" customFormat="1" ht="51">
      <c r="A21" s="84">
        <v>15</v>
      </c>
      <c r="B21" s="89" t="s">
        <v>832</v>
      </c>
      <c r="C21" s="16" t="s">
        <v>835</v>
      </c>
      <c r="D21" s="16" t="s">
        <v>291</v>
      </c>
      <c r="E21" s="16" t="s">
        <v>953</v>
      </c>
      <c r="F21" s="112" t="s">
        <v>963</v>
      </c>
      <c r="G21" s="23">
        <v>2</v>
      </c>
      <c r="H21" s="23">
        <v>3</v>
      </c>
      <c r="I21" s="81">
        <f t="shared" si="3"/>
        <v>6</v>
      </c>
      <c r="J21" s="81" t="str">
        <f t="shared" si="2"/>
        <v>BAJO</v>
      </c>
      <c r="K21" s="68" t="s">
        <v>858</v>
      </c>
      <c r="L21" s="84">
        <f t="shared" si="0"/>
        <v>0.1</v>
      </c>
    </row>
    <row r="22" spans="1:12" s="80" customFormat="1" ht="127.5">
      <c r="A22" s="84">
        <v>16</v>
      </c>
      <c r="B22" s="89" t="s">
        <v>832</v>
      </c>
      <c r="C22" s="16" t="s">
        <v>833</v>
      </c>
      <c r="D22" s="16" t="s">
        <v>834</v>
      </c>
      <c r="E22" s="16" t="s">
        <v>953</v>
      </c>
      <c r="F22" s="112" t="s">
        <v>964</v>
      </c>
      <c r="G22" s="23">
        <v>2</v>
      </c>
      <c r="H22" s="23">
        <v>3</v>
      </c>
      <c r="I22" s="81">
        <f t="shared" si="3"/>
        <v>6</v>
      </c>
      <c r="J22" s="81" t="str">
        <f t="shared" si="2"/>
        <v>BAJO</v>
      </c>
      <c r="K22" s="68" t="s">
        <v>858</v>
      </c>
      <c r="L22" s="84">
        <f t="shared" si="0"/>
        <v>0.1</v>
      </c>
    </row>
    <row r="23" spans="1:12" s="11" customFormat="1" ht="102">
      <c r="A23" s="84">
        <v>17</v>
      </c>
      <c r="B23" s="92" t="s">
        <v>435</v>
      </c>
      <c r="C23" s="90" t="s">
        <v>965</v>
      </c>
      <c r="D23" s="94" t="s">
        <v>291</v>
      </c>
      <c r="E23" s="90" t="s">
        <v>940</v>
      </c>
      <c r="F23" s="193" t="s">
        <v>924</v>
      </c>
      <c r="G23" s="14">
        <v>3</v>
      </c>
      <c r="H23" s="14">
        <v>4</v>
      </c>
      <c r="I23" s="14">
        <f t="shared" ref="I23:I63" si="4">G23*H23</f>
        <v>12</v>
      </c>
      <c r="J23" s="81" t="str">
        <f t="shared" si="2"/>
        <v>MEDIO</v>
      </c>
      <c r="K23" s="68" t="s">
        <v>984</v>
      </c>
      <c r="L23" s="47">
        <f>IF(J23="BAJO",0.1,IF(J23="MEDIO",3,5))</f>
        <v>3</v>
      </c>
    </row>
    <row r="24" spans="1:12" s="80" customFormat="1" ht="102">
      <c r="A24" s="84">
        <v>18</v>
      </c>
      <c r="B24" s="92" t="s">
        <v>435</v>
      </c>
      <c r="C24" s="90" t="s">
        <v>966</v>
      </c>
      <c r="D24" s="67" t="s">
        <v>749</v>
      </c>
      <c r="E24" s="90" t="s">
        <v>940</v>
      </c>
      <c r="F24" s="193" t="s">
        <v>967</v>
      </c>
      <c r="G24" s="81">
        <v>3</v>
      </c>
      <c r="H24" s="81">
        <v>4</v>
      </c>
      <c r="I24" s="81">
        <f t="shared" si="4"/>
        <v>12</v>
      </c>
      <c r="J24" s="81" t="str">
        <f t="shared" si="2"/>
        <v>MEDIO</v>
      </c>
      <c r="K24" s="68" t="s">
        <v>984</v>
      </c>
      <c r="L24" s="84">
        <f>IF(J24="BAJO",0.1,IF(J24="MEDIO",3,5))</f>
        <v>3</v>
      </c>
    </row>
    <row r="25" spans="1:12" s="11" customFormat="1" ht="102">
      <c r="A25" s="84">
        <v>19</v>
      </c>
      <c r="B25" s="45" t="s">
        <v>547</v>
      </c>
      <c r="C25" s="69" t="s">
        <v>1008</v>
      </c>
      <c r="D25" s="69" t="s">
        <v>291</v>
      </c>
      <c r="E25" s="69" t="s">
        <v>940</v>
      </c>
      <c r="F25" s="83" t="s">
        <v>924</v>
      </c>
      <c r="G25" s="14">
        <v>3</v>
      </c>
      <c r="H25" s="14">
        <v>4</v>
      </c>
      <c r="I25" s="14">
        <f t="shared" si="4"/>
        <v>12</v>
      </c>
      <c r="J25" s="81" t="str">
        <f t="shared" si="2"/>
        <v>MEDIO</v>
      </c>
      <c r="K25" s="68" t="s">
        <v>984</v>
      </c>
      <c r="L25" s="47">
        <f>IF(J25="BAJO",0.1,IF(J25="MEDIO",3,5))</f>
        <v>3</v>
      </c>
    </row>
    <row r="26" spans="1:12" s="11" customFormat="1" ht="102">
      <c r="A26" s="84">
        <v>20</v>
      </c>
      <c r="B26" s="45" t="s">
        <v>547</v>
      </c>
      <c r="C26" s="69" t="s">
        <v>969</v>
      </c>
      <c r="D26" s="69" t="s">
        <v>970</v>
      </c>
      <c r="E26" s="69" t="s">
        <v>940</v>
      </c>
      <c r="F26" s="83" t="s">
        <v>968</v>
      </c>
      <c r="G26" s="14">
        <v>3</v>
      </c>
      <c r="H26" s="14">
        <v>4</v>
      </c>
      <c r="I26" s="14">
        <f t="shared" si="4"/>
        <v>12</v>
      </c>
      <c r="J26" s="81" t="str">
        <f t="shared" si="2"/>
        <v>MEDIO</v>
      </c>
      <c r="K26" s="68" t="s">
        <v>984</v>
      </c>
      <c r="L26" s="47">
        <f t="shared" si="0"/>
        <v>3</v>
      </c>
    </row>
    <row r="27" spans="1:12" s="11" customFormat="1" ht="102">
      <c r="A27" s="84">
        <v>21</v>
      </c>
      <c r="B27" s="45" t="s">
        <v>548</v>
      </c>
      <c r="C27" s="69" t="s">
        <v>1009</v>
      </c>
      <c r="D27" s="69" t="s">
        <v>291</v>
      </c>
      <c r="E27" s="69" t="s">
        <v>940</v>
      </c>
      <c r="F27" s="83" t="s">
        <v>924</v>
      </c>
      <c r="G27" s="14">
        <v>3</v>
      </c>
      <c r="H27" s="14">
        <v>4</v>
      </c>
      <c r="I27" s="14">
        <f t="shared" si="4"/>
        <v>12</v>
      </c>
      <c r="J27" s="81" t="str">
        <f t="shared" si="2"/>
        <v>MEDIO</v>
      </c>
      <c r="K27" s="68" t="s">
        <v>984</v>
      </c>
      <c r="L27" s="47">
        <f t="shared" si="0"/>
        <v>3</v>
      </c>
    </row>
    <row r="28" spans="1:12" s="11" customFormat="1" ht="102">
      <c r="A28" s="84">
        <v>22</v>
      </c>
      <c r="B28" s="45" t="s">
        <v>548</v>
      </c>
      <c r="C28" s="69" t="s">
        <v>971</v>
      </c>
      <c r="D28" s="69" t="s">
        <v>972</v>
      </c>
      <c r="E28" s="69" t="s">
        <v>940</v>
      </c>
      <c r="F28" s="83" t="s">
        <v>973</v>
      </c>
      <c r="G28" s="14">
        <v>3</v>
      </c>
      <c r="H28" s="14">
        <v>4</v>
      </c>
      <c r="I28" s="14">
        <f t="shared" si="4"/>
        <v>12</v>
      </c>
      <c r="J28" s="81" t="str">
        <f t="shared" si="2"/>
        <v>MEDIO</v>
      </c>
      <c r="K28" s="68" t="s">
        <v>984</v>
      </c>
      <c r="L28" s="47">
        <f>IF(J28="BAJO",0.1,IF(J28="MEDIO",3,5))</f>
        <v>3</v>
      </c>
    </row>
    <row r="29" spans="1:12" s="11" customFormat="1" ht="12.75">
      <c r="A29" s="84"/>
      <c r="B29" s="25"/>
      <c r="C29" s="13"/>
      <c r="D29" s="13"/>
      <c r="E29" s="13"/>
      <c r="F29" s="41"/>
      <c r="G29" s="14"/>
      <c r="H29" s="14"/>
      <c r="I29" s="14">
        <f t="shared" si="4"/>
        <v>0</v>
      </c>
      <c r="J29" s="14" t="str">
        <f t="shared" ref="J29:J62" si="5">IF(I29&lt;12,"BAJO",IF(I29&gt;19,"ALTO","MEDIO"))</f>
        <v>BAJO</v>
      </c>
      <c r="K29" s="3"/>
      <c r="L29" s="47">
        <f t="shared" si="0"/>
        <v>0.1</v>
      </c>
    </row>
    <row r="30" spans="1:12" s="11" customFormat="1" ht="12.75">
      <c r="A30" s="84"/>
      <c r="B30" s="25"/>
      <c r="C30" s="13"/>
      <c r="D30" s="13"/>
      <c r="E30" s="13"/>
      <c r="F30" s="41"/>
      <c r="G30" s="14"/>
      <c r="H30" s="14"/>
      <c r="I30" s="14">
        <f t="shared" si="4"/>
        <v>0</v>
      </c>
      <c r="J30" s="14" t="str">
        <f t="shared" si="5"/>
        <v>BAJO</v>
      </c>
      <c r="K30" s="3"/>
      <c r="L30" s="47">
        <f>IF(J30="BAJO",0.1,IF(J30="MEDIO",3,5))</f>
        <v>0.1</v>
      </c>
    </row>
    <row r="31" spans="1:12" s="11" customFormat="1" ht="12.75">
      <c r="A31" s="84"/>
      <c r="B31" s="25"/>
      <c r="C31" s="13"/>
      <c r="D31" s="26"/>
      <c r="E31" s="13"/>
      <c r="F31" s="41"/>
      <c r="G31" s="14"/>
      <c r="H31" s="14"/>
      <c r="I31" s="14">
        <f t="shared" si="4"/>
        <v>0</v>
      </c>
      <c r="J31" s="14" t="str">
        <f t="shared" si="5"/>
        <v>BAJO</v>
      </c>
      <c r="K31" s="3"/>
      <c r="L31" s="47">
        <f t="shared" si="0"/>
        <v>0.1</v>
      </c>
    </row>
    <row r="32" spans="1:12" s="11" customFormat="1" ht="12.75">
      <c r="A32" s="84"/>
      <c r="B32" s="25"/>
      <c r="C32" s="13"/>
      <c r="D32" s="26"/>
      <c r="E32" s="13"/>
      <c r="F32" s="41"/>
      <c r="G32" s="14"/>
      <c r="H32" s="14"/>
      <c r="I32" s="14">
        <f t="shared" si="4"/>
        <v>0</v>
      </c>
      <c r="J32" s="14" t="str">
        <f t="shared" si="5"/>
        <v>BAJO</v>
      </c>
      <c r="K32" s="3"/>
      <c r="L32" s="47">
        <f t="shared" si="0"/>
        <v>0.1</v>
      </c>
    </row>
    <row r="33" spans="1:12" s="11" customFormat="1" ht="12.75">
      <c r="A33" s="84"/>
      <c r="B33" s="25"/>
      <c r="C33" s="13"/>
      <c r="D33" s="13"/>
      <c r="E33" s="13"/>
      <c r="F33" s="41"/>
      <c r="G33" s="14"/>
      <c r="H33" s="14"/>
      <c r="I33" s="14">
        <f t="shared" si="4"/>
        <v>0</v>
      </c>
      <c r="J33" s="14" t="str">
        <f t="shared" si="5"/>
        <v>BAJO</v>
      </c>
      <c r="K33" s="3"/>
      <c r="L33" s="47">
        <f>IF(J33="BAJO",0.1,IF(J33="MEDIO",3,5))</f>
        <v>0.1</v>
      </c>
    </row>
    <row r="34" spans="1:12" s="11" customFormat="1" ht="12.75">
      <c r="A34" s="84"/>
      <c r="B34" s="25"/>
      <c r="C34" s="13"/>
      <c r="D34" s="13"/>
      <c r="E34" s="13"/>
      <c r="F34" s="41"/>
      <c r="G34" s="14"/>
      <c r="H34" s="14"/>
      <c r="I34" s="14">
        <f t="shared" si="4"/>
        <v>0</v>
      </c>
      <c r="J34" s="14" t="str">
        <f t="shared" si="5"/>
        <v>BAJO</v>
      </c>
      <c r="K34" s="3"/>
      <c r="L34" s="47">
        <f>IF(J34="BAJO",0.1,IF(J34="MEDIO",3,5))</f>
        <v>0.1</v>
      </c>
    </row>
    <row r="35" spans="1:12" s="11" customFormat="1" ht="12.75">
      <c r="A35" s="84"/>
      <c r="B35" s="25"/>
      <c r="C35" s="13"/>
      <c r="D35" s="26"/>
      <c r="E35" s="13"/>
      <c r="F35" s="41"/>
      <c r="G35" s="14"/>
      <c r="H35" s="14"/>
      <c r="I35" s="14">
        <f t="shared" si="4"/>
        <v>0</v>
      </c>
      <c r="J35" s="14" t="str">
        <f t="shared" si="5"/>
        <v>BAJO</v>
      </c>
      <c r="K35" s="3"/>
      <c r="L35" s="47">
        <f t="shared" si="0"/>
        <v>0.1</v>
      </c>
    </row>
    <row r="36" spans="1:12" s="11" customFormat="1" ht="12.75">
      <c r="A36" s="84"/>
      <c r="B36" s="25"/>
      <c r="C36" s="13"/>
      <c r="D36" s="26"/>
      <c r="E36" s="13"/>
      <c r="F36" s="41"/>
      <c r="G36" s="14"/>
      <c r="H36" s="14"/>
      <c r="I36" s="14">
        <f t="shared" si="4"/>
        <v>0</v>
      </c>
      <c r="J36" s="14" t="str">
        <f t="shared" si="5"/>
        <v>BAJO</v>
      </c>
      <c r="K36" s="3"/>
      <c r="L36" s="47">
        <f t="shared" si="0"/>
        <v>0.1</v>
      </c>
    </row>
    <row r="37" spans="1:12" s="11" customFormat="1" ht="12.75">
      <c r="A37" s="84"/>
      <c r="B37" s="25"/>
      <c r="C37" s="13"/>
      <c r="D37" s="13"/>
      <c r="E37" s="13"/>
      <c r="F37" s="41"/>
      <c r="G37" s="14"/>
      <c r="H37" s="14"/>
      <c r="I37" s="14">
        <f t="shared" si="4"/>
        <v>0</v>
      </c>
      <c r="J37" s="14" t="str">
        <f t="shared" si="5"/>
        <v>BAJO</v>
      </c>
      <c r="K37" s="3"/>
      <c r="L37" s="47">
        <f>IF(J37="BAJO",0.1,IF(J37="MEDIO",3,5))</f>
        <v>0.1</v>
      </c>
    </row>
    <row r="38" spans="1:12" s="11" customFormat="1" ht="12.75">
      <c r="A38" s="84"/>
      <c r="B38" s="25"/>
      <c r="C38" s="13"/>
      <c r="D38" s="13"/>
      <c r="E38" s="13"/>
      <c r="F38" s="41"/>
      <c r="G38" s="14"/>
      <c r="H38" s="14"/>
      <c r="I38" s="14">
        <f t="shared" si="4"/>
        <v>0</v>
      </c>
      <c r="J38" s="14" t="str">
        <f t="shared" si="5"/>
        <v>BAJO</v>
      </c>
      <c r="K38" s="3"/>
      <c r="L38" s="47">
        <f>IF(J38="BAJO",0.1,IF(J38="MEDIO",3,5))</f>
        <v>0.1</v>
      </c>
    </row>
    <row r="39" spans="1:12" s="11" customFormat="1" ht="12.75">
      <c r="A39" s="84"/>
      <c r="B39" s="25"/>
      <c r="C39" s="13"/>
      <c r="D39" s="26"/>
      <c r="E39" s="13"/>
      <c r="F39" s="41"/>
      <c r="G39" s="14"/>
      <c r="H39" s="14"/>
      <c r="I39" s="14">
        <f t="shared" si="4"/>
        <v>0</v>
      </c>
      <c r="J39" s="14" t="str">
        <f t="shared" si="5"/>
        <v>BAJO</v>
      </c>
      <c r="K39" s="3"/>
      <c r="L39" s="47">
        <f t="shared" si="0"/>
        <v>0.1</v>
      </c>
    </row>
    <row r="40" spans="1:12" s="11" customFormat="1" ht="12.75">
      <c r="A40" s="84"/>
      <c r="B40" s="25"/>
      <c r="C40" s="13"/>
      <c r="D40" s="13"/>
      <c r="E40" s="13"/>
      <c r="F40" s="41"/>
      <c r="G40" s="14"/>
      <c r="H40" s="14"/>
      <c r="I40" s="14">
        <f t="shared" si="4"/>
        <v>0</v>
      </c>
      <c r="J40" s="14" t="str">
        <f t="shared" si="5"/>
        <v>BAJO</v>
      </c>
      <c r="K40" s="3"/>
      <c r="L40" s="47">
        <f t="shared" si="0"/>
        <v>0.1</v>
      </c>
    </row>
    <row r="41" spans="1:12" s="11" customFormat="1" ht="12.75">
      <c r="A41" s="84"/>
      <c r="B41" s="25"/>
      <c r="C41" s="13"/>
      <c r="D41" s="13"/>
      <c r="E41" s="13"/>
      <c r="F41" s="41"/>
      <c r="G41" s="14"/>
      <c r="H41" s="14"/>
      <c r="I41" s="14">
        <f t="shared" si="4"/>
        <v>0</v>
      </c>
      <c r="J41" s="14" t="str">
        <f t="shared" si="5"/>
        <v>BAJO</v>
      </c>
      <c r="K41" s="3"/>
      <c r="L41" s="47">
        <f>IF(J41="BAJO",0.1,IF(J41="MEDIO",3,5))</f>
        <v>0.1</v>
      </c>
    </row>
    <row r="42" spans="1:12" s="11" customFormat="1" ht="12.75">
      <c r="A42" s="84"/>
      <c r="B42" s="25"/>
      <c r="C42" s="13"/>
      <c r="D42" s="26"/>
      <c r="E42" s="13"/>
      <c r="F42" s="41"/>
      <c r="G42" s="14"/>
      <c r="H42" s="14"/>
      <c r="I42" s="14">
        <f t="shared" si="4"/>
        <v>0</v>
      </c>
      <c r="J42" s="14" t="str">
        <f t="shared" si="5"/>
        <v>BAJO</v>
      </c>
      <c r="K42" s="3"/>
      <c r="L42" s="47">
        <f t="shared" si="0"/>
        <v>0.1</v>
      </c>
    </row>
    <row r="43" spans="1:12" s="11" customFormat="1" ht="12.75">
      <c r="A43" s="84"/>
      <c r="B43" s="25"/>
      <c r="C43" s="13"/>
      <c r="D43" s="29"/>
      <c r="E43" s="13"/>
      <c r="F43" s="41"/>
      <c r="G43" s="14"/>
      <c r="H43" s="14"/>
      <c r="I43" s="14">
        <f t="shared" si="4"/>
        <v>0</v>
      </c>
      <c r="J43" s="14" t="str">
        <f t="shared" si="5"/>
        <v>BAJO</v>
      </c>
      <c r="K43" s="3"/>
      <c r="L43" s="47">
        <f t="shared" si="0"/>
        <v>0.1</v>
      </c>
    </row>
    <row r="44" spans="1:12" s="11" customFormat="1" ht="12.75">
      <c r="A44" s="84"/>
      <c r="B44" s="25"/>
      <c r="C44" s="13"/>
      <c r="D44" s="13"/>
      <c r="E44" s="13"/>
      <c r="F44" s="41"/>
      <c r="G44" s="14"/>
      <c r="H44" s="14"/>
      <c r="I44" s="14">
        <f t="shared" si="4"/>
        <v>0</v>
      </c>
      <c r="J44" s="14" t="str">
        <f t="shared" si="5"/>
        <v>BAJO</v>
      </c>
      <c r="K44" s="3"/>
      <c r="L44" s="47">
        <f>IF(J44="BAJO",0.1,IF(J44="MEDIO",3,5))</f>
        <v>0.1</v>
      </c>
    </row>
    <row r="45" spans="1:12" s="11" customFormat="1" ht="12.75">
      <c r="A45" s="84"/>
      <c r="B45" s="25"/>
      <c r="C45" s="13"/>
      <c r="D45" s="13"/>
      <c r="E45" s="13"/>
      <c r="F45" s="41"/>
      <c r="G45" s="14"/>
      <c r="H45" s="14"/>
      <c r="I45" s="14">
        <f t="shared" si="4"/>
        <v>0</v>
      </c>
      <c r="J45" s="14" t="str">
        <f t="shared" si="5"/>
        <v>BAJO</v>
      </c>
      <c r="K45" s="3"/>
      <c r="L45" s="47">
        <f>IF(J45="BAJO",0.1,IF(J45="MEDIO",3,5))</f>
        <v>0.1</v>
      </c>
    </row>
    <row r="46" spans="1:12" s="11" customFormat="1" ht="12.75">
      <c r="A46" s="84"/>
      <c r="B46" s="25"/>
      <c r="C46" s="13"/>
      <c r="D46" s="26"/>
      <c r="E46" s="13"/>
      <c r="F46" s="41"/>
      <c r="G46" s="14"/>
      <c r="H46" s="14"/>
      <c r="I46" s="14">
        <f t="shared" si="4"/>
        <v>0</v>
      </c>
      <c r="J46" s="14" t="str">
        <f t="shared" si="5"/>
        <v>BAJO</v>
      </c>
      <c r="K46" s="3"/>
      <c r="L46" s="47">
        <f t="shared" si="0"/>
        <v>0.1</v>
      </c>
    </row>
    <row r="47" spans="1:12" s="11" customFormat="1" ht="12.75">
      <c r="A47" s="84"/>
      <c r="B47" s="25"/>
      <c r="C47" s="13"/>
      <c r="D47" s="29"/>
      <c r="E47" s="13"/>
      <c r="F47" s="41"/>
      <c r="G47" s="14"/>
      <c r="H47" s="14"/>
      <c r="I47" s="14">
        <f t="shared" si="4"/>
        <v>0</v>
      </c>
      <c r="J47" s="14" t="str">
        <f t="shared" si="5"/>
        <v>BAJO</v>
      </c>
      <c r="K47" s="3"/>
      <c r="L47" s="47">
        <f t="shared" si="0"/>
        <v>0.1</v>
      </c>
    </row>
    <row r="48" spans="1:12" s="11" customFormat="1" ht="12.75">
      <c r="A48" s="84"/>
      <c r="B48" s="25"/>
      <c r="C48" s="13"/>
      <c r="D48" s="13"/>
      <c r="E48" s="13"/>
      <c r="F48" s="41"/>
      <c r="G48" s="14"/>
      <c r="H48" s="14"/>
      <c r="I48" s="14">
        <f t="shared" si="4"/>
        <v>0</v>
      </c>
      <c r="J48" s="14" t="str">
        <f t="shared" si="5"/>
        <v>BAJO</v>
      </c>
      <c r="K48" s="3"/>
      <c r="L48" s="47">
        <f>IF(J48="BAJO",0.1,IF(J48="MEDIO",3,5))</f>
        <v>0.1</v>
      </c>
    </row>
    <row r="49" spans="1:12" s="22" customFormat="1" ht="12.75">
      <c r="A49" s="59"/>
      <c r="B49" s="25"/>
      <c r="C49" s="13"/>
      <c r="D49" s="15"/>
      <c r="E49" s="15"/>
      <c r="F49" s="41"/>
      <c r="G49" s="21"/>
      <c r="H49" s="21"/>
      <c r="I49" s="21">
        <f t="shared" si="4"/>
        <v>0</v>
      </c>
      <c r="J49" s="21" t="str">
        <f t="shared" si="5"/>
        <v>BAJO</v>
      </c>
      <c r="K49" s="3"/>
      <c r="L49" s="59">
        <f>IF(J49="BAJO",0.1,IF(J49="MEDIO",3,5))</f>
        <v>0.1</v>
      </c>
    </row>
    <row r="50" spans="1:12" s="11" customFormat="1" ht="12.75">
      <c r="A50" s="84"/>
      <c r="B50" s="25"/>
      <c r="C50" s="15"/>
      <c r="D50" s="26"/>
      <c r="E50" s="16"/>
      <c r="F50" s="35"/>
      <c r="G50" s="23"/>
      <c r="H50" s="23"/>
      <c r="I50" s="14">
        <f t="shared" si="4"/>
        <v>0</v>
      </c>
      <c r="J50" s="14" t="str">
        <f t="shared" si="5"/>
        <v>BAJO</v>
      </c>
      <c r="K50" s="3"/>
      <c r="L50" s="47">
        <f t="shared" si="0"/>
        <v>0.1</v>
      </c>
    </row>
    <row r="51" spans="1:12" s="11" customFormat="1" ht="12.75">
      <c r="A51" s="84"/>
      <c r="B51" s="25"/>
      <c r="C51" s="13"/>
      <c r="D51" s="26"/>
      <c r="E51" s="16"/>
      <c r="F51" s="35"/>
      <c r="G51" s="23"/>
      <c r="H51" s="23"/>
      <c r="I51" s="14">
        <f t="shared" si="4"/>
        <v>0</v>
      </c>
      <c r="J51" s="14" t="str">
        <f t="shared" si="5"/>
        <v>BAJO</v>
      </c>
      <c r="K51" s="3"/>
      <c r="L51" s="47">
        <f t="shared" si="0"/>
        <v>0.1</v>
      </c>
    </row>
    <row r="52" spans="1:12" s="11" customFormat="1" ht="12.75">
      <c r="A52" s="84"/>
      <c r="B52" s="25"/>
      <c r="C52" s="13"/>
      <c r="D52" s="13"/>
      <c r="E52" s="16"/>
      <c r="F52" s="35"/>
      <c r="G52" s="23"/>
      <c r="H52" s="23"/>
      <c r="I52" s="14">
        <f t="shared" si="4"/>
        <v>0</v>
      </c>
      <c r="J52" s="14" t="str">
        <f t="shared" si="5"/>
        <v>BAJO</v>
      </c>
      <c r="K52" s="3"/>
      <c r="L52" s="47">
        <f>IF(J52="BAJO",0.1,IF(J52="MEDIO",3,5))</f>
        <v>0.1</v>
      </c>
    </row>
    <row r="53" spans="1:12" s="11" customFormat="1" ht="12.75">
      <c r="A53" s="84"/>
      <c r="B53" s="25"/>
      <c r="C53" s="28"/>
      <c r="D53" s="29"/>
      <c r="E53" s="28"/>
      <c r="F53" s="35"/>
      <c r="G53" s="14"/>
      <c r="H53" s="14"/>
      <c r="I53" s="14">
        <f t="shared" si="4"/>
        <v>0</v>
      </c>
      <c r="J53" s="14" t="str">
        <f t="shared" si="5"/>
        <v>BAJO</v>
      </c>
      <c r="K53" s="3"/>
      <c r="L53" s="47">
        <f t="shared" si="0"/>
        <v>0.1</v>
      </c>
    </row>
    <row r="54" spans="1:12" s="11" customFormat="1" ht="12.75">
      <c r="A54" s="84"/>
      <c r="B54" s="25"/>
      <c r="C54" s="28"/>
      <c r="D54" s="29"/>
      <c r="E54" s="28"/>
      <c r="F54" s="35"/>
      <c r="G54" s="30"/>
      <c r="H54" s="14"/>
      <c r="I54" s="14">
        <f t="shared" si="4"/>
        <v>0</v>
      </c>
      <c r="J54" s="14" t="str">
        <f t="shared" si="5"/>
        <v>BAJO</v>
      </c>
      <c r="K54" s="3"/>
      <c r="L54" s="47">
        <f t="shared" si="0"/>
        <v>0.1</v>
      </c>
    </row>
    <row r="55" spans="1:12" s="11" customFormat="1" ht="12.75">
      <c r="A55" s="84"/>
      <c r="B55" s="25"/>
      <c r="C55" s="28"/>
      <c r="D55" s="29"/>
      <c r="E55" s="28"/>
      <c r="F55" s="35"/>
      <c r="G55" s="30"/>
      <c r="H55" s="14"/>
      <c r="I55" s="14">
        <f t="shared" si="4"/>
        <v>0</v>
      </c>
      <c r="J55" s="14" t="str">
        <f t="shared" si="5"/>
        <v>BAJO</v>
      </c>
      <c r="K55" s="3"/>
      <c r="L55" s="47">
        <f>IF(J55="BAJO",0.1,IF(J55="MEDIO",3,5))</f>
        <v>0.1</v>
      </c>
    </row>
    <row r="56" spans="1:12" s="11" customFormat="1" ht="12.75">
      <c r="A56" s="84"/>
      <c r="B56" s="25"/>
      <c r="C56" s="28"/>
      <c r="D56" s="29"/>
      <c r="E56" s="28"/>
      <c r="F56" s="35"/>
      <c r="G56" s="14"/>
      <c r="H56" s="14"/>
      <c r="I56" s="14">
        <f t="shared" si="4"/>
        <v>0</v>
      </c>
      <c r="J56" s="14" t="str">
        <f t="shared" si="5"/>
        <v>BAJO</v>
      </c>
      <c r="K56" s="13"/>
      <c r="L56" s="47">
        <f t="shared" si="0"/>
        <v>0.1</v>
      </c>
    </row>
    <row r="57" spans="1:12" s="11" customFormat="1" ht="12.75">
      <c r="A57" s="84"/>
      <c r="B57" s="25"/>
      <c r="C57" s="28"/>
      <c r="D57" s="29"/>
      <c r="E57" s="28"/>
      <c r="F57" s="35"/>
      <c r="G57" s="14"/>
      <c r="H57" s="14"/>
      <c r="I57" s="14">
        <f t="shared" si="4"/>
        <v>0</v>
      </c>
      <c r="J57" s="14" t="str">
        <f t="shared" si="5"/>
        <v>BAJO</v>
      </c>
      <c r="K57" s="13"/>
      <c r="L57" s="47">
        <f>IF(J57="BAJO",0.1,IF(J57="MEDIO",3,5))</f>
        <v>0.1</v>
      </c>
    </row>
    <row r="58" spans="1:12" s="22" customFormat="1" ht="12.75">
      <c r="A58" s="59"/>
      <c r="B58" s="31"/>
      <c r="C58" s="32"/>
      <c r="D58" s="33"/>
      <c r="E58" s="15"/>
      <c r="F58" s="42"/>
      <c r="G58" s="21"/>
      <c r="H58" s="21"/>
      <c r="I58" s="21">
        <f t="shared" si="4"/>
        <v>0</v>
      </c>
      <c r="J58" s="21" t="str">
        <f t="shared" si="5"/>
        <v>BAJO</v>
      </c>
      <c r="K58" s="3"/>
      <c r="L58" s="59">
        <f t="shared" si="0"/>
        <v>0.1</v>
      </c>
    </row>
    <row r="59" spans="1:12" s="22" customFormat="1" ht="12.75">
      <c r="A59" s="59"/>
      <c r="B59" s="31"/>
      <c r="C59" s="32"/>
      <c r="D59" s="29"/>
      <c r="E59" s="15"/>
      <c r="F59" s="42"/>
      <c r="G59" s="34"/>
      <c r="H59" s="21"/>
      <c r="I59" s="21">
        <f t="shared" si="4"/>
        <v>0</v>
      </c>
      <c r="J59" s="21" t="str">
        <f t="shared" si="5"/>
        <v>BAJO</v>
      </c>
      <c r="K59" s="3"/>
      <c r="L59" s="59">
        <f t="shared" si="0"/>
        <v>0.1</v>
      </c>
    </row>
    <row r="60" spans="1:12" s="11" customFormat="1" ht="12.75">
      <c r="A60" s="84"/>
      <c r="B60" s="25"/>
      <c r="C60" s="35"/>
      <c r="D60" s="29"/>
      <c r="E60" s="28"/>
      <c r="F60" s="35"/>
      <c r="G60" s="14"/>
      <c r="H60" s="14"/>
      <c r="I60" s="14">
        <f t="shared" si="4"/>
        <v>0</v>
      </c>
      <c r="J60" s="14" t="str">
        <f t="shared" si="5"/>
        <v>BAJO</v>
      </c>
      <c r="K60" s="13"/>
      <c r="L60" s="47">
        <f t="shared" si="0"/>
        <v>0.1</v>
      </c>
    </row>
    <row r="61" spans="1:12" s="11" customFormat="1" ht="12.75">
      <c r="A61" s="84"/>
      <c r="B61" s="25"/>
      <c r="C61" s="28"/>
      <c r="D61" s="29"/>
      <c r="E61" s="28"/>
      <c r="F61" s="35"/>
      <c r="G61" s="14"/>
      <c r="H61" s="14"/>
      <c r="I61" s="14">
        <f t="shared" si="4"/>
        <v>0</v>
      </c>
      <c r="J61" s="14" t="str">
        <f t="shared" si="5"/>
        <v>BAJO</v>
      </c>
      <c r="K61" s="13"/>
      <c r="L61" s="47">
        <f t="shared" si="0"/>
        <v>0.1</v>
      </c>
    </row>
    <row r="62" spans="1:12" s="11" customFormat="1" ht="12.75">
      <c r="A62" s="84"/>
      <c r="B62" s="25"/>
      <c r="C62" s="28"/>
      <c r="D62" s="29"/>
      <c r="E62" s="28"/>
      <c r="F62" s="35"/>
      <c r="G62" s="14"/>
      <c r="H62" s="14"/>
      <c r="I62" s="14">
        <f t="shared" si="4"/>
        <v>0</v>
      </c>
      <c r="J62" s="14" t="str">
        <f t="shared" si="5"/>
        <v>BAJO</v>
      </c>
      <c r="K62" s="3"/>
      <c r="L62" s="47">
        <f t="shared" si="0"/>
        <v>0.1</v>
      </c>
    </row>
    <row r="63" spans="1:12" s="11" customFormat="1" ht="12.75">
      <c r="A63" s="84"/>
      <c r="B63" s="25"/>
      <c r="C63" s="28"/>
      <c r="D63" s="29"/>
      <c r="E63" s="28"/>
      <c r="F63" s="35"/>
      <c r="G63" s="14"/>
      <c r="H63" s="14"/>
      <c r="I63" s="14">
        <f t="shared" si="4"/>
        <v>0</v>
      </c>
      <c r="J63" s="14" t="str">
        <f t="shared" ref="J63:J68" si="6">IF(I63&lt;12,"BAJO",IF(I63&gt;19,"ALTO","MEDIO"))</f>
        <v>BAJO</v>
      </c>
      <c r="K63" s="3"/>
      <c r="L63" s="47">
        <f t="shared" ref="L63:L68" si="7">IF(J63="BAJO",0.1,IF(J63="MEDIO",3,5))</f>
        <v>0.1</v>
      </c>
    </row>
    <row r="64" spans="1:12" s="11" customFormat="1" ht="12.75">
      <c r="A64" s="84"/>
      <c r="B64" s="25"/>
      <c r="C64" s="28"/>
      <c r="D64" s="29"/>
      <c r="E64" s="28"/>
      <c r="F64" s="35"/>
      <c r="G64" s="14"/>
      <c r="H64" s="14"/>
      <c r="I64" s="14">
        <f t="shared" ref="I64:I68" si="8">G64*H64</f>
        <v>0</v>
      </c>
      <c r="J64" s="14" t="str">
        <f t="shared" si="6"/>
        <v>BAJO</v>
      </c>
      <c r="K64" s="3"/>
      <c r="L64" s="47">
        <f t="shared" si="7"/>
        <v>0.1</v>
      </c>
    </row>
    <row r="65" spans="1:14" s="11" customFormat="1" ht="12.75">
      <c r="A65" s="84"/>
      <c r="B65" s="25"/>
      <c r="C65" s="28"/>
      <c r="D65" s="29"/>
      <c r="E65" s="28"/>
      <c r="F65" s="35"/>
      <c r="G65" s="14"/>
      <c r="H65" s="14"/>
      <c r="I65" s="14">
        <f t="shared" si="8"/>
        <v>0</v>
      </c>
      <c r="J65" s="14" t="str">
        <f t="shared" si="6"/>
        <v>BAJO</v>
      </c>
      <c r="K65" s="3"/>
      <c r="L65" s="47">
        <f t="shared" si="7"/>
        <v>0.1</v>
      </c>
    </row>
    <row r="66" spans="1:14" s="11" customFormat="1" ht="12.75">
      <c r="A66" s="84"/>
      <c r="B66" s="25"/>
      <c r="C66" s="28"/>
      <c r="D66" s="29"/>
      <c r="E66" s="28"/>
      <c r="F66" s="35"/>
      <c r="G66" s="14"/>
      <c r="H66" s="14"/>
      <c r="I66" s="14">
        <f t="shared" si="8"/>
        <v>0</v>
      </c>
      <c r="J66" s="14" t="str">
        <f t="shared" si="6"/>
        <v>BAJO</v>
      </c>
      <c r="K66" s="3"/>
      <c r="L66" s="47">
        <f t="shared" si="7"/>
        <v>0.1</v>
      </c>
    </row>
    <row r="67" spans="1:14" s="11" customFormat="1" ht="12.75">
      <c r="A67" s="84"/>
      <c r="B67" s="25"/>
      <c r="C67" s="28"/>
      <c r="D67" s="29"/>
      <c r="E67" s="28"/>
      <c r="F67" s="35"/>
      <c r="G67" s="14"/>
      <c r="H67" s="14"/>
      <c r="I67" s="14">
        <f t="shared" si="8"/>
        <v>0</v>
      </c>
      <c r="J67" s="14" t="str">
        <f t="shared" si="6"/>
        <v>BAJO</v>
      </c>
      <c r="K67" s="3"/>
      <c r="L67" s="47">
        <f t="shared" si="7"/>
        <v>0.1</v>
      </c>
    </row>
    <row r="68" spans="1:14" s="11" customFormat="1" ht="12.75">
      <c r="A68" s="84"/>
      <c r="B68" s="25"/>
      <c r="C68" s="28"/>
      <c r="D68" s="29"/>
      <c r="E68" s="28"/>
      <c r="F68" s="35"/>
      <c r="G68" s="14"/>
      <c r="H68" s="14"/>
      <c r="I68" s="14">
        <f t="shared" si="8"/>
        <v>0</v>
      </c>
      <c r="J68" s="14" t="str">
        <f t="shared" si="6"/>
        <v>BAJO</v>
      </c>
      <c r="K68" s="3"/>
      <c r="L68" s="47">
        <f t="shared" si="7"/>
        <v>0.1</v>
      </c>
    </row>
    <row r="69" spans="1:14" s="11" customFormat="1" ht="12.75">
      <c r="A69" s="38"/>
      <c r="C69" s="36"/>
      <c r="D69" s="37"/>
      <c r="F69" s="43"/>
      <c r="G69" s="38"/>
      <c r="H69" s="38"/>
      <c r="M69" s="11">
        <f>SUM(L7:L68)</f>
        <v>58.800000000000061</v>
      </c>
      <c r="N69" s="11">
        <f>COUNT(L7:L68)</f>
        <v>62</v>
      </c>
    </row>
    <row r="70" spans="1:14" s="11" customFormat="1" ht="12.75">
      <c r="A70" s="38"/>
      <c r="D70" s="37"/>
      <c r="F70" s="43"/>
      <c r="G70" s="38"/>
      <c r="H70" s="38"/>
    </row>
    <row r="71" spans="1:14" s="11" customFormat="1" ht="12.75">
      <c r="A71" s="38"/>
      <c r="D71" s="37"/>
      <c r="F71" s="43"/>
      <c r="G71" s="38"/>
      <c r="H71" s="38"/>
    </row>
  </sheetData>
  <dataConsolidate/>
  <mergeCells count="5">
    <mergeCell ref="C1:L1"/>
    <mergeCell ref="C2:L2"/>
    <mergeCell ref="A1:B2"/>
    <mergeCell ref="A4:B4"/>
    <mergeCell ref="F4:J4"/>
  </mergeCells>
  <phoneticPr fontId="20" type="noConversion"/>
  <conditionalFormatting sqref="J65:J67 J29:J61">
    <cfRule type="cellIs" dxfId="41" priority="13" stopIfTrue="1" operator="equal">
      <formula>"ALTO"</formula>
    </cfRule>
    <cfRule type="cellIs" dxfId="40" priority="14" stopIfTrue="1" operator="equal">
      <formula>"MEDIO"</formula>
    </cfRule>
    <cfRule type="cellIs" dxfId="39" priority="15" stopIfTrue="1" operator="equal">
      <formula>"BAJO"</formula>
    </cfRule>
  </conditionalFormatting>
  <conditionalFormatting sqref="J62">
    <cfRule type="cellIs" dxfId="38" priority="10" stopIfTrue="1" operator="equal">
      <formula>"ALTO"</formula>
    </cfRule>
    <cfRule type="cellIs" dxfId="37" priority="11" stopIfTrue="1" operator="equal">
      <formula>"MEDIO"</formula>
    </cfRule>
    <cfRule type="cellIs" dxfId="36" priority="12" stopIfTrue="1" operator="equal">
      <formula>"BAJO"</formula>
    </cfRule>
  </conditionalFormatting>
  <conditionalFormatting sqref="J63:J64">
    <cfRule type="cellIs" dxfId="35" priority="7" stopIfTrue="1" operator="equal">
      <formula>"ALTO"</formula>
    </cfRule>
    <cfRule type="cellIs" dxfId="34" priority="8" stopIfTrue="1" operator="equal">
      <formula>"MEDIO"</formula>
    </cfRule>
    <cfRule type="cellIs" dxfId="33" priority="9" stopIfTrue="1" operator="equal">
      <formula>"BAJO"</formula>
    </cfRule>
  </conditionalFormatting>
  <conditionalFormatting sqref="J68">
    <cfRule type="cellIs" dxfId="32" priority="4" stopIfTrue="1" operator="equal">
      <formula>"ALTO"</formula>
    </cfRule>
    <cfRule type="cellIs" dxfId="31" priority="5" stopIfTrue="1" operator="equal">
      <formula>"MEDIO"</formula>
    </cfRule>
    <cfRule type="cellIs" dxfId="30" priority="6" stopIfTrue="1" operator="equal">
      <formula>"BAJO"</formula>
    </cfRule>
  </conditionalFormatting>
  <conditionalFormatting sqref="J7:J28">
    <cfRule type="cellIs" dxfId="29" priority="1" stopIfTrue="1" operator="equal">
      <formula>"ALTO"</formula>
    </cfRule>
    <cfRule type="cellIs" dxfId="28" priority="2" stopIfTrue="1" operator="equal">
      <formula>"MEDIO"</formula>
    </cfRule>
    <cfRule type="cellIs" dxfId="27"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69"/>
  <sheetViews>
    <sheetView view="pageBreakPreview" zoomScale="70" zoomScaleNormal="70" zoomScaleSheetLayoutView="70" workbookViewId="0">
      <selection sqref="A1:B2"/>
    </sheetView>
  </sheetViews>
  <sheetFormatPr baseColWidth="10" defaultColWidth="11.42578125" defaultRowHeight="18"/>
  <cols>
    <col min="1" max="1" width="5.28515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34"/>
      <c r="B1" s="334"/>
      <c r="C1" s="329" t="s">
        <v>606</v>
      </c>
      <c r="D1" s="329"/>
      <c r="E1" s="329"/>
      <c r="F1" s="329"/>
      <c r="G1" s="329"/>
      <c r="H1" s="329"/>
      <c r="I1" s="329"/>
      <c r="J1" s="329"/>
      <c r="K1" s="329"/>
      <c r="L1" s="329"/>
    </row>
    <row r="2" spans="1:73" ht="36" customHeight="1">
      <c r="A2" s="334"/>
      <c r="B2" s="334"/>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909</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40.25">
      <c r="A7" s="84">
        <v>1</v>
      </c>
      <c r="B7" s="100" t="s">
        <v>294</v>
      </c>
      <c r="C7" s="99" t="s">
        <v>295</v>
      </c>
      <c r="D7" s="99" t="s">
        <v>291</v>
      </c>
      <c r="E7" s="90" t="s">
        <v>175</v>
      </c>
      <c r="F7" s="83" t="s">
        <v>608</v>
      </c>
      <c r="G7" s="14">
        <v>4</v>
      </c>
      <c r="H7" s="14">
        <v>5</v>
      </c>
      <c r="I7" s="14">
        <f>G7*H7</f>
        <v>20</v>
      </c>
      <c r="J7" s="81" t="str">
        <f>IF(I7&lt;=6,"BAJO",IF(I7&gt;=15,"ALTO","MEDIO"))</f>
        <v>ALTO</v>
      </c>
      <c r="K7" s="68" t="s">
        <v>986</v>
      </c>
      <c r="L7" s="47">
        <f t="shared" ref="L7:L60" si="0">IF(J7="BAJO",0.1,IF(J7="MEDIO",3,5))</f>
        <v>5</v>
      </c>
      <c r="BT7" s="11">
        <v>1</v>
      </c>
      <c r="BU7" s="11">
        <v>1</v>
      </c>
    </row>
    <row r="8" spans="1:73" s="11" customFormat="1" ht="140.25">
      <c r="A8" s="84">
        <v>2</v>
      </c>
      <c r="B8" s="100" t="s">
        <v>294</v>
      </c>
      <c r="C8" s="99" t="s">
        <v>296</v>
      </c>
      <c r="D8" s="101" t="s">
        <v>633</v>
      </c>
      <c r="E8" s="90" t="s">
        <v>175</v>
      </c>
      <c r="F8" s="98" t="s">
        <v>688</v>
      </c>
      <c r="G8" s="14">
        <v>4</v>
      </c>
      <c r="H8" s="14">
        <v>5</v>
      </c>
      <c r="I8" s="14">
        <f t="shared" ref="I8:I61" si="1">G8*H8</f>
        <v>20</v>
      </c>
      <c r="J8" s="81" t="str">
        <f t="shared" ref="J8:J66" si="2">IF(I8&lt;=6,"BAJO",IF(I8&gt;=15,"ALTO","MEDIO"))</f>
        <v>ALTO</v>
      </c>
      <c r="K8" s="68" t="s">
        <v>986</v>
      </c>
      <c r="L8" s="47">
        <f t="shared" si="0"/>
        <v>5</v>
      </c>
      <c r="BT8" s="11">
        <v>2</v>
      </c>
      <c r="BU8" s="11">
        <v>2</v>
      </c>
    </row>
    <row r="9" spans="1:73" s="11" customFormat="1" ht="107.25" customHeight="1">
      <c r="A9" s="84">
        <v>3</v>
      </c>
      <c r="B9" s="100" t="s">
        <v>294</v>
      </c>
      <c r="C9" s="99" t="s">
        <v>297</v>
      </c>
      <c r="D9" s="102" t="s">
        <v>291</v>
      </c>
      <c r="E9" s="90" t="s">
        <v>175</v>
      </c>
      <c r="F9" s="83" t="s">
        <v>608</v>
      </c>
      <c r="G9" s="14">
        <v>3</v>
      </c>
      <c r="H9" s="14">
        <v>4</v>
      </c>
      <c r="I9" s="14">
        <f>G9*H9</f>
        <v>12</v>
      </c>
      <c r="J9" s="81" t="str">
        <f t="shared" si="2"/>
        <v>MEDIO</v>
      </c>
      <c r="K9" s="68" t="s">
        <v>984</v>
      </c>
      <c r="L9" s="47">
        <f>IF(J9="BAJO",0.1,IF(J9="MEDIO",3,5))</f>
        <v>3</v>
      </c>
    </row>
    <row r="10" spans="1:73" s="11" customFormat="1" ht="109.5" customHeight="1">
      <c r="A10" s="84">
        <v>4</v>
      </c>
      <c r="B10" s="100" t="s">
        <v>294</v>
      </c>
      <c r="C10" s="99" t="s">
        <v>298</v>
      </c>
      <c r="D10" s="99" t="s">
        <v>634</v>
      </c>
      <c r="E10" s="90" t="s">
        <v>175</v>
      </c>
      <c r="F10" s="98" t="s">
        <v>436</v>
      </c>
      <c r="G10" s="27" t="s">
        <v>387</v>
      </c>
      <c r="H10" s="14">
        <v>4</v>
      </c>
      <c r="I10" s="14">
        <f t="shared" si="1"/>
        <v>12</v>
      </c>
      <c r="J10" s="81" t="str">
        <f t="shared" si="2"/>
        <v>MEDIO</v>
      </c>
      <c r="K10" s="68" t="s">
        <v>984</v>
      </c>
      <c r="L10" s="47">
        <f t="shared" si="0"/>
        <v>3</v>
      </c>
    </row>
    <row r="11" spans="1:73" s="11" customFormat="1" ht="140.25">
      <c r="A11" s="84">
        <v>5</v>
      </c>
      <c r="B11" s="100" t="s">
        <v>294</v>
      </c>
      <c r="C11" s="99" t="s">
        <v>299</v>
      </c>
      <c r="D11" s="99" t="s">
        <v>291</v>
      </c>
      <c r="E11" s="90" t="s">
        <v>175</v>
      </c>
      <c r="F11" s="83" t="s">
        <v>608</v>
      </c>
      <c r="G11" s="14">
        <v>4</v>
      </c>
      <c r="H11" s="14">
        <v>5</v>
      </c>
      <c r="I11" s="14">
        <f t="shared" si="1"/>
        <v>20</v>
      </c>
      <c r="J11" s="81" t="str">
        <f t="shared" si="2"/>
        <v>ALTO</v>
      </c>
      <c r="K11" s="68" t="s">
        <v>986</v>
      </c>
      <c r="L11" s="47">
        <f t="shared" si="0"/>
        <v>5</v>
      </c>
    </row>
    <row r="12" spans="1:73" s="11" customFormat="1" ht="140.25">
      <c r="A12" s="84">
        <v>6</v>
      </c>
      <c r="B12" s="100" t="s">
        <v>294</v>
      </c>
      <c r="C12" s="99" t="s">
        <v>300</v>
      </c>
      <c r="D12" s="99" t="s">
        <v>634</v>
      </c>
      <c r="E12" s="90" t="s">
        <v>175</v>
      </c>
      <c r="F12" s="123" t="s">
        <v>689</v>
      </c>
      <c r="G12" s="14">
        <v>4</v>
      </c>
      <c r="H12" s="14">
        <v>5</v>
      </c>
      <c r="I12" s="14">
        <f t="shared" si="1"/>
        <v>20</v>
      </c>
      <c r="J12" s="81" t="str">
        <f t="shared" si="2"/>
        <v>ALTO</v>
      </c>
      <c r="K12" s="68" t="s">
        <v>986</v>
      </c>
      <c r="L12" s="47">
        <f t="shared" si="0"/>
        <v>5</v>
      </c>
    </row>
    <row r="13" spans="1:73" s="11" customFormat="1" ht="140.25">
      <c r="A13" s="84">
        <v>7</v>
      </c>
      <c r="B13" s="100" t="s">
        <v>294</v>
      </c>
      <c r="C13" s="99" t="s">
        <v>301</v>
      </c>
      <c r="D13" s="99" t="s">
        <v>291</v>
      </c>
      <c r="E13" s="90" t="s">
        <v>175</v>
      </c>
      <c r="F13" s="83" t="s">
        <v>608</v>
      </c>
      <c r="G13" s="14">
        <v>4</v>
      </c>
      <c r="H13" s="14">
        <v>5</v>
      </c>
      <c r="I13" s="14">
        <f>G13*H13</f>
        <v>20</v>
      </c>
      <c r="J13" s="81" t="str">
        <f t="shared" si="2"/>
        <v>ALTO</v>
      </c>
      <c r="K13" s="68" t="s">
        <v>986</v>
      </c>
      <c r="L13" s="47">
        <f>IF(J13="BAJO",0.1,IF(J13="MEDIO",3,5))</f>
        <v>5</v>
      </c>
    </row>
    <row r="14" spans="1:73" s="11" customFormat="1" ht="102" customHeight="1">
      <c r="A14" s="84">
        <v>8</v>
      </c>
      <c r="B14" s="100" t="s">
        <v>294</v>
      </c>
      <c r="C14" s="99" t="s">
        <v>302</v>
      </c>
      <c r="D14" s="99" t="s">
        <v>634</v>
      </c>
      <c r="E14" s="90" t="s">
        <v>175</v>
      </c>
      <c r="F14" s="67" t="s">
        <v>690</v>
      </c>
      <c r="G14" s="14">
        <v>4</v>
      </c>
      <c r="H14" s="14">
        <v>5</v>
      </c>
      <c r="I14" s="14">
        <f t="shared" si="1"/>
        <v>20</v>
      </c>
      <c r="J14" s="81" t="str">
        <f t="shared" si="2"/>
        <v>ALTO</v>
      </c>
      <c r="K14" s="68" t="s">
        <v>986</v>
      </c>
      <c r="L14" s="47">
        <f t="shared" si="0"/>
        <v>5</v>
      </c>
    </row>
    <row r="15" spans="1:73" s="11" customFormat="1" ht="102">
      <c r="A15" s="84">
        <v>9</v>
      </c>
      <c r="B15" s="100" t="s">
        <v>303</v>
      </c>
      <c r="C15" s="99" t="s">
        <v>304</v>
      </c>
      <c r="D15" s="99" t="s">
        <v>291</v>
      </c>
      <c r="E15" s="90" t="s">
        <v>175</v>
      </c>
      <c r="F15" s="83" t="s">
        <v>608</v>
      </c>
      <c r="G15" s="14">
        <v>3</v>
      </c>
      <c r="H15" s="14">
        <v>4</v>
      </c>
      <c r="I15" s="14">
        <f t="shared" si="1"/>
        <v>12</v>
      </c>
      <c r="J15" s="81" t="str">
        <f t="shared" si="2"/>
        <v>MEDIO</v>
      </c>
      <c r="K15" s="68" t="s">
        <v>984</v>
      </c>
      <c r="L15" s="47">
        <f t="shared" si="0"/>
        <v>3</v>
      </c>
    </row>
    <row r="16" spans="1:73" s="11" customFormat="1" ht="102">
      <c r="A16" s="84">
        <v>10</v>
      </c>
      <c r="B16" s="100" t="s">
        <v>303</v>
      </c>
      <c r="C16" s="99" t="s">
        <v>305</v>
      </c>
      <c r="D16" s="99" t="s">
        <v>635</v>
      </c>
      <c r="E16" s="90" t="s">
        <v>175</v>
      </c>
      <c r="F16" s="98" t="s">
        <v>691</v>
      </c>
      <c r="G16" s="14">
        <v>3</v>
      </c>
      <c r="H16" s="14">
        <v>4</v>
      </c>
      <c r="I16" s="14">
        <f>G16*H16</f>
        <v>12</v>
      </c>
      <c r="J16" s="81" t="str">
        <f t="shared" si="2"/>
        <v>MEDIO</v>
      </c>
      <c r="K16" s="68" t="s">
        <v>984</v>
      </c>
      <c r="L16" s="47">
        <f>IF(J16="BAJO",0.1,IF(J16="MEDIO",3,5))</f>
        <v>3</v>
      </c>
    </row>
    <row r="17" spans="1:12" s="11" customFormat="1" ht="102">
      <c r="A17" s="84">
        <v>11</v>
      </c>
      <c r="B17" s="100" t="s">
        <v>303</v>
      </c>
      <c r="C17" s="99" t="s">
        <v>306</v>
      </c>
      <c r="D17" s="102" t="s">
        <v>291</v>
      </c>
      <c r="E17" s="90" t="s">
        <v>175</v>
      </c>
      <c r="F17" s="83" t="s">
        <v>608</v>
      </c>
      <c r="G17" s="14">
        <v>3</v>
      </c>
      <c r="H17" s="14">
        <v>4</v>
      </c>
      <c r="I17" s="14">
        <f t="shared" si="1"/>
        <v>12</v>
      </c>
      <c r="J17" s="81" t="str">
        <f t="shared" si="2"/>
        <v>MEDIO</v>
      </c>
      <c r="K17" s="68" t="s">
        <v>984</v>
      </c>
      <c r="L17" s="47">
        <f t="shared" si="0"/>
        <v>3</v>
      </c>
    </row>
    <row r="18" spans="1:12" s="11" customFormat="1" ht="102">
      <c r="A18" s="84">
        <v>12</v>
      </c>
      <c r="B18" s="100" t="s">
        <v>303</v>
      </c>
      <c r="C18" s="99" t="s">
        <v>307</v>
      </c>
      <c r="D18" s="99" t="s">
        <v>636</v>
      </c>
      <c r="E18" s="90" t="s">
        <v>175</v>
      </c>
      <c r="F18" s="98" t="s">
        <v>691</v>
      </c>
      <c r="G18" s="14">
        <v>3</v>
      </c>
      <c r="H18" s="14">
        <v>4</v>
      </c>
      <c r="I18" s="14">
        <f t="shared" si="1"/>
        <v>12</v>
      </c>
      <c r="J18" s="81" t="str">
        <f t="shared" si="2"/>
        <v>MEDIO</v>
      </c>
      <c r="K18" s="68" t="s">
        <v>984</v>
      </c>
      <c r="L18" s="47">
        <f t="shared" si="0"/>
        <v>3</v>
      </c>
    </row>
    <row r="19" spans="1:12" s="11" customFormat="1" ht="147.75" customHeight="1">
      <c r="A19" s="84">
        <v>13</v>
      </c>
      <c r="B19" s="100" t="s">
        <v>303</v>
      </c>
      <c r="C19" s="99" t="s">
        <v>308</v>
      </c>
      <c r="D19" s="102" t="s">
        <v>291</v>
      </c>
      <c r="E19" s="90" t="s">
        <v>175</v>
      </c>
      <c r="F19" s="83" t="s">
        <v>608</v>
      </c>
      <c r="G19" s="14">
        <v>5</v>
      </c>
      <c r="H19" s="14">
        <v>5</v>
      </c>
      <c r="I19" s="14">
        <f>G19*H19</f>
        <v>25</v>
      </c>
      <c r="J19" s="81" t="str">
        <f t="shared" si="2"/>
        <v>ALTO</v>
      </c>
      <c r="K19" s="68" t="s">
        <v>986</v>
      </c>
      <c r="L19" s="47">
        <f>IF(J19="BAJO",0.1,IF(J19="MEDIO",3,5))</f>
        <v>5</v>
      </c>
    </row>
    <row r="20" spans="1:12" s="11" customFormat="1" ht="140.25">
      <c r="A20" s="84">
        <v>14</v>
      </c>
      <c r="B20" s="100" t="s">
        <v>303</v>
      </c>
      <c r="C20" s="99" t="s">
        <v>309</v>
      </c>
      <c r="D20" s="99" t="s">
        <v>635</v>
      </c>
      <c r="E20" s="90" t="s">
        <v>175</v>
      </c>
      <c r="F20" s="226" t="s">
        <v>867</v>
      </c>
      <c r="G20" s="14">
        <v>5</v>
      </c>
      <c r="H20" s="14">
        <v>5</v>
      </c>
      <c r="I20" s="14">
        <f t="shared" si="1"/>
        <v>25</v>
      </c>
      <c r="J20" s="81" t="str">
        <f t="shared" si="2"/>
        <v>ALTO</v>
      </c>
      <c r="K20" s="68" t="s">
        <v>986</v>
      </c>
      <c r="L20" s="47">
        <f t="shared" si="0"/>
        <v>5</v>
      </c>
    </row>
    <row r="21" spans="1:12" s="80" customFormat="1" ht="140.25">
      <c r="A21" s="84">
        <v>15</v>
      </c>
      <c r="B21" s="100" t="s">
        <v>303</v>
      </c>
      <c r="C21" s="99" t="s">
        <v>437</v>
      </c>
      <c r="D21" s="102" t="s">
        <v>291</v>
      </c>
      <c r="E21" s="90" t="s">
        <v>175</v>
      </c>
      <c r="F21" s="83" t="s">
        <v>608</v>
      </c>
      <c r="G21" s="81">
        <v>4</v>
      </c>
      <c r="H21" s="81">
        <v>5</v>
      </c>
      <c r="I21" s="81">
        <f>G21*H21</f>
        <v>20</v>
      </c>
      <c r="J21" s="81" t="str">
        <f t="shared" si="2"/>
        <v>ALTO</v>
      </c>
      <c r="K21" s="68" t="s">
        <v>986</v>
      </c>
      <c r="L21" s="84">
        <f>IF(J21="BAJO",0.1,IF(J21="MEDIO",3,5))</f>
        <v>5</v>
      </c>
    </row>
    <row r="22" spans="1:12" s="80" customFormat="1" ht="140.25">
      <c r="A22" s="84">
        <v>16</v>
      </c>
      <c r="B22" s="100" t="s">
        <v>303</v>
      </c>
      <c r="C22" s="99" t="s">
        <v>438</v>
      </c>
      <c r="D22" s="67" t="s">
        <v>636</v>
      </c>
      <c r="E22" s="90" t="s">
        <v>175</v>
      </c>
      <c r="F22" s="98" t="s">
        <v>692</v>
      </c>
      <c r="G22" s="81">
        <v>4</v>
      </c>
      <c r="H22" s="81">
        <v>5</v>
      </c>
      <c r="I22" s="81">
        <f t="shared" ref="I22" si="3">G22*H22</f>
        <v>20</v>
      </c>
      <c r="J22" s="81" t="str">
        <f t="shared" si="2"/>
        <v>ALTO</v>
      </c>
      <c r="K22" s="68" t="s">
        <v>986</v>
      </c>
      <c r="L22" s="84">
        <f t="shared" ref="L22" si="4">IF(J22="BAJO",0.1,IF(J22="MEDIO",3,5))</f>
        <v>5</v>
      </c>
    </row>
    <row r="23" spans="1:12" s="11" customFormat="1" ht="102">
      <c r="A23" s="84">
        <v>17</v>
      </c>
      <c r="B23" s="100" t="s">
        <v>310</v>
      </c>
      <c r="C23" s="99" t="s">
        <v>311</v>
      </c>
      <c r="D23" s="99" t="s">
        <v>291</v>
      </c>
      <c r="E23" s="90" t="s">
        <v>175</v>
      </c>
      <c r="F23" s="83" t="s">
        <v>608</v>
      </c>
      <c r="G23" s="14">
        <v>3</v>
      </c>
      <c r="H23" s="14">
        <v>4</v>
      </c>
      <c r="I23" s="14">
        <f t="shared" si="1"/>
        <v>12</v>
      </c>
      <c r="J23" s="81" t="str">
        <f t="shared" si="2"/>
        <v>MEDIO</v>
      </c>
      <c r="K23" s="68" t="s">
        <v>984</v>
      </c>
      <c r="L23" s="47">
        <f t="shared" si="0"/>
        <v>3</v>
      </c>
    </row>
    <row r="24" spans="1:12" s="11" customFormat="1" ht="150">
      <c r="A24" s="84">
        <v>18</v>
      </c>
      <c r="B24" s="100" t="s">
        <v>312</v>
      </c>
      <c r="C24" s="99" t="s">
        <v>313</v>
      </c>
      <c r="D24" s="102" t="s">
        <v>637</v>
      </c>
      <c r="E24" s="90" t="s">
        <v>175</v>
      </c>
      <c r="F24" s="98" t="s">
        <v>693</v>
      </c>
      <c r="G24" s="14">
        <v>3</v>
      </c>
      <c r="H24" s="14">
        <v>4</v>
      </c>
      <c r="I24" s="14">
        <f>G24*H24</f>
        <v>12</v>
      </c>
      <c r="J24" s="81" t="str">
        <f t="shared" si="2"/>
        <v>MEDIO</v>
      </c>
      <c r="K24" s="68" t="s">
        <v>984</v>
      </c>
      <c r="L24" s="47">
        <f>IF(J24="BAJO",0.1,IF(J24="MEDIO",3,5))</f>
        <v>3</v>
      </c>
    </row>
    <row r="25" spans="1:12" s="11" customFormat="1" ht="102">
      <c r="A25" s="84">
        <v>19</v>
      </c>
      <c r="B25" s="100" t="s">
        <v>314</v>
      </c>
      <c r="C25" s="99" t="s">
        <v>315</v>
      </c>
      <c r="D25" s="99" t="s">
        <v>291</v>
      </c>
      <c r="E25" s="90" t="s">
        <v>175</v>
      </c>
      <c r="F25" s="83" t="s">
        <v>608</v>
      </c>
      <c r="G25" s="14">
        <v>3</v>
      </c>
      <c r="H25" s="14">
        <v>4</v>
      </c>
      <c r="I25" s="14">
        <f t="shared" si="1"/>
        <v>12</v>
      </c>
      <c r="J25" s="81" t="str">
        <f t="shared" si="2"/>
        <v>MEDIO</v>
      </c>
      <c r="K25" s="68" t="s">
        <v>984</v>
      </c>
      <c r="L25" s="47">
        <f t="shared" si="0"/>
        <v>3</v>
      </c>
    </row>
    <row r="26" spans="1:12" s="11" customFormat="1" ht="105">
      <c r="A26" s="84">
        <v>20</v>
      </c>
      <c r="B26" s="100" t="s">
        <v>314</v>
      </c>
      <c r="C26" s="99" t="s">
        <v>316</v>
      </c>
      <c r="D26" s="99" t="s">
        <v>638</v>
      </c>
      <c r="E26" s="90" t="s">
        <v>175</v>
      </c>
      <c r="F26" s="98" t="s">
        <v>694</v>
      </c>
      <c r="G26" s="14">
        <v>3</v>
      </c>
      <c r="H26" s="14">
        <v>4</v>
      </c>
      <c r="I26" s="14">
        <f t="shared" si="1"/>
        <v>12</v>
      </c>
      <c r="J26" s="81" t="str">
        <f t="shared" si="2"/>
        <v>MEDIO</v>
      </c>
      <c r="K26" s="68" t="s">
        <v>984</v>
      </c>
      <c r="L26" s="47">
        <f t="shared" si="0"/>
        <v>3</v>
      </c>
    </row>
    <row r="27" spans="1:12" s="11" customFormat="1" ht="144.75" customHeight="1">
      <c r="A27" s="84">
        <v>21</v>
      </c>
      <c r="B27" s="100" t="s">
        <v>317</v>
      </c>
      <c r="C27" s="77" t="s">
        <v>318</v>
      </c>
      <c r="D27" s="99" t="s">
        <v>291</v>
      </c>
      <c r="E27" s="90" t="s">
        <v>175</v>
      </c>
      <c r="F27" s="83" t="s">
        <v>608</v>
      </c>
      <c r="G27" s="14">
        <v>4</v>
      </c>
      <c r="H27" s="14">
        <v>5</v>
      </c>
      <c r="I27" s="14">
        <f>G27*H27</f>
        <v>20</v>
      </c>
      <c r="J27" s="81" t="str">
        <f t="shared" si="2"/>
        <v>ALTO</v>
      </c>
      <c r="K27" s="68" t="s">
        <v>986</v>
      </c>
      <c r="L27" s="47">
        <f>IF(J27="BAJO",0.1,IF(J27="MEDIO",3,5))</f>
        <v>5</v>
      </c>
    </row>
    <row r="28" spans="1:12" s="11" customFormat="1" ht="140.25">
      <c r="A28" s="84">
        <v>22</v>
      </c>
      <c r="B28" s="100" t="s">
        <v>317</v>
      </c>
      <c r="C28" s="99" t="s">
        <v>319</v>
      </c>
      <c r="D28" s="103" t="s">
        <v>639</v>
      </c>
      <c r="E28" s="90" t="s">
        <v>175</v>
      </c>
      <c r="F28" s="98" t="s">
        <v>439</v>
      </c>
      <c r="G28" s="14">
        <v>4</v>
      </c>
      <c r="H28" s="14">
        <v>5</v>
      </c>
      <c r="I28" s="14">
        <f t="shared" si="1"/>
        <v>20</v>
      </c>
      <c r="J28" s="81" t="str">
        <f t="shared" si="2"/>
        <v>ALTO</v>
      </c>
      <c r="K28" s="68" t="s">
        <v>986</v>
      </c>
      <c r="L28" s="47">
        <f t="shared" si="0"/>
        <v>5</v>
      </c>
    </row>
    <row r="29" spans="1:12" s="11" customFormat="1" ht="102">
      <c r="A29" s="84">
        <v>23</v>
      </c>
      <c r="B29" s="100" t="s">
        <v>317</v>
      </c>
      <c r="C29" s="99" t="s">
        <v>320</v>
      </c>
      <c r="D29" s="102" t="s">
        <v>291</v>
      </c>
      <c r="E29" s="90" t="s">
        <v>175</v>
      </c>
      <c r="F29" s="83" t="s">
        <v>608</v>
      </c>
      <c r="G29" s="14">
        <v>3</v>
      </c>
      <c r="H29" s="14">
        <v>4</v>
      </c>
      <c r="I29" s="14">
        <f t="shared" si="1"/>
        <v>12</v>
      </c>
      <c r="J29" s="81" t="str">
        <f t="shared" si="2"/>
        <v>MEDIO</v>
      </c>
      <c r="K29" s="68" t="s">
        <v>984</v>
      </c>
      <c r="L29" s="47">
        <f t="shared" si="0"/>
        <v>3</v>
      </c>
    </row>
    <row r="30" spans="1:12" s="11" customFormat="1" ht="102">
      <c r="A30" s="84">
        <v>24</v>
      </c>
      <c r="B30" s="100" t="s">
        <v>317</v>
      </c>
      <c r="C30" s="99" t="s">
        <v>321</v>
      </c>
      <c r="D30" s="102" t="s">
        <v>639</v>
      </c>
      <c r="E30" s="90" t="s">
        <v>175</v>
      </c>
      <c r="F30" s="98" t="s">
        <v>563</v>
      </c>
      <c r="G30" s="14">
        <v>3</v>
      </c>
      <c r="H30" s="14">
        <v>4</v>
      </c>
      <c r="I30" s="14">
        <f>G30*H30</f>
        <v>12</v>
      </c>
      <c r="J30" s="81" t="str">
        <f t="shared" si="2"/>
        <v>MEDIO</v>
      </c>
      <c r="K30" s="68" t="s">
        <v>984</v>
      </c>
      <c r="L30" s="47">
        <f>IF(J30="BAJO",0.1,IF(J30="MEDIO",3,5))</f>
        <v>3</v>
      </c>
    </row>
    <row r="31" spans="1:12" s="11" customFormat="1" ht="102">
      <c r="A31" s="84">
        <v>25</v>
      </c>
      <c r="B31" s="100" t="s">
        <v>322</v>
      </c>
      <c r="C31" s="99" t="s">
        <v>323</v>
      </c>
      <c r="D31" s="99" t="s">
        <v>291</v>
      </c>
      <c r="E31" s="90" t="s">
        <v>175</v>
      </c>
      <c r="F31" s="83" t="s">
        <v>608</v>
      </c>
      <c r="G31" s="14">
        <v>3</v>
      </c>
      <c r="H31" s="14">
        <v>4</v>
      </c>
      <c r="I31" s="14">
        <f t="shared" si="1"/>
        <v>12</v>
      </c>
      <c r="J31" s="81" t="str">
        <f t="shared" si="2"/>
        <v>MEDIO</v>
      </c>
      <c r="K31" s="68" t="s">
        <v>984</v>
      </c>
      <c r="L31" s="47">
        <f t="shared" si="0"/>
        <v>3</v>
      </c>
    </row>
    <row r="32" spans="1:12" s="11" customFormat="1" ht="102">
      <c r="A32" s="84">
        <v>26</v>
      </c>
      <c r="B32" s="100" t="s">
        <v>322</v>
      </c>
      <c r="C32" s="99" t="s">
        <v>324</v>
      </c>
      <c r="D32" s="99" t="s">
        <v>640</v>
      </c>
      <c r="E32" s="90" t="s">
        <v>175</v>
      </c>
      <c r="F32" s="226" t="s">
        <v>868</v>
      </c>
      <c r="G32" s="14">
        <v>3</v>
      </c>
      <c r="H32" s="14">
        <v>4</v>
      </c>
      <c r="I32" s="14">
        <f t="shared" si="1"/>
        <v>12</v>
      </c>
      <c r="J32" s="81" t="str">
        <f t="shared" si="2"/>
        <v>MEDIO</v>
      </c>
      <c r="K32" s="68" t="s">
        <v>984</v>
      </c>
      <c r="L32" s="47">
        <f t="shared" si="0"/>
        <v>3</v>
      </c>
    </row>
    <row r="33" spans="1:12" s="11" customFormat="1" ht="140.25">
      <c r="A33" s="84">
        <v>27</v>
      </c>
      <c r="B33" s="89" t="s">
        <v>750</v>
      </c>
      <c r="C33" s="16" t="s">
        <v>751</v>
      </c>
      <c r="D33" s="16" t="s">
        <v>291</v>
      </c>
      <c r="E33" s="16" t="s">
        <v>752</v>
      </c>
      <c r="F33" s="200" t="s">
        <v>608</v>
      </c>
      <c r="G33" s="14">
        <v>4</v>
      </c>
      <c r="H33" s="14">
        <v>5</v>
      </c>
      <c r="I33" s="14">
        <f t="shared" si="1"/>
        <v>20</v>
      </c>
      <c r="J33" s="81" t="str">
        <f t="shared" si="2"/>
        <v>ALTO</v>
      </c>
      <c r="K33" s="68" t="s">
        <v>986</v>
      </c>
      <c r="L33" s="47">
        <f t="shared" si="0"/>
        <v>5</v>
      </c>
    </row>
    <row r="34" spans="1:12" s="11" customFormat="1" ht="140.25">
      <c r="A34" s="84">
        <v>28</v>
      </c>
      <c r="B34" s="89" t="s">
        <v>750</v>
      </c>
      <c r="C34" s="16" t="s">
        <v>755</v>
      </c>
      <c r="D34" s="201" t="s">
        <v>753</v>
      </c>
      <c r="E34" s="16" t="s">
        <v>175</v>
      </c>
      <c r="F34" s="202" t="s">
        <v>754</v>
      </c>
      <c r="G34" s="14">
        <v>4</v>
      </c>
      <c r="H34" s="14">
        <v>5</v>
      </c>
      <c r="I34" s="14">
        <f t="shared" si="1"/>
        <v>20</v>
      </c>
      <c r="J34" s="81" t="str">
        <f t="shared" si="2"/>
        <v>ALTO</v>
      </c>
      <c r="K34" s="68" t="s">
        <v>986</v>
      </c>
      <c r="L34" s="47">
        <f t="shared" si="0"/>
        <v>5</v>
      </c>
    </row>
    <row r="35" spans="1:12" s="11" customFormat="1" ht="12.75">
      <c r="A35" s="84"/>
      <c r="B35" s="25"/>
      <c r="C35" s="13"/>
      <c r="D35" s="13"/>
      <c r="E35" s="13"/>
      <c r="F35" s="41"/>
      <c r="G35" s="14"/>
      <c r="H35" s="14"/>
      <c r="I35" s="14">
        <f>G35*H35</f>
        <v>0</v>
      </c>
      <c r="J35" s="81" t="str">
        <f t="shared" si="2"/>
        <v>BAJO</v>
      </c>
      <c r="K35" s="3"/>
      <c r="L35" s="47">
        <f>IF(J35="BAJO",0.1,IF(J35="MEDIO",3,5))</f>
        <v>0.1</v>
      </c>
    </row>
    <row r="36" spans="1:12" s="11" customFormat="1" ht="12.75">
      <c r="A36" s="84"/>
      <c r="B36" s="25"/>
      <c r="C36" s="13"/>
      <c r="D36" s="13"/>
      <c r="E36" s="13"/>
      <c r="F36" s="41"/>
      <c r="G36" s="14"/>
      <c r="H36" s="14"/>
      <c r="I36" s="14">
        <f>G36*H36</f>
        <v>0</v>
      </c>
      <c r="J36" s="81" t="str">
        <f t="shared" si="2"/>
        <v>BAJO</v>
      </c>
      <c r="K36" s="3"/>
      <c r="L36" s="47">
        <f>IF(J36="BAJO",0.1,IF(J36="MEDIO",3,5))</f>
        <v>0.1</v>
      </c>
    </row>
    <row r="37" spans="1:12" s="11" customFormat="1" ht="12.75">
      <c r="A37" s="84"/>
      <c r="B37" s="25"/>
      <c r="C37" s="13"/>
      <c r="D37" s="26"/>
      <c r="E37" s="13"/>
      <c r="F37" s="41"/>
      <c r="G37" s="14"/>
      <c r="H37" s="14"/>
      <c r="I37" s="14">
        <f t="shared" si="1"/>
        <v>0</v>
      </c>
      <c r="J37" s="81" t="str">
        <f t="shared" si="2"/>
        <v>BAJO</v>
      </c>
      <c r="K37" s="3"/>
      <c r="L37" s="47">
        <f t="shared" si="0"/>
        <v>0.1</v>
      </c>
    </row>
    <row r="38" spans="1:12" s="11" customFormat="1" ht="12.75">
      <c r="A38" s="84"/>
      <c r="B38" s="25"/>
      <c r="C38" s="13"/>
      <c r="D38" s="13"/>
      <c r="E38" s="13"/>
      <c r="F38" s="41"/>
      <c r="G38" s="14"/>
      <c r="H38" s="14"/>
      <c r="I38" s="14">
        <f t="shared" si="1"/>
        <v>0</v>
      </c>
      <c r="J38" s="81" t="str">
        <f t="shared" si="2"/>
        <v>BAJO</v>
      </c>
      <c r="K38" s="3"/>
      <c r="L38" s="47">
        <f t="shared" si="0"/>
        <v>0.1</v>
      </c>
    </row>
    <row r="39" spans="1:12" s="11" customFormat="1" ht="12.75">
      <c r="A39" s="84"/>
      <c r="B39" s="25"/>
      <c r="C39" s="13"/>
      <c r="D39" s="13"/>
      <c r="E39" s="13"/>
      <c r="F39" s="41"/>
      <c r="G39" s="14"/>
      <c r="H39" s="14"/>
      <c r="I39" s="14">
        <f>G39*H39</f>
        <v>0</v>
      </c>
      <c r="J39" s="81" t="str">
        <f t="shared" si="2"/>
        <v>BAJO</v>
      </c>
      <c r="K39" s="3"/>
      <c r="L39" s="47">
        <f>IF(J39="BAJO",0.1,IF(J39="MEDIO",3,5))</f>
        <v>0.1</v>
      </c>
    </row>
    <row r="40" spans="1:12" s="11" customFormat="1" ht="12.75">
      <c r="A40" s="84"/>
      <c r="B40" s="25"/>
      <c r="C40" s="13"/>
      <c r="D40" s="26"/>
      <c r="E40" s="13"/>
      <c r="F40" s="41"/>
      <c r="G40" s="14"/>
      <c r="H40" s="14"/>
      <c r="I40" s="14">
        <f t="shared" si="1"/>
        <v>0</v>
      </c>
      <c r="J40" s="81" t="str">
        <f t="shared" si="2"/>
        <v>BAJO</v>
      </c>
      <c r="K40" s="3"/>
      <c r="L40" s="47">
        <f t="shared" si="0"/>
        <v>0.1</v>
      </c>
    </row>
    <row r="41" spans="1:12" s="11" customFormat="1" ht="12.75">
      <c r="A41" s="84"/>
      <c r="B41" s="25"/>
      <c r="C41" s="13"/>
      <c r="D41" s="29"/>
      <c r="E41" s="13"/>
      <c r="F41" s="41"/>
      <c r="G41" s="14"/>
      <c r="H41" s="14"/>
      <c r="I41" s="14">
        <f t="shared" si="1"/>
        <v>0</v>
      </c>
      <c r="J41" s="81" t="str">
        <f t="shared" si="2"/>
        <v>BAJO</v>
      </c>
      <c r="K41" s="3"/>
      <c r="L41" s="47">
        <f t="shared" si="0"/>
        <v>0.1</v>
      </c>
    </row>
    <row r="42" spans="1:12" s="11" customFormat="1" ht="12.75">
      <c r="A42" s="84"/>
      <c r="B42" s="25"/>
      <c r="C42" s="13"/>
      <c r="D42" s="13"/>
      <c r="E42" s="13"/>
      <c r="F42" s="41"/>
      <c r="G42" s="14"/>
      <c r="H42" s="14"/>
      <c r="I42" s="14">
        <f>G42*H42</f>
        <v>0</v>
      </c>
      <c r="J42" s="81" t="str">
        <f t="shared" si="2"/>
        <v>BAJO</v>
      </c>
      <c r="K42" s="3"/>
      <c r="L42" s="47">
        <f>IF(J42="BAJO",0.1,IF(J42="MEDIO",3,5))</f>
        <v>0.1</v>
      </c>
    </row>
    <row r="43" spans="1:12" s="11" customFormat="1" ht="12.75">
      <c r="A43" s="84"/>
      <c r="B43" s="25"/>
      <c r="C43" s="13"/>
      <c r="D43" s="13"/>
      <c r="E43" s="13"/>
      <c r="F43" s="41"/>
      <c r="G43" s="14"/>
      <c r="H43" s="14"/>
      <c r="I43" s="14">
        <f>G43*H43</f>
        <v>0</v>
      </c>
      <c r="J43" s="81" t="str">
        <f t="shared" si="2"/>
        <v>BAJO</v>
      </c>
      <c r="K43" s="3"/>
      <c r="L43" s="47">
        <f>IF(J43="BAJO",0.1,IF(J43="MEDIO",3,5))</f>
        <v>0.1</v>
      </c>
    </row>
    <row r="44" spans="1:12" s="11" customFormat="1" ht="12.75">
      <c r="A44" s="84"/>
      <c r="B44" s="25"/>
      <c r="C44" s="13"/>
      <c r="D44" s="26"/>
      <c r="E44" s="13"/>
      <c r="F44" s="41"/>
      <c r="G44" s="14"/>
      <c r="H44" s="14"/>
      <c r="I44" s="14">
        <f t="shared" si="1"/>
        <v>0</v>
      </c>
      <c r="J44" s="81" t="str">
        <f t="shared" si="2"/>
        <v>BAJO</v>
      </c>
      <c r="K44" s="3"/>
      <c r="L44" s="47">
        <f t="shared" si="0"/>
        <v>0.1</v>
      </c>
    </row>
    <row r="45" spans="1:12" s="11" customFormat="1" ht="12.75">
      <c r="A45" s="84"/>
      <c r="B45" s="25"/>
      <c r="C45" s="13"/>
      <c r="D45" s="29"/>
      <c r="E45" s="13"/>
      <c r="F45" s="41"/>
      <c r="G45" s="14"/>
      <c r="H45" s="14"/>
      <c r="I45" s="14">
        <f t="shared" si="1"/>
        <v>0</v>
      </c>
      <c r="J45" s="81" t="str">
        <f t="shared" si="2"/>
        <v>BAJO</v>
      </c>
      <c r="K45" s="3"/>
      <c r="L45" s="47">
        <f t="shared" si="0"/>
        <v>0.1</v>
      </c>
    </row>
    <row r="46" spans="1:12" s="11" customFormat="1" ht="12.75">
      <c r="A46" s="84"/>
      <c r="B46" s="25"/>
      <c r="C46" s="13"/>
      <c r="D46" s="13"/>
      <c r="E46" s="13"/>
      <c r="F46" s="41"/>
      <c r="G46" s="14"/>
      <c r="H46" s="14"/>
      <c r="I46" s="14">
        <f t="shared" si="1"/>
        <v>0</v>
      </c>
      <c r="J46" s="81" t="str">
        <f t="shared" si="2"/>
        <v>BAJO</v>
      </c>
      <c r="K46" s="3"/>
      <c r="L46" s="47">
        <f>IF(J46="BAJO",0.1,IF(J46="MEDIO",3,5))</f>
        <v>0.1</v>
      </c>
    </row>
    <row r="47" spans="1:12" s="22" customFormat="1" ht="12.75">
      <c r="A47" s="59"/>
      <c r="B47" s="25"/>
      <c r="C47" s="13"/>
      <c r="D47" s="15"/>
      <c r="E47" s="15"/>
      <c r="F47" s="41"/>
      <c r="G47" s="21"/>
      <c r="H47" s="21"/>
      <c r="I47" s="21">
        <f t="shared" si="1"/>
        <v>0</v>
      </c>
      <c r="J47" s="81" t="str">
        <f t="shared" si="2"/>
        <v>BAJO</v>
      </c>
      <c r="K47" s="3"/>
      <c r="L47" s="59">
        <f>IF(J47="BAJO",0.1,IF(J47="MEDIO",3,5))</f>
        <v>0.1</v>
      </c>
    </row>
    <row r="48" spans="1:12" s="11" customFormat="1" ht="12.75">
      <c r="A48" s="84"/>
      <c r="B48" s="25"/>
      <c r="C48" s="15"/>
      <c r="D48" s="26"/>
      <c r="E48" s="16"/>
      <c r="F48" s="35"/>
      <c r="G48" s="23"/>
      <c r="H48" s="23"/>
      <c r="I48" s="14">
        <f t="shared" si="1"/>
        <v>0</v>
      </c>
      <c r="J48" s="81" t="str">
        <f t="shared" si="2"/>
        <v>BAJO</v>
      </c>
      <c r="K48" s="3"/>
      <c r="L48" s="47">
        <f t="shared" si="0"/>
        <v>0.1</v>
      </c>
    </row>
    <row r="49" spans="1:12" s="11" customFormat="1" ht="12.75">
      <c r="A49" s="84"/>
      <c r="B49" s="25"/>
      <c r="C49" s="13"/>
      <c r="D49" s="26"/>
      <c r="E49" s="16"/>
      <c r="F49" s="35"/>
      <c r="G49" s="23"/>
      <c r="H49" s="23"/>
      <c r="I49" s="14">
        <f t="shared" si="1"/>
        <v>0</v>
      </c>
      <c r="J49" s="81" t="str">
        <f t="shared" si="2"/>
        <v>BAJO</v>
      </c>
      <c r="K49" s="3"/>
      <c r="L49" s="47">
        <f t="shared" si="0"/>
        <v>0.1</v>
      </c>
    </row>
    <row r="50" spans="1:12" s="11" customFormat="1" ht="12.75">
      <c r="A50" s="84"/>
      <c r="B50" s="25"/>
      <c r="C50" s="13"/>
      <c r="D50" s="13"/>
      <c r="E50" s="16"/>
      <c r="F50" s="35"/>
      <c r="G50" s="23"/>
      <c r="H50" s="23"/>
      <c r="I50" s="14">
        <f>G50*H50</f>
        <v>0</v>
      </c>
      <c r="J50" s="81" t="str">
        <f t="shared" si="2"/>
        <v>BAJO</v>
      </c>
      <c r="K50" s="3"/>
      <c r="L50" s="47">
        <f>IF(J50="BAJO",0.1,IF(J50="MEDIO",3,5))</f>
        <v>0.1</v>
      </c>
    </row>
    <row r="51" spans="1:12" s="11" customFormat="1" ht="12.75">
      <c r="A51" s="84"/>
      <c r="B51" s="25"/>
      <c r="C51" s="28"/>
      <c r="D51" s="29"/>
      <c r="E51" s="28"/>
      <c r="F51" s="35"/>
      <c r="G51" s="14"/>
      <c r="H51" s="14"/>
      <c r="I51" s="14">
        <f t="shared" si="1"/>
        <v>0</v>
      </c>
      <c r="J51" s="81" t="str">
        <f t="shared" si="2"/>
        <v>BAJO</v>
      </c>
      <c r="K51" s="3"/>
      <c r="L51" s="47">
        <f t="shared" si="0"/>
        <v>0.1</v>
      </c>
    </row>
    <row r="52" spans="1:12" s="11" customFormat="1" ht="12.75">
      <c r="A52" s="84"/>
      <c r="B52" s="25"/>
      <c r="C52" s="28"/>
      <c r="D52" s="29"/>
      <c r="E52" s="28"/>
      <c r="F52" s="35"/>
      <c r="G52" s="30"/>
      <c r="H52" s="14"/>
      <c r="I52" s="14">
        <f t="shared" si="1"/>
        <v>0</v>
      </c>
      <c r="J52" s="81" t="str">
        <f t="shared" si="2"/>
        <v>BAJO</v>
      </c>
      <c r="K52" s="3"/>
      <c r="L52" s="47">
        <f t="shared" si="0"/>
        <v>0.1</v>
      </c>
    </row>
    <row r="53" spans="1:12" s="11" customFormat="1" ht="12.75">
      <c r="A53" s="84"/>
      <c r="B53" s="25"/>
      <c r="C53" s="28"/>
      <c r="D53" s="29"/>
      <c r="E53" s="28"/>
      <c r="F53" s="35"/>
      <c r="G53" s="30"/>
      <c r="H53" s="14"/>
      <c r="I53" s="14">
        <f>G53*H53</f>
        <v>0</v>
      </c>
      <c r="J53" s="81" t="str">
        <f t="shared" si="2"/>
        <v>BAJO</v>
      </c>
      <c r="K53" s="3"/>
      <c r="L53" s="47">
        <f>IF(J53="BAJO",0.1,IF(J53="MEDIO",3,5))</f>
        <v>0.1</v>
      </c>
    </row>
    <row r="54" spans="1:12" s="11" customFormat="1" ht="12.75">
      <c r="A54" s="84"/>
      <c r="B54" s="25"/>
      <c r="C54" s="28"/>
      <c r="D54" s="29"/>
      <c r="E54" s="28"/>
      <c r="F54" s="35"/>
      <c r="G54" s="14"/>
      <c r="H54" s="14"/>
      <c r="I54" s="14">
        <f t="shared" si="1"/>
        <v>0</v>
      </c>
      <c r="J54" s="81" t="str">
        <f t="shared" si="2"/>
        <v>BAJO</v>
      </c>
      <c r="K54" s="13"/>
      <c r="L54" s="47">
        <f t="shared" si="0"/>
        <v>0.1</v>
      </c>
    </row>
    <row r="55" spans="1:12" s="11" customFormat="1" ht="12.75">
      <c r="A55" s="84"/>
      <c r="B55" s="25"/>
      <c r="C55" s="28"/>
      <c r="D55" s="29"/>
      <c r="E55" s="28"/>
      <c r="F55" s="35"/>
      <c r="G55" s="14"/>
      <c r="H55" s="14"/>
      <c r="I55" s="14">
        <f>G55*H55</f>
        <v>0</v>
      </c>
      <c r="J55" s="81" t="str">
        <f t="shared" si="2"/>
        <v>BAJO</v>
      </c>
      <c r="K55" s="13"/>
      <c r="L55" s="47">
        <f>IF(J55="BAJO",0.1,IF(J55="MEDIO",3,5))</f>
        <v>0.1</v>
      </c>
    </row>
    <row r="56" spans="1:12" s="22" customFormat="1" ht="12.75">
      <c r="A56" s="59"/>
      <c r="B56" s="31"/>
      <c r="C56" s="32"/>
      <c r="D56" s="33"/>
      <c r="E56" s="15"/>
      <c r="F56" s="42"/>
      <c r="G56" s="21"/>
      <c r="H56" s="21"/>
      <c r="I56" s="21">
        <f t="shared" si="1"/>
        <v>0</v>
      </c>
      <c r="J56" s="81" t="str">
        <f t="shared" si="2"/>
        <v>BAJO</v>
      </c>
      <c r="K56" s="3"/>
      <c r="L56" s="59">
        <f t="shared" si="0"/>
        <v>0.1</v>
      </c>
    </row>
    <row r="57" spans="1:12" s="22" customFormat="1" ht="12.75">
      <c r="A57" s="59"/>
      <c r="B57" s="31"/>
      <c r="C57" s="32"/>
      <c r="D57" s="29"/>
      <c r="E57" s="15"/>
      <c r="F57" s="42"/>
      <c r="G57" s="34"/>
      <c r="H57" s="21"/>
      <c r="I57" s="21">
        <f t="shared" si="1"/>
        <v>0</v>
      </c>
      <c r="J57" s="81" t="str">
        <f t="shared" si="2"/>
        <v>BAJO</v>
      </c>
      <c r="K57" s="3"/>
      <c r="L57" s="59">
        <f t="shared" si="0"/>
        <v>0.1</v>
      </c>
    </row>
    <row r="58" spans="1:12" s="11" customFormat="1" ht="12.75">
      <c r="A58" s="84"/>
      <c r="B58" s="25"/>
      <c r="C58" s="35"/>
      <c r="D58" s="29"/>
      <c r="E58" s="28"/>
      <c r="F58" s="35"/>
      <c r="G58" s="14"/>
      <c r="H58" s="14"/>
      <c r="I58" s="14">
        <f t="shared" si="1"/>
        <v>0</v>
      </c>
      <c r="J58" s="81" t="str">
        <f t="shared" si="2"/>
        <v>BAJO</v>
      </c>
      <c r="K58" s="13"/>
      <c r="L58" s="47">
        <f t="shared" si="0"/>
        <v>0.1</v>
      </c>
    </row>
    <row r="59" spans="1:12" s="11" customFormat="1" ht="12.75">
      <c r="A59" s="84"/>
      <c r="B59" s="25"/>
      <c r="C59" s="28"/>
      <c r="D59" s="29"/>
      <c r="E59" s="28"/>
      <c r="F59" s="35"/>
      <c r="G59" s="14"/>
      <c r="H59" s="14"/>
      <c r="I59" s="14">
        <f t="shared" si="1"/>
        <v>0</v>
      </c>
      <c r="J59" s="81" t="str">
        <f t="shared" si="2"/>
        <v>BAJO</v>
      </c>
      <c r="K59" s="13"/>
      <c r="L59" s="47">
        <f t="shared" si="0"/>
        <v>0.1</v>
      </c>
    </row>
    <row r="60" spans="1:12" s="11" customFormat="1" ht="12.75">
      <c r="A60" s="84"/>
      <c r="B60" s="25"/>
      <c r="C60" s="28"/>
      <c r="D60" s="29"/>
      <c r="E60" s="28"/>
      <c r="F60" s="35"/>
      <c r="G60" s="14"/>
      <c r="H60" s="14"/>
      <c r="I60" s="14">
        <f t="shared" si="1"/>
        <v>0</v>
      </c>
      <c r="J60" s="81" t="str">
        <f t="shared" si="2"/>
        <v>BAJO</v>
      </c>
      <c r="K60" s="3"/>
      <c r="L60" s="47">
        <f t="shared" si="0"/>
        <v>0.1</v>
      </c>
    </row>
    <row r="61" spans="1:12" s="11" customFormat="1" ht="12.75">
      <c r="A61" s="84"/>
      <c r="B61" s="25"/>
      <c r="C61" s="28"/>
      <c r="D61" s="29"/>
      <c r="E61" s="28"/>
      <c r="F61" s="35"/>
      <c r="G61" s="14"/>
      <c r="H61" s="14"/>
      <c r="I61" s="14">
        <f t="shared" si="1"/>
        <v>0</v>
      </c>
      <c r="J61" s="81" t="str">
        <f t="shared" si="2"/>
        <v>BAJO</v>
      </c>
      <c r="K61" s="3"/>
      <c r="L61" s="47">
        <f t="shared" ref="L61:L66" si="5">IF(J61="BAJO",0.1,IF(J61="MEDIO",3,5))</f>
        <v>0.1</v>
      </c>
    </row>
    <row r="62" spans="1:12" s="11" customFormat="1" ht="12.75">
      <c r="A62" s="84"/>
      <c r="B62" s="25"/>
      <c r="C62" s="28"/>
      <c r="D62" s="29"/>
      <c r="E62" s="28"/>
      <c r="F62" s="35"/>
      <c r="G62" s="14"/>
      <c r="H62" s="14"/>
      <c r="I62" s="14">
        <f t="shared" ref="I62:I66" si="6">G62*H62</f>
        <v>0</v>
      </c>
      <c r="J62" s="81" t="str">
        <f t="shared" si="2"/>
        <v>BAJO</v>
      </c>
      <c r="K62" s="3"/>
      <c r="L62" s="47">
        <f t="shared" si="5"/>
        <v>0.1</v>
      </c>
    </row>
    <row r="63" spans="1:12" s="11" customFormat="1" ht="12.75">
      <c r="A63" s="84"/>
      <c r="B63" s="25"/>
      <c r="C63" s="28"/>
      <c r="D63" s="29"/>
      <c r="E63" s="28"/>
      <c r="F63" s="35"/>
      <c r="G63" s="14"/>
      <c r="H63" s="14"/>
      <c r="I63" s="14">
        <f t="shared" si="6"/>
        <v>0</v>
      </c>
      <c r="J63" s="81" t="str">
        <f t="shared" si="2"/>
        <v>BAJO</v>
      </c>
      <c r="K63" s="3"/>
      <c r="L63" s="47">
        <f t="shared" si="5"/>
        <v>0.1</v>
      </c>
    </row>
    <row r="64" spans="1:12" s="11" customFormat="1" ht="12.75">
      <c r="A64" s="84"/>
      <c r="B64" s="25"/>
      <c r="C64" s="28"/>
      <c r="D64" s="29"/>
      <c r="E64" s="28"/>
      <c r="F64" s="35"/>
      <c r="G64" s="14"/>
      <c r="H64" s="14"/>
      <c r="I64" s="14">
        <f t="shared" si="6"/>
        <v>0</v>
      </c>
      <c r="J64" s="81" t="str">
        <f t="shared" si="2"/>
        <v>BAJO</v>
      </c>
      <c r="K64" s="3"/>
      <c r="L64" s="47">
        <f t="shared" si="5"/>
        <v>0.1</v>
      </c>
    </row>
    <row r="65" spans="1:14" s="11" customFormat="1" ht="12.75">
      <c r="A65" s="84"/>
      <c r="B65" s="25"/>
      <c r="C65" s="28"/>
      <c r="D65" s="29"/>
      <c r="E65" s="28"/>
      <c r="F65" s="35"/>
      <c r="G65" s="14"/>
      <c r="H65" s="14"/>
      <c r="I65" s="14">
        <f t="shared" si="6"/>
        <v>0</v>
      </c>
      <c r="J65" s="81" t="str">
        <f t="shared" si="2"/>
        <v>BAJO</v>
      </c>
      <c r="K65" s="3"/>
      <c r="L65" s="47">
        <f t="shared" si="5"/>
        <v>0.1</v>
      </c>
    </row>
    <row r="66" spans="1:14" s="11" customFormat="1" ht="12.75">
      <c r="A66" s="84"/>
      <c r="B66" s="25"/>
      <c r="C66" s="28"/>
      <c r="D66" s="29"/>
      <c r="E66" s="28"/>
      <c r="F66" s="35"/>
      <c r="G66" s="14"/>
      <c r="H66" s="14"/>
      <c r="I66" s="14">
        <f t="shared" si="6"/>
        <v>0</v>
      </c>
      <c r="J66" s="81" t="str">
        <f t="shared" si="2"/>
        <v>BAJO</v>
      </c>
      <c r="K66" s="3"/>
      <c r="L66" s="47">
        <f t="shared" si="5"/>
        <v>0.1</v>
      </c>
    </row>
    <row r="67" spans="1:14" s="11" customFormat="1" ht="12.75">
      <c r="A67" s="38"/>
      <c r="C67" s="36"/>
      <c r="D67" s="37"/>
      <c r="F67" s="43"/>
      <c r="G67" s="38"/>
      <c r="H67" s="38"/>
      <c r="M67" s="11">
        <f>SUM(L7:L66)</f>
        <v>115.19999999999982</v>
      </c>
      <c r="N67" s="11">
        <f>COUNT(L7:L66)</f>
        <v>60</v>
      </c>
    </row>
    <row r="68" spans="1:14" s="11" customFormat="1" ht="12.75">
      <c r="A68" s="38"/>
      <c r="D68" s="37"/>
      <c r="F68" s="43"/>
      <c r="G68" s="38"/>
      <c r="H68" s="38"/>
    </row>
    <row r="69" spans="1:14" s="11" customFormat="1" ht="12.75">
      <c r="A69" s="38"/>
      <c r="D69" s="37"/>
      <c r="F69" s="43"/>
      <c r="G69" s="38"/>
      <c r="H69" s="38"/>
    </row>
  </sheetData>
  <dataConsolidate/>
  <mergeCells count="5">
    <mergeCell ref="C1:L1"/>
    <mergeCell ref="C2:L2"/>
    <mergeCell ref="A1:B2"/>
    <mergeCell ref="A4:B4"/>
    <mergeCell ref="F4:J4"/>
  </mergeCells>
  <conditionalFormatting sqref="J7:J66">
    <cfRule type="cellIs" dxfId="26" priority="1" stopIfTrue="1" operator="equal">
      <formula>"ALTO"</formula>
    </cfRule>
    <cfRule type="cellIs" dxfId="25" priority="2" stopIfTrue="1" operator="equal">
      <formula>"MEDIO"</formula>
    </cfRule>
    <cfRule type="cellIs" dxfId="24"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63"/>
  <sheetViews>
    <sheetView view="pageBreakPre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31"/>
      <c r="B1" s="331"/>
      <c r="C1" s="329" t="s">
        <v>606</v>
      </c>
      <c r="D1" s="329"/>
      <c r="E1" s="329"/>
      <c r="F1" s="329"/>
      <c r="G1" s="329"/>
      <c r="H1" s="329"/>
      <c r="I1" s="329"/>
      <c r="J1" s="329"/>
      <c r="K1" s="329"/>
      <c r="L1" s="329"/>
    </row>
    <row r="2" spans="1:73" ht="36"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910</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80" customFormat="1" ht="140.25">
      <c r="A7" s="84">
        <v>1</v>
      </c>
      <c r="B7" s="254" t="s">
        <v>440</v>
      </c>
      <c r="C7" s="115" t="s">
        <v>441</v>
      </c>
      <c r="D7" s="114" t="s">
        <v>291</v>
      </c>
      <c r="E7" s="115" t="s">
        <v>518</v>
      </c>
      <c r="F7" s="188" t="s">
        <v>608</v>
      </c>
      <c r="G7" s="81">
        <v>4</v>
      </c>
      <c r="H7" s="81">
        <v>5</v>
      </c>
      <c r="I7" s="81">
        <f t="shared" ref="I7:I8" si="0">G7*H7</f>
        <v>20</v>
      </c>
      <c r="J7" s="81" t="str">
        <f>IF(I7&lt;=6,"BAJO",IF(I7&gt;=15,"ALTO","MEDIO"))</f>
        <v>ALTO</v>
      </c>
      <c r="K7" s="68" t="s">
        <v>986</v>
      </c>
      <c r="L7" s="84">
        <f t="shared" ref="L7:L8" si="1">IF(J7="BAJO",0.1,IF(J7="MEDIO",3,5))</f>
        <v>5</v>
      </c>
    </row>
    <row r="8" spans="1:73" s="80" customFormat="1" ht="288" customHeight="1">
      <c r="A8" s="84">
        <v>2</v>
      </c>
      <c r="B8" s="254" t="s">
        <v>440</v>
      </c>
      <c r="C8" s="115" t="s">
        <v>442</v>
      </c>
      <c r="D8" s="114" t="s">
        <v>627</v>
      </c>
      <c r="E8" s="115" t="s">
        <v>518</v>
      </c>
      <c r="F8" s="189" t="s">
        <v>686</v>
      </c>
      <c r="G8" s="81">
        <v>4</v>
      </c>
      <c r="H8" s="81">
        <v>5</v>
      </c>
      <c r="I8" s="81">
        <f t="shared" si="0"/>
        <v>20</v>
      </c>
      <c r="J8" s="81" t="str">
        <f>IF(I8&lt;=6,"BAJO",IF(I8&gt;=15,"ALTO","MEDIO"))</f>
        <v>ALTO</v>
      </c>
      <c r="K8" s="68" t="s">
        <v>986</v>
      </c>
      <c r="L8" s="84">
        <f t="shared" si="1"/>
        <v>5</v>
      </c>
    </row>
    <row r="9" spans="1:73" s="11" customFormat="1" ht="249" customHeight="1">
      <c r="A9" s="84">
        <v>3</v>
      </c>
      <c r="B9" s="254" t="s">
        <v>366</v>
      </c>
      <c r="C9" s="115" t="s">
        <v>367</v>
      </c>
      <c r="D9" s="114" t="s">
        <v>291</v>
      </c>
      <c r="E9" s="115" t="s">
        <v>175</v>
      </c>
      <c r="F9" s="188" t="s">
        <v>608</v>
      </c>
      <c r="G9" s="14">
        <v>3</v>
      </c>
      <c r="H9" s="14">
        <v>4</v>
      </c>
      <c r="I9" s="14">
        <f>G9*H9</f>
        <v>12</v>
      </c>
      <c r="J9" s="81" t="str">
        <f t="shared" ref="J9:J60" si="2">IF(I9&lt;=6,"BAJO",IF(I9&gt;=15,"ALTO","MEDIO"))</f>
        <v>MEDIO</v>
      </c>
      <c r="K9" s="68" t="s">
        <v>984</v>
      </c>
      <c r="L9" s="47">
        <f t="shared" ref="L9:L54" si="3">IF(J9="BAJO",0.1,IF(J9="MEDIO",3,5))</f>
        <v>3</v>
      </c>
      <c r="BT9" s="11">
        <v>1</v>
      </c>
      <c r="BU9" s="11">
        <v>1</v>
      </c>
    </row>
    <row r="10" spans="1:73" s="11" customFormat="1" ht="349.5" customHeight="1">
      <c r="A10" s="84">
        <v>4</v>
      </c>
      <c r="B10" s="254" t="s">
        <v>366</v>
      </c>
      <c r="C10" s="189" t="s">
        <v>798</v>
      </c>
      <c r="D10" s="114" t="s">
        <v>628</v>
      </c>
      <c r="E10" s="115" t="s">
        <v>175</v>
      </c>
      <c r="F10" s="189" t="s">
        <v>687</v>
      </c>
      <c r="G10" s="14">
        <v>3</v>
      </c>
      <c r="H10" s="14">
        <v>4</v>
      </c>
      <c r="I10" s="14">
        <f t="shared" ref="I10:I55" si="4">G10*H10</f>
        <v>12</v>
      </c>
      <c r="J10" s="81" t="str">
        <f t="shared" si="2"/>
        <v>MEDIO</v>
      </c>
      <c r="K10" s="68" t="s">
        <v>984</v>
      </c>
      <c r="L10" s="47">
        <f t="shared" si="3"/>
        <v>3</v>
      </c>
      <c r="BT10" s="11">
        <v>2</v>
      </c>
      <c r="BU10" s="11">
        <v>2</v>
      </c>
    </row>
    <row r="11" spans="1:73" s="11" customFormat="1" ht="297.75" customHeight="1">
      <c r="A11" s="84">
        <v>5</v>
      </c>
      <c r="B11" s="254" t="s">
        <v>368</v>
      </c>
      <c r="C11" s="115" t="s">
        <v>369</v>
      </c>
      <c r="D11" s="190" t="s">
        <v>291</v>
      </c>
      <c r="E11" s="115" t="s">
        <v>175</v>
      </c>
      <c r="F11" s="188" t="s">
        <v>608</v>
      </c>
      <c r="G11" s="14">
        <v>4</v>
      </c>
      <c r="H11" s="14">
        <v>5</v>
      </c>
      <c r="I11" s="14">
        <f t="shared" si="4"/>
        <v>20</v>
      </c>
      <c r="J11" s="81" t="str">
        <f t="shared" si="2"/>
        <v>ALTO</v>
      </c>
      <c r="K11" s="68" t="s">
        <v>986</v>
      </c>
      <c r="L11" s="47">
        <f t="shared" si="3"/>
        <v>5</v>
      </c>
    </row>
    <row r="12" spans="1:73" s="11" customFormat="1" ht="402" customHeight="1">
      <c r="A12" s="84">
        <v>6</v>
      </c>
      <c r="B12" s="254" t="s">
        <v>368</v>
      </c>
      <c r="C12" s="215" t="s">
        <v>799</v>
      </c>
      <c r="D12" s="114" t="s">
        <v>800</v>
      </c>
      <c r="E12" s="115" t="s">
        <v>801</v>
      </c>
      <c r="F12" s="189" t="s">
        <v>802</v>
      </c>
      <c r="G12" s="14">
        <v>4</v>
      </c>
      <c r="H12" s="14">
        <v>5</v>
      </c>
      <c r="I12" s="14">
        <f>G12*H12</f>
        <v>20</v>
      </c>
      <c r="J12" s="81" t="str">
        <f t="shared" si="2"/>
        <v>ALTO</v>
      </c>
      <c r="K12" s="68" t="s">
        <v>986</v>
      </c>
      <c r="L12" s="47">
        <f>IF(J12="BAJO",0.1,IF(J12="MEDIO",3,5))</f>
        <v>5</v>
      </c>
    </row>
    <row r="13" spans="1:73" s="11" customFormat="1" ht="102">
      <c r="A13" s="84">
        <v>7</v>
      </c>
      <c r="B13" s="254" t="s">
        <v>443</v>
      </c>
      <c r="C13" s="115" t="s">
        <v>444</v>
      </c>
      <c r="D13" s="190" t="s">
        <v>291</v>
      </c>
      <c r="E13" s="115" t="s">
        <v>175</v>
      </c>
      <c r="F13" s="188" t="s">
        <v>608</v>
      </c>
      <c r="G13" s="14">
        <v>3</v>
      </c>
      <c r="H13" s="14">
        <v>4</v>
      </c>
      <c r="I13" s="14">
        <f t="shared" si="4"/>
        <v>12</v>
      </c>
      <c r="J13" s="81" t="str">
        <f t="shared" si="2"/>
        <v>MEDIO</v>
      </c>
      <c r="K13" s="68" t="s">
        <v>984</v>
      </c>
      <c r="L13" s="47">
        <f t="shared" si="3"/>
        <v>3</v>
      </c>
    </row>
    <row r="14" spans="1:73" s="11" customFormat="1" ht="153">
      <c r="A14" s="84">
        <v>8</v>
      </c>
      <c r="B14" s="254" t="s">
        <v>443</v>
      </c>
      <c r="C14" s="115" t="s">
        <v>803</v>
      </c>
      <c r="D14" s="114" t="s">
        <v>804</v>
      </c>
      <c r="E14" s="115" t="s">
        <v>805</v>
      </c>
      <c r="F14" s="189" t="s">
        <v>806</v>
      </c>
      <c r="G14" s="14">
        <v>3</v>
      </c>
      <c r="H14" s="14">
        <v>4</v>
      </c>
      <c r="I14" s="14">
        <f t="shared" si="4"/>
        <v>12</v>
      </c>
      <c r="J14" s="81" t="str">
        <f t="shared" si="2"/>
        <v>MEDIO</v>
      </c>
      <c r="K14" s="68" t="s">
        <v>984</v>
      </c>
      <c r="L14" s="47">
        <f t="shared" si="3"/>
        <v>3</v>
      </c>
    </row>
    <row r="15" spans="1:73" s="11" customFormat="1" ht="140.25">
      <c r="A15" s="84">
        <v>9</v>
      </c>
      <c r="B15" s="254" t="s">
        <v>445</v>
      </c>
      <c r="C15" s="115" t="s">
        <v>446</v>
      </c>
      <c r="D15" s="190" t="s">
        <v>291</v>
      </c>
      <c r="E15" s="115" t="s">
        <v>175</v>
      </c>
      <c r="F15" s="188" t="s">
        <v>608</v>
      </c>
      <c r="G15" s="14">
        <v>4</v>
      </c>
      <c r="H15" s="14">
        <v>5</v>
      </c>
      <c r="I15" s="14">
        <f t="shared" si="4"/>
        <v>20</v>
      </c>
      <c r="J15" s="81" t="str">
        <f t="shared" si="2"/>
        <v>ALTO</v>
      </c>
      <c r="K15" s="68" t="s">
        <v>986</v>
      </c>
      <c r="L15" s="47">
        <f t="shared" si="3"/>
        <v>5</v>
      </c>
    </row>
    <row r="16" spans="1:73" s="11" customFormat="1" ht="140.25">
      <c r="A16" s="84">
        <v>10</v>
      </c>
      <c r="B16" s="254" t="s">
        <v>445</v>
      </c>
      <c r="C16" s="115" t="s">
        <v>807</v>
      </c>
      <c r="D16" s="114" t="s">
        <v>808</v>
      </c>
      <c r="E16" s="115" t="s">
        <v>805</v>
      </c>
      <c r="F16" s="189" t="s">
        <v>809</v>
      </c>
      <c r="G16" s="14">
        <v>4</v>
      </c>
      <c r="H16" s="14">
        <v>5</v>
      </c>
      <c r="I16" s="14">
        <f>G16*H16</f>
        <v>20</v>
      </c>
      <c r="J16" s="81" t="str">
        <f t="shared" si="2"/>
        <v>ALTO</v>
      </c>
      <c r="K16" s="68" t="s">
        <v>986</v>
      </c>
      <c r="L16" s="47">
        <f>IF(J16="BAJO",0.1,IF(J16="MEDIO",3,5))</f>
        <v>5</v>
      </c>
    </row>
    <row r="17" spans="1:12" s="11" customFormat="1" ht="140.25">
      <c r="A17" s="84">
        <v>11</v>
      </c>
      <c r="B17" s="254" t="s">
        <v>445</v>
      </c>
      <c r="C17" s="115" t="s">
        <v>447</v>
      </c>
      <c r="D17" s="114" t="s">
        <v>291</v>
      </c>
      <c r="E17" s="115" t="s">
        <v>175</v>
      </c>
      <c r="F17" s="188" t="s">
        <v>608</v>
      </c>
      <c r="G17" s="14">
        <v>4</v>
      </c>
      <c r="H17" s="14">
        <v>5</v>
      </c>
      <c r="I17" s="14">
        <f t="shared" si="4"/>
        <v>20</v>
      </c>
      <c r="J17" s="81" t="str">
        <f t="shared" si="2"/>
        <v>ALTO</v>
      </c>
      <c r="K17" s="68" t="s">
        <v>986</v>
      </c>
      <c r="L17" s="47">
        <f t="shared" si="3"/>
        <v>5</v>
      </c>
    </row>
    <row r="18" spans="1:12" s="11" customFormat="1" ht="140.25">
      <c r="A18" s="84">
        <v>12</v>
      </c>
      <c r="B18" s="254" t="s">
        <v>445</v>
      </c>
      <c r="C18" s="115" t="s">
        <v>810</v>
      </c>
      <c r="D18" s="114" t="s">
        <v>808</v>
      </c>
      <c r="E18" s="115" t="s">
        <v>805</v>
      </c>
      <c r="F18" s="189" t="s">
        <v>809</v>
      </c>
      <c r="G18" s="14">
        <v>4</v>
      </c>
      <c r="H18" s="14">
        <v>5</v>
      </c>
      <c r="I18" s="14">
        <f t="shared" si="4"/>
        <v>20</v>
      </c>
      <c r="J18" s="81" t="str">
        <f t="shared" si="2"/>
        <v>ALTO</v>
      </c>
      <c r="K18" s="68" t="s">
        <v>986</v>
      </c>
      <c r="L18" s="47">
        <f t="shared" si="3"/>
        <v>5</v>
      </c>
    </row>
    <row r="19" spans="1:12" s="11" customFormat="1" ht="140.25">
      <c r="A19" s="84">
        <v>13</v>
      </c>
      <c r="B19" s="254" t="s">
        <v>448</v>
      </c>
      <c r="C19" s="115" t="s">
        <v>449</v>
      </c>
      <c r="D19" s="190" t="s">
        <v>291</v>
      </c>
      <c r="E19" s="115" t="s">
        <v>175</v>
      </c>
      <c r="F19" s="188" t="s">
        <v>608</v>
      </c>
      <c r="G19" s="14">
        <v>4</v>
      </c>
      <c r="H19" s="14">
        <v>5</v>
      </c>
      <c r="I19" s="14">
        <f t="shared" si="4"/>
        <v>20</v>
      </c>
      <c r="J19" s="81" t="str">
        <f t="shared" si="2"/>
        <v>ALTO</v>
      </c>
      <c r="K19" s="68" t="s">
        <v>986</v>
      </c>
      <c r="L19" s="47">
        <f t="shared" si="3"/>
        <v>5</v>
      </c>
    </row>
    <row r="20" spans="1:12" s="11" customFormat="1" ht="140.25">
      <c r="A20" s="84">
        <v>14</v>
      </c>
      <c r="B20" s="254" t="s">
        <v>448</v>
      </c>
      <c r="C20" s="115" t="s">
        <v>450</v>
      </c>
      <c r="D20" s="190" t="s">
        <v>629</v>
      </c>
      <c r="E20" s="115" t="s">
        <v>175</v>
      </c>
      <c r="F20" s="191" t="s">
        <v>451</v>
      </c>
      <c r="G20" s="14">
        <v>4</v>
      </c>
      <c r="H20" s="14">
        <v>5</v>
      </c>
      <c r="I20" s="14">
        <f>G20*H20</f>
        <v>20</v>
      </c>
      <c r="J20" s="81" t="str">
        <f t="shared" si="2"/>
        <v>ALTO</v>
      </c>
      <c r="K20" s="68" t="s">
        <v>986</v>
      </c>
      <c r="L20" s="47">
        <f>IF(J20="BAJO",0.1,IF(J20="MEDIO",3,5))</f>
        <v>5</v>
      </c>
    </row>
    <row r="21" spans="1:12" s="11" customFormat="1" ht="102">
      <c r="A21" s="84">
        <v>15</v>
      </c>
      <c r="B21" s="254" t="s">
        <v>452</v>
      </c>
      <c r="C21" s="115" t="s">
        <v>453</v>
      </c>
      <c r="D21" s="114" t="s">
        <v>291</v>
      </c>
      <c r="E21" s="115" t="s">
        <v>175</v>
      </c>
      <c r="F21" s="188" t="s">
        <v>608</v>
      </c>
      <c r="G21" s="14">
        <v>3</v>
      </c>
      <c r="H21" s="14">
        <v>4</v>
      </c>
      <c r="I21" s="14">
        <f>G21*H21</f>
        <v>12</v>
      </c>
      <c r="J21" s="81" t="str">
        <f t="shared" si="2"/>
        <v>MEDIO</v>
      </c>
      <c r="K21" s="68" t="s">
        <v>984</v>
      </c>
      <c r="L21" s="47">
        <f>IF(J21="BAJO",0.1,IF(J21="MEDIO",3,5))</f>
        <v>3</v>
      </c>
    </row>
    <row r="22" spans="1:12" s="11" customFormat="1" ht="153">
      <c r="A22" s="84">
        <v>16</v>
      </c>
      <c r="B22" s="254" t="s">
        <v>452</v>
      </c>
      <c r="C22" s="115" t="s">
        <v>454</v>
      </c>
      <c r="D22" s="192" t="s">
        <v>630</v>
      </c>
      <c r="E22" s="115" t="s">
        <v>175</v>
      </c>
      <c r="F22" s="188" t="s">
        <v>516</v>
      </c>
      <c r="G22" s="14">
        <v>3</v>
      </c>
      <c r="H22" s="14">
        <v>4</v>
      </c>
      <c r="I22" s="14">
        <f t="shared" si="4"/>
        <v>12</v>
      </c>
      <c r="J22" s="81" t="str">
        <f t="shared" si="2"/>
        <v>MEDIO</v>
      </c>
      <c r="K22" s="68" t="s">
        <v>984</v>
      </c>
      <c r="L22" s="47">
        <f t="shared" si="3"/>
        <v>3</v>
      </c>
    </row>
    <row r="23" spans="1:12" s="11" customFormat="1" ht="102">
      <c r="A23" s="84">
        <v>17</v>
      </c>
      <c r="B23" s="254" t="s">
        <v>452</v>
      </c>
      <c r="C23" s="115" t="s">
        <v>455</v>
      </c>
      <c r="D23" s="190" t="s">
        <v>291</v>
      </c>
      <c r="E23" s="115" t="s">
        <v>175</v>
      </c>
      <c r="F23" s="188" t="s">
        <v>608</v>
      </c>
      <c r="G23" s="14">
        <v>3</v>
      </c>
      <c r="H23" s="14">
        <v>4</v>
      </c>
      <c r="I23" s="14">
        <f t="shared" si="4"/>
        <v>12</v>
      </c>
      <c r="J23" s="81" t="str">
        <f t="shared" si="2"/>
        <v>MEDIO</v>
      </c>
      <c r="K23" s="68" t="s">
        <v>984</v>
      </c>
      <c r="L23" s="47">
        <f t="shared" si="3"/>
        <v>3</v>
      </c>
    </row>
    <row r="24" spans="1:12" s="11" customFormat="1" ht="153">
      <c r="A24" s="84">
        <v>18</v>
      </c>
      <c r="B24" s="254" t="s">
        <v>452</v>
      </c>
      <c r="C24" s="115" t="s">
        <v>456</v>
      </c>
      <c r="D24" s="192" t="s">
        <v>631</v>
      </c>
      <c r="E24" s="115" t="s">
        <v>175</v>
      </c>
      <c r="F24" s="188" t="s">
        <v>516</v>
      </c>
      <c r="G24" s="14">
        <v>3</v>
      </c>
      <c r="H24" s="14">
        <v>4</v>
      </c>
      <c r="I24" s="14">
        <f>G24*H24</f>
        <v>12</v>
      </c>
      <c r="J24" s="81" t="str">
        <f t="shared" si="2"/>
        <v>MEDIO</v>
      </c>
      <c r="K24" s="68" t="s">
        <v>984</v>
      </c>
      <c r="L24" s="47">
        <f>IF(J24="BAJO",0.1,IF(J24="MEDIO",3,5))</f>
        <v>3</v>
      </c>
    </row>
    <row r="25" spans="1:12" s="11" customFormat="1" ht="102">
      <c r="A25" s="84">
        <v>19</v>
      </c>
      <c r="B25" s="254" t="s">
        <v>457</v>
      </c>
      <c r="C25" s="115" t="s">
        <v>458</v>
      </c>
      <c r="D25" s="114" t="s">
        <v>291</v>
      </c>
      <c r="E25" s="115" t="s">
        <v>175</v>
      </c>
      <c r="F25" s="188" t="s">
        <v>608</v>
      </c>
      <c r="G25" s="14">
        <v>3</v>
      </c>
      <c r="H25" s="14">
        <v>4</v>
      </c>
      <c r="I25" s="14">
        <f t="shared" si="4"/>
        <v>12</v>
      </c>
      <c r="J25" s="81" t="str">
        <f t="shared" si="2"/>
        <v>MEDIO</v>
      </c>
      <c r="K25" s="68" t="s">
        <v>984</v>
      </c>
      <c r="L25" s="47">
        <f t="shared" si="3"/>
        <v>3</v>
      </c>
    </row>
    <row r="26" spans="1:12" s="11" customFormat="1" ht="178.5">
      <c r="A26" s="84">
        <v>20</v>
      </c>
      <c r="B26" s="254" t="s">
        <v>457</v>
      </c>
      <c r="C26" s="115" t="s">
        <v>459</v>
      </c>
      <c r="D26" s="192" t="s">
        <v>632</v>
      </c>
      <c r="E26" s="115" t="s">
        <v>175</v>
      </c>
      <c r="F26" s="188" t="s">
        <v>517</v>
      </c>
      <c r="G26" s="14">
        <v>3</v>
      </c>
      <c r="H26" s="14">
        <v>4</v>
      </c>
      <c r="I26" s="14">
        <f t="shared" si="4"/>
        <v>12</v>
      </c>
      <c r="J26" s="81" t="str">
        <f t="shared" si="2"/>
        <v>MEDIO</v>
      </c>
      <c r="K26" s="68" t="s">
        <v>984</v>
      </c>
      <c r="L26" s="47">
        <f t="shared" si="3"/>
        <v>3</v>
      </c>
    </row>
    <row r="27" spans="1:12" s="11" customFormat="1" ht="229.5">
      <c r="A27" s="84">
        <v>21</v>
      </c>
      <c r="B27" s="250" t="s">
        <v>811</v>
      </c>
      <c r="C27" s="16" t="s">
        <v>823</v>
      </c>
      <c r="D27" s="216" t="s">
        <v>632</v>
      </c>
      <c r="E27" s="16" t="s">
        <v>175</v>
      </c>
      <c r="F27" s="200" t="s">
        <v>812</v>
      </c>
      <c r="G27" s="14">
        <v>3</v>
      </c>
      <c r="H27" s="14">
        <v>4</v>
      </c>
      <c r="I27" s="14">
        <f t="shared" si="4"/>
        <v>12</v>
      </c>
      <c r="J27" s="81" t="str">
        <f t="shared" si="2"/>
        <v>MEDIO</v>
      </c>
      <c r="K27" s="68" t="s">
        <v>984</v>
      </c>
      <c r="L27" s="47">
        <f t="shared" si="3"/>
        <v>3</v>
      </c>
    </row>
    <row r="28" spans="1:12" s="11" customFormat="1" ht="102">
      <c r="A28" s="84">
        <v>22</v>
      </c>
      <c r="B28" s="250" t="s">
        <v>811</v>
      </c>
      <c r="C28" s="16" t="s">
        <v>813</v>
      </c>
      <c r="D28" s="216" t="s">
        <v>291</v>
      </c>
      <c r="E28" s="16" t="s">
        <v>175</v>
      </c>
      <c r="F28" s="200" t="s">
        <v>608</v>
      </c>
      <c r="G28" s="14">
        <v>3</v>
      </c>
      <c r="H28" s="14">
        <v>4</v>
      </c>
      <c r="I28" s="14">
        <f t="shared" si="4"/>
        <v>12</v>
      </c>
      <c r="J28" s="81" t="str">
        <f t="shared" si="2"/>
        <v>MEDIO</v>
      </c>
      <c r="K28" s="68" t="s">
        <v>984</v>
      </c>
      <c r="L28" s="47">
        <f t="shared" si="3"/>
        <v>3</v>
      </c>
    </row>
    <row r="29" spans="1:12" s="11" customFormat="1" ht="89.25">
      <c r="A29" s="84">
        <v>23</v>
      </c>
      <c r="B29" s="250" t="s">
        <v>814</v>
      </c>
      <c r="C29" s="16" t="s">
        <v>824</v>
      </c>
      <c r="D29" s="216" t="s">
        <v>815</v>
      </c>
      <c r="E29" s="16" t="s">
        <v>816</v>
      </c>
      <c r="F29" s="200" t="s">
        <v>817</v>
      </c>
      <c r="G29" s="14">
        <v>2</v>
      </c>
      <c r="H29" s="14">
        <v>3</v>
      </c>
      <c r="I29" s="14">
        <f>G29*H29</f>
        <v>6</v>
      </c>
      <c r="J29" s="81" t="str">
        <f t="shared" si="2"/>
        <v>BAJO</v>
      </c>
      <c r="K29" s="68" t="s">
        <v>857</v>
      </c>
      <c r="L29" s="47">
        <f>IF(J29="BAJO",0.1,IF(J29="MEDIO",3,5))</f>
        <v>0.1</v>
      </c>
    </row>
    <row r="30" spans="1:12" s="11" customFormat="1" ht="38.25">
      <c r="A30" s="84">
        <v>24</v>
      </c>
      <c r="B30" s="250" t="s">
        <v>814</v>
      </c>
      <c r="C30" s="16" t="s">
        <v>818</v>
      </c>
      <c r="D30" s="216" t="s">
        <v>291</v>
      </c>
      <c r="E30" s="16" t="s">
        <v>175</v>
      </c>
      <c r="F30" s="200" t="s">
        <v>608</v>
      </c>
      <c r="G30" s="14">
        <v>2</v>
      </c>
      <c r="H30" s="14">
        <v>3</v>
      </c>
      <c r="I30" s="14">
        <f>G30*H30</f>
        <v>6</v>
      </c>
      <c r="J30" s="81" t="str">
        <f t="shared" si="2"/>
        <v>BAJO</v>
      </c>
      <c r="K30" s="68" t="s">
        <v>857</v>
      </c>
      <c r="L30" s="47">
        <f>IF(J30="BAJO",0.1,IF(J30="MEDIO",3,5))</f>
        <v>0.1</v>
      </c>
    </row>
    <row r="31" spans="1:12" s="11" customFormat="1" ht="114.75">
      <c r="A31" s="84">
        <v>25</v>
      </c>
      <c r="B31" s="250" t="s">
        <v>819</v>
      </c>
      <c r="C31" s="16" t="s">
        <v>825</v>
      </c>
      <c r="D31" s="216" t="s">
        <v>821</v>
      </c>
      <c r="E31" s="16" t="s">
        <v>816</v>
      </c>
      <c r="F31" s="200" t="s">
        <v>822</v>
      </c>
      <c r="G31" s="14">
        <v>2</v>
      </c>
      <c r="H31" s="14">
        <v>3</v>
      </c>
      <c r="I31" s="14">
        <f t="shared" si="4"/>
        <v>6</v>
      </c>
      <c r="J31" s="81" t="str">
        <f t="shared" si="2"/>
        <v>BAJO</v>
      </c>
      <c r="K31" s="68" t="s">
        <v>857</v>
      </c>
      <c r="L31" s="47">
        <f t="shared" si="3"/>
        <v>0.1</v>
      </c>
    </row>
    <row r="32" spans="1:12" s="11" customFormat="1" ht="38.25">
      <c r="A32" s="84">
        <v>26</v>
      </c>
      <c r="B32" s="250" t="s">
        <v>819</v>
      </c>
      <c r="C32" s="16" t="s">
        <v>820</v>
      </c>
      <c r="D32" s="216" t="s">
        <v>291</v>
      </c>
      <c r="E32" s="16" t="s">
        <v>816</v>
      </c>
      <c r="F32" s="200" t="s">
        <v>608</v>
      </c>
      <c r="G32" s="14">
        <v>2</v>
      </c>
      <c r="H32" s="14">
        <v>3</v>
      </c>
      <c r="I32" s="14">
        <f t="shared" si="4"/>
        <v>6</v>
      </c>
      <c r="J32" s="81" t="str">
        <f t="shared" si="2"/>
        <v>BAJO</v>
      </c>
      <c r="K32" s="68" t="s">
        <v>857</v>
      </c>
      <c r="L32" s="47">
        <f t="shared" si="3"/>
        <v>0.1</v>
      </c>
    </row>
    <row r="33" spans="1:12" s="11" customFormat="1" ht="12.75">
      <c r="A33" s="84"/>
      <c r="B33" s="250"/>
      <c r="C33" s="13"/>
      <c r="D33" s="13"/>
      <c r="E33" s="90"/>
      <c r="F33" s="41"/>
      <c r="G33" s="14"/>
      <c r="H33" s="14"/>
      <c r="I33" s="14">
        <f>G33*H33</f>
        <v>0</v>
      </c>
      <c r="J33" s="81" t="str">
        <f t="shared" si="2"/>
        <v>BAJO</v>
      </c>
      <c r="K33" s="3"/>
      <c r="L33" s="47">
        <f>IF(J33="BAJO",0.1,IF(J33="MEDIO",3,5))</f>
        <v>0.1</v>
      </c>
    </row>
    <row r="34" spans="1:12" s="11" customFormat="1" ht="12.75">
      <c r="A34" s="84"/>
      <c r="B34" s="250"/>
      <c r="C34" s="13"/>
      <c r="D34" s="26"/>
      <c r="E34" s="90"/>
      <c r="F34" s="41"/>
      <c r="G34" s="14"/>
      <c r="H34" s="14"/>
      <c r="I34" s="14">
        <f t="shared" si="4"/>
        <v>0</v>
      </c>
      <c r="J34" s="81" t="str">
        <f t="shared" si="2"/>
        <v>BAJO</v>
      </c>
      <c r="K34" s="3"/>
      <c r="L34" s="47">
        <f t="shared" si="3"/>
        <v>0.1</v>
      </c>
    </row>
    <row r="35" spans="1:12" s="11" customFormat="1" ht="12.75">
      <c r="A35" s="84"/>
      <c r="B35" s="250"/>
      <c r="C35" s="13"/>
      <c r="D35" s="29"/>
      <c r="E35" s="90"/>
      <c r="F35" s="41"/>
      <c r="G35" s="14"/>
      <c r="H35" s="14"/>
      <c r="I35" s="14">
        <f t="shared" si="4"/>
        <v>0</v>
      </c>
      <c r="J35" s="81" t="str">
        <f t="shared" si="2"/>
        <v>BAJO</v>
      </c>
      <c r="K35" s="3"/>
      <c r="L35" s="47">
        <f t="shared" si="3"/>
        <v>0.1</v>
      </c>
    </row>
    <row r="36" spans="1:12" s="11" customFormat="1" ht="12.75">
      <c r="A36" s="84"/>
      <c r="B36" s="250"/>
      <c r="C36" s="13"/>
      <c r="D36" s="13"/>
      <c r="E36" s="13"/>
      <c r="F36" s="41"/>
      <c r="G36" s="14"/>
      <c r="H36" s="14"/>
      <c r="I36" s="14">
        <f>G36*H36</f>
        <v>0</v>
      </c>
      <c r="J36" s="81" t="str">
        <f t="shared" si="2"/>
        <v>BAJO</v>
      </c>
      <c r="K36" s="3"/>
      <c r="L36" s="47">
        <f>IF(J36="BAJO",0.1,IF(J36="MEDIO",3,5))</f>
        <v>0.1</v>
      </c>
    </row>
    <row r="37" spans="1:12" s="11" customFormat="1" ht="12.75">
      <c r="A37" s="84"/>
      <c r="B37" s="250"/>
      <c r="C37" s="13"/>
      <c r="D37" s="13"/>
      <c r="E37" s="13"/>
      <c r="F37" s="41"/>
      <c r="G37" s="14"/>
      <c r="H37" s="14"/>
      <c r="I37" s="14">
        <f>G37*H37</f>
        <v>0</v>
      </c>
      <c r="J37" s="81" t="str">
        <f t="shared" si="2"/>
        <v>BAJO</v>
      </c>
      <c r="K37" s="3"/>
      <c r="L37" s="47">
        <f>IF(J37="BAJO",0.1,IF(J37="MEDIO",3,5))</f>
        <v>0.1</v>
      </c>
    </row>
    <row r="38" spans="1:12" s="11" customFormat="1" ht="12.75">
      <c r="A38" s="84"/>
      <c r="B38" s="250"/>
      <c r="C38" s="13"/>
      <c r="D38" s="26"/>
      <c r="E38" s="13"/>
      <c r="F38" s="41"/>
      <c r="G38" s="14"/>
      <c r="H38" s="14"/>
      <c r="I38" s="14">
        <f t="shared" si="4"/>
        <v>0</v>
      </c>
      <c r="J38" s="81" t="str">
        <f t="shared" si="2"/>
        <v>BAJO</v>
      </c>
      <c r="K38" s="3"/>
      <c r="L38" s="47">
        <f t="shared" si="3"/>
        <v>0.1</v>
      </c>
    </row>
    <row r="39" spans="1:12" s="11" customFormat="1" ht="12.75">
      <c r="A39" s="84"/>
      <c r="B39" s="250"/>
      <c r="C39" s="13"/>
      <c r="D39" s="29"/>
      <c r="E39" s="13"/>
      <c r="F39" s="41"/>
      <c r="G39" s="14"/>
      <c r="H39" s="14"/>
      <c r="I39" s="14">
        <f t="shared" si="4"/>
        <v>0</v>
      </c>
      <c r="J39" s="81" t="str">
        <f t="shared" si="2"/>
        <v>BAJO</v>
      </c>
      <c r="K39" s="3"/>
      <c r="L39" s="47">
        <f t="shared" si="3"/>
        <v>0.1</v>
      </c>
    </row>
    <row r="40" spans="1:12" s="11" customFormat="1" ht="12.75">
      <c r="A40" s="84"/>
      <c r="B40" s="250"/>
      <c r="C40" s="13"/>
      <c r="D40" s="13"/>
      <c r="E40" s="13"/>
      <c r="F40" s="41"/>
      <c r="G40" s="14"/>
      <c r="H40" s="14"/>
      <c r="I40" s="14">
        <f t="shared" si="4"/>
        <v>0</v>
      </c>
      <c r="J40" s="81" t="str">
        <f t="shared" si="2"/>
        <v>BAJO</v>
      </c>
      <c r="K40" s="3"/>
      <c r="L40" s="47">
        <f>IF(J40="BAJO",0.1,IF(J40="MEDIO",3,5))</f>
        <v>0.1</v>
      </c>
    </row>
    <row r="41" spans="1:12" s="22" customFormat="1" ht="12.75">
      <c r="A41" s="59"/>
      <c r="B41" s="250"/>
      <c r="C41" s="13"/>
      <c r="D41" s="15"/>
      <c r="E41" s="15"/>
      <c r="F41" s="41"/>
      <c r="G41" s="21"/>
      <c r="H41" s="21"/>
      <c r="I41" s="21">
        <f t="shared" si="4"/>
        <v>0</v>
      </c>
      <c r="J41" s="81" t="str">
        <f t="shared" si="2"/>
        <v>BAJO</v>
      </c>
      <c r="K41" s="3"/>
      <c r="L41" s="59">
        <f>IF(J41="BAJO",0.1,IF(J41="MEDIO",3,5))</f>
        <v>0.1</v>
      </c>
    </row>
    <row r="42" spans="1:12" s="11" customFormat="1" ht="12.75">
      <c r="A42" s="84"/>
      <c r="B42" s="250"/>
      <c r="C42" s="15"/>
      <c r="D42" s="26"/>
      <c r="E42" s="16"/>
      <c r="F42" s="35"/>
      <c r="G42" s="23"/>
      <c r="H42" s="23"/>
      <c r="I42" s="14">
        <f t="shared" si="4"/>
        <v>0</v>
      </c>
      <c r="J42" s="81" t="str">
        <f t="shared" si="2"/>
        <v>BAJO</v>
      </c>
      <c r="K42" s="3"/>
      <c r="L42" s="47">
        <f t="shared" si="3"/>
        <v>0.1</v>
      </c>
    </row>
    <row r="43" spans="1:12" s="11" customFormat="1" ht="12.75">
      <c r="A43" s="84"/>
      <c r="B43" s="250"/>
      <c r="C43" s="13"/>
      <c r="D43" s="26"/>
      <c r="E43" s="16"/>
      <c r="F43" s="35"/>
      <c r="G43" s="23"/>
      <c r="H43" s="23"/>
      <c r="I43" s="14">
        <f t="shared" si="4"/>
        <v>0</v>
      </c>
      <c r="J43" s="81" t="str">
        <f t="shared" si="2"/>
        <v>BAJO</v>
      </c>
      <c r="K43" s="3"/>
      <c r="L43" s="47">
        <f t="shared" si="3"/>
        <v>0.1</v>
      </c>
    </row>
    <row r="44" spans="1:12" s="11" customFormat="1" ht="12.75">
      <c r="A44" s="84"/>
      <c r="B44" s="250"/>
      <c r="C44" s="13"/>
      <c r="D44" s="13"/>
      <c r="E44" s="16"/>
      <c r="F44" s="35"/>
      <c r="G44" s="23"/>
      <c r="H44" s="23"/>
      <c r="I44" s="14">
        <f>G44*H44</f>
        <v>0</v>
      </c>
      <c r="J44" s="81" t="str">
        <f t="shared" si="2"/>
        <v>BAJO</v>
      </c>
      <c r="K44" s="3"/>
      <c r="L44" s="47">
        <f>IF(J44="BAJO",0.1,IF(J44="MEDIO",3,5))</f>
        <v>0.1</v>
      </c>
    </row>
    <row r="45" spans="1:12" s="11" customFormat="1" ht="12.75">
      <c r="A45" s="84"/>
      <c r="B45" s="250"/>
      <c r="C45" s="28"/>
      <c r="D45" s="29"/>
      <c r="E45" s="28"/>
      <c r="F45" s="35"/>
      <c r="G45" s="14"/>
      <c r="H45" s="14"/>
      <c r="I45" s="14">
        <f t="shared" si="4"/>
        <v>0</v>
      </c>
      <c r="J45" s="81" t="str">
        <f t="shared" si="2"/>
        <v>BAJO</v>
      </c>
      <c r="K45" s="3"/>
      <c r="L45" s="47">
        <f t="shared" si="3"/>
        <v>0.1</v>
      </c>
    </row>
    <row r="46" spans="1:12" s="11" customFormat="1" ht="12.75">
      <c r="A46" s="84"/>
      <c r="B46" s="250"/>
      <c r="C46" s="28"/>
      <c r="D46" s="29"/>
      <c r="E46" s="28"/>
      <c r="F46" s="35"/>
      <c r="G46" s="30"/>
      <c r="H46" s="14"/>
      <c r="I46" s="14">
        <f t="shared" si="4"/>
        <v>0</v>
      </c>
      <c r="J46" s="81" t="str">
        <f t="shared" si="2"/>
        <v>BAJO</v>
      </c>
      <c r="K46" s="3"/>
      <c r="L46" s="47">
        <f t="shared" si="3"/>
        <v>0.1</v>
      </c>
    </row>
    <row r="47" spans="1:12" s="11" customFormat="1" ht="12.75">
      <c r="A47" s="84"/>
      <c r="B47" s="250"/>
      <c r="C47" s="28"/>
      <c r="D47" s="29"/>
      <c r="E47" s="28"/>
      <c r="F47" s="35"/>
      <c r="G47" s="30"/>
      <c r="H47" s="14"/>
      <c r="I47" s="14">
        <f>G47*H47</f>
        <v>0</v>
      </c>
      <c r="J47" s="81" t="str">
        <f t="shared" si="2"/>
        <v>BAJO</v>
      </c>
      <c r="K47" s="3"/>
      <c r="L47" s="47">
        <f>IF(J47="BAJO",0.1,IF(J47="MEDIO",3,5))</f>
        <v>0.1</v>
      </c>
    </row>
    <row r="48" spans="1:12" s="11" customFormat="1" ht="12.75">
      <c r="A48" s="84"/>
      <c r="B48" s="250"/>
      <c r="C48" s="28"/>
      <c r="D48" s="29"/>
      <c r="E48" s="28"/>
      <c r="F48" s="35"/>
      <c r="G48" s="14"/>
      <c r="H48" s="14"/>
      <c r="I48" s="14">
        <f t="shared" si="4"/>
        <v>0</v>
      </c>
      <c r="J48" s="81" t="str">
        <f t="shared" si="2"/>
        <v>BAJO</v>
      </c>
      <c r="K48" s="13"/>
      <c r="L48" s="47">
        <f t="shared" si="3"/>
        <v>0.1</v>
      </c>
    </row>
    <row r="49" spans="1:14" s="11" customFormat="1" ht="12.75">
      <c r="A49" s="84"/>
      <c r="B49" s="250"/>
      <c r="C49" s="28"/>
      <c r="D49" s="29"/>
      <c r="E49" s="28"/>
      <c r="F49" s="35"/>
      <c r="G49" s="14"/>
      <c r="H49" s="14"/>
      <c r="I49" s="14">
        <f>G49*H49</f>
        <v>0</v>
      </c>
      <c r="J49" s="81" t="str">
        <f t="shared" si="2"/>
        <v>BAJO</v>
      </c>
      <c r="K49" s="13"/>
      <c r="L49" s="47">
        <f>IF(J49="BAJO",0.1,IF(J49="MEDIO",3,5))</f>
        <v>0.1</v>
      </c>
    </row>
    <row r="50" spans="1:14" s="22" customFormat="1" ht="12.75">
      <c r="A50" s="59"/>
      <c r="B50" s="252"/>
      <c r="C50" s="32"/>
      <c r="D50" s="33"/>
      <c r="E50" s="15"/>
      <c r="F50" s="42"/>
      <c r="G50" s="21"/>
      <c r="H50" s="21"/>
      <c r="I50" s="21">
        <f t="shared" si="4"/>
        <v>0</v>
      </c>
      <c r="J50" s="81" t="str">
        <f t="shared" si="2"/>
        <v>BAJO</v>
      </c>
      <c r="K50" s="3"/>
      <c r="L50" s="59">
        <f t="shared" si="3"/>
        <v>0.1</v>
      </c>
    </row>
    <row r="51" spans="1:14" s="22" customFormat="1" ht="12.75">
      <c r="A51" s="59"/>
      <c r="B51" s="252"/>
      <c r="C51" s="32"/>
      <c r="D51" s="29"/>
      <c r="E51" s="15"/>
      <c r="F51" s="42"/>
      <c r="G51" s="34"/>
      <c r="H51" s="21"/>
      <c r="I51" s="21">
        <f t="shared" si="4"/>
        <v>0</v>
      </c>
      <c r="J51" s="81" t="str">
        <f t="shared" si="2"/>
        <v>BAJO</v>
      </c>
      <c r="K51" s="3"/>
      <c r="L51" s="59">
        <f t="shared" si="3"/>
        <v>0.1</v>
      </c>
    </row>
    <row r="52" spans="1:14" s="11" customFormat="1" ht="12.75">
      <c r="A52" s="84"/>
      <c r="B52" s="250"/>
      <c r="C52" s="35"/>
      <c r="D52" s="29"/>
      <c r="E52" s="28"/>
      <c r="F52" s="35"/>
      <c r="G52" s="14"/>
      <c r="H52" s="14"/>
      <c r="I52" s="14">
        <f t="shared" si="4"/>
        <v>0</v>
      </c>
      <c r="J52" s="81" t="str">
        <f t="shared" si="2"/>
        <v>BAJO</v>
      </c>
      <c r="K52" s="13"/>
      <c r="L52" s="47">
        <f t="shared" si="3"/>
        <v>0.1</v>
      </c>
    </row>
    <row r="53" spans="1:14" s="11" customFormat="1" ht="12.75">
      <c r="A53" s="84"/>
      <c r="B53" s="250"/>
      <c r="C53" s="28"/>
      <c r="D53" s="29"/>
      <c r="E53" s="28"/>
      <c r="F53" s="35"/>
      <c r="G53" s="14"/>
      <c r="H53" s="14"/>
      <c r="I53" s="14">
        <f t="shared" si="4"/>
        <v>0</v>
      </c>
      <c r="J53" s="81" t="str">
        <f t="shared" si="2"/>
        <v>BAJO</v>
      </c>
      <c r="K53" s="13"/>
      <c r="L53" s="47">
        <f t="shared" si="3"/>
        <v>0.1</v>
      </c>
    </row>
    <row r="54" spans="1:14" s="11" customFormat="1" ht="12.75">
      <c r="A54" s="84"/>
      <c r="B54" s="250"/>
      <c r="C54" s="28"/>
      <c r="D54" s="29"/>
      <c r="E54" s="28"/>
      <c r="F54" s="35"/>
      <c r="G54" s="14"/>
      <c r="H54" s="14"/>
      <c r="I54" s="14">
        <f t="shared" si="4"/>
        <v>0</v>
      </c>
      <c r="J54" s="81" t="str">
        <f t="shared" si="2"/>
        <v>BAJO</v>
      </c>
      <c r="K54" s="3"/>
      <c r="L54" s="47">
        <f t="shared" si="3"/>
        <v>0.1</v>
      </c>
    </row>
    <row r="55" spans="1:14" s="11" customFormat="1" ht="12.75">
      <c r="A55" s="84"/>
      <c r="B55" s="250"/>
      <c r="C55" s="28"/>
      <c r="D55" s="29"/>
      <c r="E55" s="28"/>
      <c r="F55" s="35"/>
      <c r="G55" s="14"/>
      <c r="H55" s="14"/>
      <c r="I55" s="14">
        <f t="shared" si="4"/>
        <v>0</v>
      </c>
      <c r="J55" s="81" t="str">
        <f t="shared" si="2"/>
        <v>BAJO</v>
      </c>
      <c r="K55" s="3"/>
      <c r="L55" s="47">
        <f t="shared" ref="L55:L60" si="5">IF(J55="BAJO",0.1,IF(J55="MEDIO",3,5))</f>
        <v>0.1</v>
      </c>
    </row>
    <row r="56" spans="1:14" s="11" customFormat="1" ht="12.75">
      <c r="A56" s="84"/>
      <c r="B56" s="250"/>
      <c r="C56" s="28"/>
      <c r="D56" s="29"/>
      <c r="E56" s="28"/>
      <c r="F56" s="35"/>
      <c r="G56" s="14"/>
      <c r="H56" s="14"/>
      <c r="I56" s="14">
        <f t="shared" ref="I56:I60" si="6">G56*H56</f>
        <v>0</v>
      </c>
      <c r="J56" s="81" t="str">
        <f t="shared" si="2"/>
        <v>BAJO</v>
      </c>
      <c r="K56" s="3"/>
      <c r="L56" s="47">
        <f t="shared" si="5"/>
        <v>0.1</v>
      </c>
    </row>
    <row r="57" spans="1:14" s="11" customFormat="1" ht="12.75">
      <c r="A57" s="84"/>
      <c r="B57" s="250"/>
      <c r="C57" s="28"/>
      <c r="D57" s="29"/>
      <c r="E57" s="28"/>
      <c r="F57" s="35"/>
      <c r="G57" s="14"/>
      <c r="H57" s="14"/>
      <c r="I57" s="14">
        <f t="shared" si="6"/>
        <v>0</v>
      </c>
      <c r="J57" s="81" t="str">
        <f t="shared" si="2"/>
        <v>BAJO</v>
      </c>
      <c r="K57" s="3"/>
      <c r="L57" s="47">
        <f t="shared" si="5"/>
        <v>0.1</v>
      </c>
    </row>
    <row r="58" spans="1:14" s="11" customFormat="1" ht="12.75">
      <c r="A58" s="84"/>
      <c r="B58" s="250"/>
      <c r="C58" s="28"/>
      <c r="D58" s="29"/>
      <c r="E58" s="28"/>
      <c r="F58" s="35"/>
      <c r="G58" s="14"/>
      <c r="H58" s="14"/>
      <c r="I58" s="14">
        <f t="shared" si="6"/>
        <v>0</v>
      </c>
      <c r="J58" s="81" t="str">
        <f t="shared" si="2"/>
        <v>BAJO</v>
      </c>
      <c r="K58" s="3"/>
      <c r="L58" s="47">
        <f t="shared" si="5"/>
        <v>0.1</v>
      </c>
    </row>
    <row r="59" spans="1:14" s="11" customFormat="1" ht="12.75">
      <c r="A59" s="84"/>
      <c r="B59" s="250"/>
      <c r="C59" s="28"/>
      <c r="D59" s="29"/>
      <c r="E59" s="28"/>
      <c r="F59" s="35"/>
      <c r="G59" s="14"/>
      <c r="H59" s="14"/>
      <c r="I59" s="14">
        <f t="shared" si="6"/>
        <v>0</v>
      </c>
      <c r="J59" s="81" t="str">
        <f t="shared" si="2"/>
        <v>BAJO</v>
      </c>
      <c r="K59" s="3"/>
      <c r="L59" s="47">
        <f t="shared" si="5"/>
        <v>0.1</v>
      </c>
    </row>
    <row r="60" spans="1:14" s="11" customFormat="1" ht="12.75">
      <c r="A60" s="84"/>
      <c r="B60" s="250"/>
      <c r="C60" s="28"/>
      <c r="D60" s="29"/>
      <c r="E60" s="28"/>
      <c r="F60" s="35"/>
      <c r="G60" s="14"/>
      <c r="H60" s="14"/>
      <c r="I60" s="14">
        <f t="shared" si="6"/>
        <v>0</v>
      </c>
      <c r="J60" s="81" t="str">
        <f t="shared" si="2"/>
        <v>BAJO</v>
      </c>
      <c r="K60" s="3"/>
      <c r="L60" s="47">
        <f t="shared" si="5"/>
        <v>0.1</v>
      </c>
    </row>
    <row r="61" spans="1:14" s="11" customFormat="1" ht="12.75">
      <c r="A61" s="38"/>
      <c r="C61" s="36"/>
      <c r="D61" s="37"/>
      <c r="F61" s="43"/>
      <c r="G61" s="38"/>
      <c r="H61" s="38"/>
      <c r="M61" s="11">
        <f>SUM(L9:L60)</f>
        <v>79.199999999999818</v>
      </c>
      <c r="N61" s="11">
        <f>COUNT(L9:L60)</f>
        <v>52</v>
      </c>
    </row>
    <row r="62" spans="1:14" s="11" customFormat="1" ht="12.75">
      <c r="A62" s="38"/>
      <c r="D62" s="37"/>
      <c r="F62" s="43"/>
      <c r="G62" s="38"/>
      <c r="H62" s="38"/>
    </row>
    <row r="63" spans="1:14" s="11" customFormat="1" ht="12.75">
      <c r="A63" s="38"/>
      <c r="D63" s="37"/>
      <c r="F63" s="43"/>
      <c r="G63" s="38"/>
      <c r="H63" s="38"/>
    </row>
  </sheetData>
  <dataConsolidate/>
  <mergeCells count="5">
    <mergeCell ref="C1:L1"/>
    <mergeCell ref="C2:L2"/>
    <mergeCell ref="A1:B2"/>
    <mergeCell ref="A4:B4"/>
    <mergeCell ref="F4:J4"/>
  </mergeCells>
  <conditionalFormatting sqref="J7:J60">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82"/>
  <sheetViews>
    <sheetView view="pageBreakPre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12" ht="33.75" customHeight="1">
      <c r="A1" s="334"/>
      <c r="B1" s="334"/>
      <c r="C1" s="329" t="s">
        <v>606</v>
      </c>
      <c r="D1" s="329"/>
      <c r="E1" s="329"/>
      <c r="F1" s="329"/>
      <c r="G1" s="329"/>
      <c r="H1" s="329"/>
      <c r="I1" s="329"/>
      <c r="J1" s="329"/>
      <c r="K1" s="329"/>
      <c r="L1" s="329"/>
    </row>
    <row r="2" spans="1:12" ht="33.75" customHeight="1">
      <c r="A2" s="334"/>
      <c r="B2" s="334"/>
      <c r="C2" s="330" t="s">
        <v>118</v>
      </c>
      <c r="D2" s="330"/>
      <c r="E2" s="330"/>
      <c r="F2" s="330"/>
      <c r="G2" s="330"/>
      <c r="H2" s="330"/>
      <c r="I2" s="330"/>
      <c r="J2" s="330"/>
      <c r="K2" s="330"/>
      <c r="L2" s="330"/>
    </row>
    <row r="3" spans="1:12" ht="6.75" customHeight="1">
      <c r="A3" s="242"/>
      <c r="B3" s="242"/>
      <c r="C3" s="243"/>
      <c r="D3" s="243"/>
      <c r="E3" s="243"/>
      <c r="F3" s="243"/>
      <c r="G3" s="243"/>
      <c r="H3" s="243"/>
      <c r="I3" s="243"/>
      <c r="J3" s="243"/>
      <c r="K3" s="243"/>
      <c r="L3" s="243"/>
    </row>
    <row r="4" spans="1:12" ht="33.75" customHeight="1">
      <c r="A4" s="332" t="s">
        <v>898</v>
      </c>
      <c r="B4" s="332"/>
      <c r="C4" s="248" t="s">
        <v>1017</v>
      </c>
      <c r="D4" s="243"/>
      <c r="E4" s="24" t="s">
        <v>899</v>
      </c>
      <c r="F4" s="333" t="s">
        <v>911</v>
      </c>
      <c r="G4" s="333"/>
      <c r="H4" s="333"/>
      <c r="I4" s="333"/>
      <c r="J4" s="333"/>
      <c r="K4" s="243"/>
      <c r="L4" s="243"/>
    </row>
    <row r="5" spans="1:12" ht="6" customHeight="1">
      <c r="B5" s="236"/>
      <c r="C5" s="63"/>
      <c r="D5" s="64"/>
      <c r="E5" s="65"/>
      <c r="F5" s="39"/>
      <c r="G5" s="66"/>
      <c r="H5" s="66"/>
      <c r="I5" s="17"/>
      <c r="J5" s="48"/>
      <c r="K5" s="48"/>
      <c r="L5" s="48"/>
    </row>
    <row r="6" spans="1:12"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12" s="11" customFormat="1" ht="127.5">
      <c r="A7" s="84">
        <v>1</v>
      </c>
      <c r="B7" s="76" t="s">
        <v>174</v>
      </c>
      <c r="C7" s="32" t="s">
        <v>176</v>
      </c>
      <c r="D7" s="32" t="s">
        <v>125</v>
      </c>
      <c r="E7" s="82" t="s">
        <v>175</v>
      </c>
      <c r="F7" s="97" t="s">
        <v>732</v>
      </c>
      <c r="G7" s="14">
        <v>2</v>
      </c>
      <c r="H7" s="14">
        <v>3</v>
      </c>
      <c r="I7" s="14">
        <f t="shared" ref="I7:I74" si="0">G7*H7</f>
        <v>6</v>
      </c>
      <c r="J7" s="81" t="str">
        <f>IF(I7&lt;=6,"BAJO",IF(I7&gt;=15,"ALTO","MEDIO"))</f>
        <v>BAJO</v>
      </c>
      <c r="K7" s="68" t="s">
        <v>857</v>
      </c>
      <c r="L7" s="47">
        <f t="shared" ref="L7:L73" si="1">IF(J7="BAJO",0.1,IF(J7="MEDIO",3,5))</f>
        <v>0.1</v>
      </c>
    </row>
    <row r="8" spans="1:12" s="11" customFormat="1" ht="38.25">
      <c r="A8" s="84">
        <v>2</v>
      </c>
      <c r="B8" s="76" t="s">
        <v>178</v>
      </c>
      <c r="C8" s="32" t="s">
        <v>179</v>
      </c>
      <c r="D8" s="32" t="s">
        <v>21</v>
      </c>
      <c r="E8" s="82" t="s">
        <v>180</v>
      </c>
      <c r="F8" s="97" t="s">
        <v>733</v>
      </c>
      <c r="G8" s="14">
        <v>2</v>
      </c>
      <c r="H8" s="14">
        <v>3</v>
      </c>
      <c r="I8" s="14">
        <f t="shared" si="0"/>
        <v>6</v>
      </c>
      <c r="J8" s="81" t="str">
        <f t="shared" ref="J8:J72" si="2">IF(I8&lt;=6,"BAJO",IF(I8&gt;=15,"ALTO","MEDIO"))</f>
        <v>BAJO</v>
      </c>
      <c r="K8" s="68" t="s">
        <v>857</v>
      </c>
      <c r="L8" s="47">
        <f t="shared" si="1"/>
        <v>0.1</v>
      </c>
    </row>
    <row r="9" spans="1:12" s="11" customFormat="1" ht="51">
      <c r="A9" s="84">
        <v>3</v>
      </c>
      <c r="B9" s="76" t="s">
        <v>178</v>
      </c>
      <c r="C9" s="32" t="s">
        <v>207</v>
      </c>
      <c r="D9" s="32" t="s">
        <v>618</v>
      </c>
      <c r="E9" s="82" t="s">
        <v>180</v>
      </c>
      <c r="F9" s="195" t="s">
        <v>734</v>
      </c>
      <c r="G9" s="14">
        <v>2</v>
      </c>
      <c r="H9" s="14">
        <v>3</v>
      </c>
      <c r="I9" s="81">
        <f t="shared" si="0"/>
        <v>6</v>
      </c>
      <c r="J9" s="81" t="str">
        <f t="shared" si="2"/>
        <v>BAJO</v>
      </c>
      <c r="K9" s="68" t="s">
        <v>857</v>
      </c>
      <c r="L9" s="47"/>
    </row>
    <row r="10" spans="1:12" s="11" customFormat="1" ht="51">
      <c r="A10" s="84">
        <v>4</v>
      </c>
      <c r="B10" s="76" t="s">
        <v>178</v>
      </c>
      <c r="C10" s="32" t="s">
        <v>209</v>
      </c>
      <c r="D10" s="32" t="s">
        <v>21</v>
      </c>
      <c r="E10" s="82" t="s">
        <v>180</v>
      </c>
      <c r="F10" s="97" t="s">
        <v>735</v>
      </c>
      <c r="G10" s="14">
        <v>2</v>
      </c>
      <c r="H10" s="14">
        <v>3</v>
      </c>
      <c r="I10" s="14">
        <f>G10*H10</f>
        <v>6</v>
      </c>
      <c r="J10" s="81" t="str">
        <f t="shared" si="2"/>
        <v>BAJO</v>
      </c>
      <c r="K10" s="68" t="s">
        <v>857</v>
      </c>
      <c r="L10" s="47">
        <f>IF(J10="BAJO",0.1,IF(J10="MEDIO",3,5))</f>
        <v>0.1</v>
      </c>
    </row>
    <row r="11" spans="1:12" s="11" customFormat="1" ht="102">
      <c r="A11" s="84">
        <v>5</v>
      </c>
      <c r="B11" s="76" t="s">
        <v>178</v>
      </c>
      <c r="C11" s="32" t="s">
        <v>208</v>
      </c>
      <c r="D11" s="32" t="s">
        <v>619</v>
      </c>
      <c r="E11" s="82" t="s">
        <v>180</v>
      </c>
      <c r="F11" s="195" t="s">
        <v>210</v>
      </c>
      <c r="G11" s="14">
        <v>2</v>
      </c>
      <c r="H11" s="14">
        <v>3</v>
      </c>
      <c r="I11" s="81">
        <f>G11*H11</f>
        <v>6</v>
      </c>
      <c r="J11" s="81" t="str">
        <f t="shared" si="2"/>
        <v>BAJO</v>
      </c>
      <c r="K11" s="68" t="s">
        <v>857</v>
      </c>
      <c r="L11" s="47"/>
    </row>
    <row r="12" spans="1:12" s="11" customFormat="1" ht="89.25">
      <c r="A12" s="84">
        <v>6</v>
      </c>
      <c r="B12" s="76" t="s">
        <v>181</v>
      </c>
      <c r="C12" s="32" t="s">
        <v>182</v>
      </c>
      <c r="D12" s="32" t="s">
        <v>21</v>
      </c>
      <c r="E12" s="82" t="s">
        <v>180</v>
      </c>
      <c r="F12" s="97" t="s">
        <v>736</v>
      </c>
      <c r="G12" s="14">
        <v>2</v>
      </c>
      <c r="H12" s="14">
        <v>3</v>
      </c>
      <c r="I12" s="14">
        <f>G12*H12</f>
        <v>6</v>
      </c>
      <c r="J12" s="81" t="str">
        <f t="shared" si="2"/>
        <v>BAJO</v>
      </c>
      <c r="K12" s="68" t="s">
        <v>857</v>
      </c>
      <c r="L12" s="47">
        <f>IF(J12="BAJO",0.1,IF(J12="MEDIO",3,5))</f>
        <v>0.1</v>
      </c>
    </row>
    <row r="13" spans="1:12" s="11" customFormat="1" ht="102">
      <c r="A13" s="84">
        <v>7</v>
      </c>
      <c r="B13" s="76" t="s">
        <v>181</v>
      </c>
      <c r="C13" s="32" t="s">
        <v>183</v>
      </c>
      <c r="D13" s="96" t="s">
        <v>620</v>
      </c>
      <c r="E13" s="82" t="s">
        <v>180</v>
      </c>
      <c r="F13" s="195" t="s">
        <v>695</v>
      </c>
      <c r="G13" s="14">
        <v>2</v>
      </c>
      <c r="H13" s="14">
        <v>3</v>
      </c>
      <c r="I13" s="14">
        <f>G13*H13</f>
        <v>6</v>
      </c>
      <c r="J13" s="81" t="str">
        <f t="shared" si="2"/>
        <v>BAJO</v>
      </c>
      <c r="K13" s="68" t="s">
        <v>857</v>
      </c>
      <c r="L13" s="47">
        <f>IF(J13="BAJO",0.1,IF(J13="MEDIO",3,5))</f>
        <v>0.1</v>
      </c>
    </row>
    <row r="14" spans="1:12" s="11" customFormat="1" ht="140.25">
      <c r="A14" s="84">
        <v>8</v>
      </c>
      <c r="B14" s="76" t="s">
        <v>184</v>
      </c>
      <c r="C14" s="82" t="s">
        <v>185</v>
      </c>
      <c r="D14" s="82" t="s">
        <v>186</v>
      </c>
      <c r="E14" s="82" t="s">
        <v>190</v>
      </c>
      <c r="F14" s="195" t="s">
        <v>696</v>
      </c>
      <c r="G14" s="14">
        <v>2</v>
      </c>
      <c r="H14" s="14">
        <v>3</v>
      </c>
      <c r="I14" s="14">
        <f t="shared" si="0"/>
        <v>6</v>
      </c>
      <c r="J14" s="81" t="str">
        <f t="shared" si="2"/>
        <v>BAJO</v>
      </c>
      <c r="K14" s="68" t="s">
        <v>857</v>
      </c>
      <c r="L14" s="47">
        <f t="shared" si="1"/>
        <v>0.1</v>
      </c>
    </row>
    <row r="15" spans="1:12" s="11" customFormat="1" ht="140.25">
      <c r="A15" s="84">
        <v>9</v>
      </c>
      <c r="B15" s="76" t="s">
        <v>184</v>
      </c>
      <c r="C15" s="82" t="s">
        <v>187</v>
      </c>
      <c r="D15" s="96" t="s">
        <v>621</v>
      </c>
      <c r="E15" s="82" t="s">
        <v>190</v>
      </c>
      <c r="F15" s="195" t="s">
        <v>697</v>
      </c>
      <c r="G15" s="14">
        <v>2</v>
      </c>
      <c r="H15" s="14">
        <v>3</v>
      </c>
      <c r="I15" s="14">
        <f t="shared" si="0"/>
        <v>6</v>
      </c>
      <c r="J15" s="81" t="str">
        <f t="shared" si="2"/>
        <v>BAJO</v>
      </c>
      <c r="K15" s="68" t="s">
        <v>857</v>
      </c>
      <c r="L15" s="47">
        <f t="shared" si="1"/>
        <v>0.1</v>
      </c>
    </row>
    <row r="16" spans="1:12" s="11" customFormat="1" ht="76.5">
      <c r="A16" s="84">
        <v>10</v>
      </c>
      <c r="B16" s="76" t="s">
        <v>184</v>
      </c>
      <c r="C16" s="82" t="s">
        <v>188</v>
      </c>
      <c r="D16" s="96" t="s">
        <v>21</v>
      </c>
      <c r="E16" s="82" t="s">
        <v>190</v>
      </c>
      <c r="F16" s="97" t="s">
        <v>737</v>
      </c>
      <c r="G16" s="14">
        <v>2</v>
      </c>
      <c r="H16" s="14">
        <v>3</v>
      </c>
      <c r="I16" s="14">
        <f>G16*H16</f>
        <v>6</v>
      </c>
      <c r="J16" s="81" t="str">
        <f t="shared" si="2"/>
        <v>BAJO</v>
      </c>
      <c r="K16" s="68" t="s">
        <v>857</v>
      </c>
      <c r="L16" s="47">
        <f>IF(J16="BAJO",0.1,IF(J16="MEDIO",3,5))</f>
        <v>0.1</v>
      </c>
    </row>
    <row r="17" spans="1:12" s="11" customFormat="1" ht="114.75">
      <c r="A17" s="84">
        <v>11</v>
      </c>
      <c r="B17" s="76" t="s">
        <v>184</v>
      </c>
      <c r="C17" s="82" t="s">
        <v>189</v>
      </c>
      <c r="D17" s="82" t="s">
        <v>186</v>
      </c>
      <c r="E17" s="82" t="s">
        <v>190</v>
      </c>
      <c r="F17" s="97" t="s">
        <v>738</v>
      </c>
      <c r="G17" s="27" t="s">
        <v>389</v>
      </c>
      <c r="H17" s="14">
        <v>3</v>
      </c>
      <c r="I17" s="14">
        <f t="shared" si="0"/>
        <v>6</v>
      </c>
      <c r="J17" s="81" t="str">
        <f t="shared" si="2"/>
        <v>BAJO</v>
      </c>
      <c r="K17" s="68" t="s">
        <v>857</v>
      </c>
      <c r="L17" s="47">
        <f t="shared" si="1"/>
        <v>0.1</v>
      </c>
    </row>
    <row r="18" spans="1:12" s="11" customFormat="1" ht="127.5">
      <c r="A18" s="84">
        <v>12</v>
      </c>
      <c r="B18" s="76" t="s">
        <v>191</v>
      </c>
      <c r="C18" s="95" t="s">
        <v>192</v>
      </c>
      <c r="D18" s="95" t="s">
        <v>622</v>
      </c>
      <c r="E18" s="82" t="s">
        <v>196</v>
      </c>
      <c r="F18" s="97" t="s">
        <v>739</v>
      </c>
      <c r="G18" s="27" t="s">
        <v>387</v>
      </c>
      <c r="H18" s="14">
        <v>4</v>
      </c>
      <c r="I18" s="14">
        <f t="shared" si="0"/>
        <v>12</v>
      </c>
      <c r="J18" s="81" t="str">
        <f t="shared" si="2"/>
        <v>MEDIO</v>
      </c>
      <c r="K18" s="68" t="s">
        <v>984</v>
      </c>
      <c r="L18" s="47">
        <f t="shared" si="1"/>
        <v>3</v>
      </c>
    </row>
    <row r="19" spans="1:12" s="11" customFormat="1" ht="127.5">
      <c r="A19" s="84">
        <v>13</v>
      </c>
      <c r="B19" s="76" t="s">
        <v>191</v>
      </c>
      <c r="C19" s="95" t="s">
        <v>192</v>
      </c>
      <c r="D19" s="95" t="s">
        <v>616</v>
      </c>
      <c r="E19" s="82" t="s">
        <v>196</v>
      </c>
      <c r="F19" s="97" t="s">
        <v>739</v>
      </c>
      <c r="G19" s="27" t="s">
        <v>387</v>
      </c>
      <c r="H19" s="14">
        <v>4</v>
      </c>
      <c r="I19" s="14">
        <f>G19*H19</f>
        <v>12</v>
      </c>
      <c r="J19" s="81" t="str">
        <f t="shared" si="2"/>
        <v>MEDIO</v>
      </c>
      <c r="K19" s="68" t="s">
        <v>984</v>
      </c>
      <c r="L19" s="47">
        <f>IF(J19="BAJO",0.1,IF(J19="MEDIO",3,5))</f>
        <v>3</v>
      </c>
    </row>
    <row r="20" spans="1:12" s="11" customFormat="1" ht="114.75">
      <c r="A20" s="84">
        <v>14</v>
      </c>
      <c r="B20" s="76" t="s">
        <v>191</v>
      </c>
      <c r="C20" s="95" t="s">
        <v>193</v>
      </c>
      <c r="D20" s="95" t="s">
        <v>623</v>
      </c>
      <c r="E20" s="82" t="s">
        <v>197</v>
      </c>
      <c r="F20" s="97" t="s">
        <v>195</v>
      </c>
      <c r="G20" s="14">
        <v>3</v>
      </c>
      <c r="H20" s="14">
        <v>4</v>
      </c>
      <c r="I20" s="14">
        <f t="shared" si="0"/>
        <v>12</v>
      </c>
      <c r="J20" s="81" t="str">
        <f t="shared" si="2"/>
        <v>MEDIO</v>
      </c>
      <c r="K20" s="68" t="s">
        <v>984</v>
      </c>
      <c r="L20" s="47">
        <f t="shared" si="1"/>
        <v>3</v>
      </c>
    </row>
    <row r="21" spans="1:12" s="11" customFormat="1" ht="114.75">
      <c r="A21" s="84">
        <v>15</v>
      </c>
      <c r="B21" s="76" t="s">
        <v>191</v>
      </c>
      <c r="C21" s="95" t="s">
        <v>193</v>
      </c>
      <c r="D21" s="95" t="s">
        <v>616</v>
      </c>
      <c r="E21" s="82" t="s">
        <v>197</v>
      </c>
      <c r="F21" s="97" t="s">
        <v>195</v>
      </c>
      <c r="G21" s="14">
        <v>3</v>
      </c>
      <c r="H21" s="14">
        <v>4</v>
      </c>
      <c r="I21" s="14">
        <f>G21*H21</f>
        <v>12</v>
      </c>
      <c r="J21" s="81" t="str">
        <f t="shared" si="2"/>
        <v>MEDIO</v>
      </c>
      <c r="K21" s="68" t="s">
        <v>984</v>
      </c>
      <c r="L21" s="47">
        <f>IF(J21="BAJO",0.1,IF(J21="MEDIO",3,5))</f>
        <v>3</v>
      </c>
    </row>
    <row r="22" spans="1:12" s="11" customFormat="1" ht="114.75">
      <c r="A22" s="84">
        <v>16</v>
      </c>
      <c r="B22" s="76" t="s">
        <v>191</v>
      </c>
      <c r="C22" s="95" t="s">
        <v>193</v>
      </c>
      <c r="D22" s="95" t="s">
        <v>624</v>
      </c>
      <c r="E22" s="82" t="s">
        <v>197</v>
      </c>
      <c r="F22" s="97" t="s">
        <v>195</v>
      </c>
      <c r="G22" s="14">
        <v>3</v>
      </c>
      <c r="H22" s="14">
        <v>4</v>
      </c>
      <c r="I22" s="14">
        <f t="shared" si="0"/>
        <v>12</v>
      </c>
      <c r="J22" s="81" t="str">
        <f t="shared" si="2"/>
        <v>MEDIO</v>
      </c>
      <c r="K22" s="68" t="s">
        <v>984</v>
      </c>
      <c r="L22" s="47">
        <f t="shared" si="1"/>
        <v>3</v>
      </c>
    </row>
    <row r="23" spans="1:12" s="11" customFormat="1" ht="114.75">
      <c r="A23" s="84">
        <v>17</v>
      </c>
      <c r="B23" s="76" t="s">
        <v>191</v>
      </c>
      <c r="C23" s="95" t="s">
        <v>194</v>
      </c>
      <c r="D23" s="95" t="s">
        <v>66</v>
      </c>
      <c r="E23" s="82" t="s">
        <v>198</v>
      </c>
      <c r="F23" s="97" t="s">
        <v>195</v>
      </c>
      <c r="G23" s="14">
        <v>3</v>
      </c>
      <c r="H23" s="14">
        <v>4</v>
      </c>
      <c r="I23" s="14">
        <f t="shared" si="0"/>
        <v>12</v>
      </c>
      <c r="J23" s="81" t="str">
        <f t="shared" si="2"/>
        <v>MEDIO</v>
      </c>
      <c r="K23" s="68" t="s">
        <v>984</v>
      </c>
      <c r="L23" s="47">
        <f t="shared" si="1"/>
        <v>3</v>
      </c>
    </row>
    <row r="24" spans="1:12" s="11" customFormat="1" ht="229.5">
      <c r="A24" s="84">
        <v>18</v>
      </c>
      <c r="B24" s="76" t="s">
        <v>199</v>
      </c>
      <c r="C24" s="95" t="s">
        <v>200</v>
      </c>
      <c r="D24" s="82" t="s">
        <v>625</v>
      </c>
      <c r="E24" s="82" t="s">
        <v>206</v>
      </c>
      <c r="F24" s="195" t="s">
        <v>698</v>
      </c>
      <c r="G24" s="14">
        <v>2</v>
      </c>
      <c r="H24" s="14">
        <v>3</v>
      </c>
      <c r="I24" s="14">
        <f>G24*H24</f>
        <v>6</v>
      </c>
      <c r="J24" s="81" t="str">
        <f t="shared" si="2"/>
        <v>BAJO</v>
      </c>
      <c r="K24" s="68" t="s">
        <v>857</v>
      </c>
      <c r="L24" s="47">
        <f>IF(J24="BAJO",0.1,IF(J24="MEDIO",3,5))</f>
        <v>0.1</v>
      </c>
    </row>
    <row r="25" spans="1:12" s="11" customFormat="1" ht="229.5">
      <c r="A25" s="84">
        <v>19</v>
      </c>
      <c r="B25" s="76" t="s">
        <v>199</v>
      </c>
      <c r="C25" s="95" t="s">
        <v>201</v>
      </c>
      <c r="D25" s="96" t="s">
        <v>66</v>
      </c>
      <c r="E25" s="82" t="s">
        <v>206</v>
      </c>
      <c r="F25" s="195" t="s">
        <v>698</v>
      </c>
      <c r="G25" s="14">
        <v>2</v>
      </c>
      <c r="H25" s="14">
        <v>3</v>
      </c>
      <c r="I25" s="14">
        <f t="shared" si="0"/>
        <v>6</v>
      </c>
      <c r="J25" s="81" t="str">
        <f t="shared" si="2"/>
        <v>BAJO</v>
      </c>
      <c r="K25" s="68" t="s">
        <v>857</v>
      </c>
      <c r="L25" s="47">
        <f t="shared" si="1"/>
        <v>0.1</v>
      </c>
    </row>
    <row r="26" spans="1:12" s="11" customFormat="1" ht="229.5">
      <c r="A26" s="84">
        <v>20</v>
      </c>
      <c r="B26" s="76" t="s">
        <v>199</v>
      </c>
      <c r="C26" s="95" t="s">
        <v>202</v>
      </c>
      <c r="D26" s="82" t="s">
        <v>203</v>
      </c>
      <c r="E26" s="82" t="s">
        <v>206</v>
      </c>
      <c r="F26" s="195" t="s">
        <v>698</v>
      </c>
      <c r="G26" s="14">
        <v>2</v>
      </c>
      <c r="H26" s="14">
        <v>3</v>
      </c>
      <c r="I26" s="14">
        <f t="shared" si="0"/>
        <v>6</v>
      </c>
      <c r="J26" s="81" t="str">
        <f t="shared" si="2"/>
        <v>BAJO</v>
      </c>
      <c r="K26" s="68" t="s">
        <v>857</v>
      </c>
      <c r="L26" s="47">
        <f t="shared" si="1"/>
        <v>0.1</v>
      </c>
    </row>
    <row r="27" spans="1:12" s="11" customFormat="1" ht="229.5">
      <c r="A27" s="84">
        <v>21</v>
      </c>
      <c r="B27" s="76" t="s">
        <v>199</v>
      </c>
      <c r="C27" s="95" t="s">
        <v>204</v>
      </c>
      <c r="D27" s="82" t="s">
        <v>66</v>
      </c>
      <c r="E27" s="82" t="s">
        <v>206</v>
      </c>
      <c r="F27" s="195" t="s">
        <v>698</v>
      </c>
      <c r="G27" s="14">
        <v>2</v>
      </c>
      <c r="H27" s="14">
        <v>3</v>
      </c>
      <c r="I27" s="14">
        <f>G27*H27</f>
        <v>6</v>
      </c>
      <c r="J27" s="81" t="str">
        <f t="shared" si="2"/>
        <v>BAJO</v>
      </c>
      <c r="K27" s="68" t="s">
        <v>857</v>
      </c>
      <c r="L27" s="47">
        <f>IF(J27="BAJO",0.1,IF(J27="MEDIO",3,5))</f>
        <v>0.1</v>
      </c>
    </row>
    <row r="28" spans="1:12" s="11" customFormat="1" ht="102">
      <c r="A28" s="84">
        <v>22</v>
      </c>
      <c r="B28" s="76" t="s">
        <v>199</v>
      </c>
      <c r="C28" s="95" t="s">
        <v>388</v>
      </c>
      <c r="D28" s="82" t="s">
        <v>625</v>
      </c>
      <c r="E28" s="82" t="s">
        <v>206</v>
      </c>
      <c r="F28" s="195" t="s">
        <v>699</v>
      </c>
      <c r="G28" s="14">
        <v>4</v>
      </c>
      <c r="H28" s="14">
        <v>3</v>
      </c>
      <c r="I28" s="14">
        <f t="shared" si="0"/>
        <v>12</v>
      </c>
      <c r="J28" s="81" t="str">
        <f t="shared" si="2"/>
        <v>MEDIO</v>
      </c>
      <c r="K28" s="68" t="s">
        <v>984</v>
      </c>
      <c r="L28" s="47">
        <f t="shared" si="1"/>
        <v>3</v>
      </c>
    </row>
    <row r="29" spans="1:12" s="11" customFormat="1" ht="102">
      <c r="A29" s="84">
        <v>23</v>
      </c>
      <c r="B29" s="76" t="s">
        <v>199</v>
      </c>
      <c r="C29" s="95" t="s">
        <v>205</v>
      </c>
      <c r="D29" s="82" t="s">
        <v>66</v>
      </c>
      <c r="E29" s="82" t="s">
        <v>206</v>
      </c>
      <c r="F29" s="195" t="s">
        <v>699</v>
      </c>
      <c r="G29" s="14">
        <v>4</v>
      </c>
      <c r="H29" s="14">
        <v>3</v>
      </c>
      <c r="I29" s="14">
        <f t="shared" si="0"/>
        <v>12</v>
      </c>
      <c r="J29" s="81" t="str">
        <f t="shared" si="2"/>
        <v>MEDIO</v>
      </c>
      <c r="K29" s="68" t="s">
        <v>984</v>
      </c>
      <c r="L29" s="47">
        <f t="shared" si="1"/>
        <v>3</v>
      </c>
    </row>
    <row r="30" spans="1:12" s="80" customFormat="1" ht="25.5">
      <c r="A30" s="84">
        <v>24</v>
      </c>
      <c r="B30" s="76" t="s">
        <v>484</v>
      </c>
      <c r="C30" s="82" t="s">
        <v>500</v>
      </c>
      <c r="D30" s="82" t="s">
        <v>21</v>
      </c>
      <c r="E30" s="82" t="s">
        <v>206</v>
      </c>
      <c r="F30" s="97" t="s">
        <v>608</v>
      </c>
      <c r="G30" s="81">
        <v>2</v>
      </c>
      <c r="H30" s="81">
        <v>3</v>
      </c>
      <c r="I30" s="81">
        <f>G30*H30</f>
        <v>6</v>
      </c>
      <c r="J30" s="81" t="str">
        <f t="shared" si="2"/>
        <v>BAJO</v>
      </c>
      <c r="K30" s="68" t="s">
        <v>857</v>
      </c>
      <c r="L30" s="84">
        <f>IF(J30="BAJO",0.1,IF(J30="MEDIO",3,5))</f>
        <v>0.1</v>
      </c>
    </row>
    <row r="31" spans="1:12" s="11" customFormat="1" ht="127.5">
      <c r="A31" s="84">
        <v>25</v>
      </c>
      <c r="B31" s="76" t="s">
        <v>484</v>
      </c>
      <c r="C31" s="82" t="s">
        <v>499</v>
      </c>
      <c r="D31" s="82" t="s">
        <v>485</v>
      </c>
      <c r="E31" s="82" t="s">
        <v>206</v>
      </c>
      <c r="F31" s="112" t="s">
        <v>837</v>
      </c>
      <c r="G31" s="14">
        <v>2</v>
      </c>
      <c r="H31" s="14">
        <v>3</v>
      </c>
      <c r="I31" s="14">
        <f>G31*H31</f>
        <v>6</v>
      </c>
      <c r="J31" s="81" t="str">
        <f t="shared" si="2"/>
        <v>BAJO</v>
      </c>
      <c r="K31" s="68" t="s">
        <v>857</v>
      </c>
      <c r="L31" s="47">
        <f>IF(J31="BAJO",0.1,IF(J31="MEDIO",3,5))</f>
        <v>0.1</v>
      </c>
    </row>
    <row r="32" spans="1:12" s="80" customFormat="1" ht="89.25">
      <c r="A32" s="84">
        <v>26</v>
      </c>
      <c r="B32" s="76" t="s">
        <v>484</v>
      </c>
      <c r="C32" s="95" t="s">
        <v>501</v>
      </c>
      <c r="D32" s="82" t="s">
        <v>485</v>
      </c>
      <c r="E32" s="82" t="s">
        <v>206</v>
      </c>
      <c r="F32" s="112" t="s">
        <v>838</v>
      </c>
      <c r="G32" s="81">
        <v>2</v>
      </c>
      <c r="H32" s="81">
        <v>3</v>
      </c>
      <c r="I32" s="81">
        <f t="shared" ref="I32" si="3">G32*H32</f>
        <v>6</v>
      </c>
      <c r="J32" s="81" t="str">
        <f t="shared" si="2"/>
        <v>BAJO</v>
      </c>
      <c r="K32" s="68" t="s">
        <v>857</v>
      </c>
      <c r="L32" s="84">
        <f t="shared" ref="L32" si="4">IF(J32="BAJO",0.1,IF(J32="MEDIO",3,5))</f>
        <v>0.1</v>
      </c>
    </row>
    <row r="33" spans="1:12" s="11" customFormat="1" ht="89.25">
      <c r="A33" s="84">
        <v>27</v>
      </c>
      <c r="B33" s="76" t="s">
        <v>484</v>
      </c>
      <c r="C33" s="95" t="s">
        <v>502</v>
      </c>
      <c r="D33" s="82" t="s">
        <v>625</v>
      </c>
      <c r="E33" s="82" t="s">
        <v>206</v>
      </c>
      <c r="F33" s="112" t="s">
        <v>838</v>
      </c>
      <c r="G33" s="14">
        <v>2</v>
      </c>
      <c r="H33" s="14">
        <v>3</v>
      </c>
      <c r="I33" s="14">
        <f t="shared" si="0"/>
        <v>6</v>
      </c>
      <c r="J33" s="81" t="str">
        <f t="shared" si="2"/>
        <v>BAJO</v>
      </c>
      <c r="K33" s="68" t="s">
        <v>857</v>
      </c>
      <c r="L33" s="47">
        <f t="shared" si="1"/>
        <v>0.1</v>
      </c>
    </row>
    <row r="34" spans="1:12" s="11" customFormat="1" ht="102">
      <c r="A34" s="84">
        <v>28</v>
      </c>
      <c r="B34" s="76" t="s">
        <v>486</v>
      </c>
      <c r="C34" s="82" t="s">
        <v>487</v>
      </c>
      <c r="D34" s="96" t="s">
        <v>66</v>
      </c>
      <c r="E34" s="82" t="s">
        <v>206</v>
      </c>
      <c r="F34" s="97" t="s">
        <v>836</v>
      </c>
      <c r="G34" s="14">
        <v>3</v>
      </c>
      <c r="H34" s="14">
        <v>4</v>
      </c>
      <c r="I34" s="14">
        <f t="shared" si="0"/>
        <v>12</v>
      </c>
      <c r="J34" s="81" t="str">
        <f t="shared" si="2"/>
        <v>MEDIO</v>
      </c>
      <c r="K34" s="68" t="s">
        <v>984</v>
      </c>
      <c r="L34" s="47">
        <f t="shared" si="1"/>
        <v>3</v>
      </c>
    </row>
    <row r="35" spans="1:12" s="80" customFormat="1" ht="102">
      <c r="A35" s="84">
        <v>29</v>
      </c>
      <c r="B35" s="76" t="s">
        <v>486</v>
      </c>
      <c r="C35" s="82" t="s">
        <v>503</v>
      </c>
      <c r="D35" s="82" t="s">
        <v>625</v>
      </c>
      <c r="E35" s="82" t="s">
        <v>206</v>
      </c>
      <c r="F35" s="97" t="s">
        <v>836</v>
      </c>
      <c r="G35" s="81">
        <v>3</v>
      </c>
      <c r="H35" s="81">
        <v>4</v>
      </c>
      <c r="I35" s="81">
        <f t="shared" ref="I35" si="5">G35*H35</f>
        <v>12</v>
      </c>
      <c r="J35" s="81" t="str">
        <f t="shared" si="2"/>
        <v>MEDIO</v>
      </c>
      <c r="K35" s="68" t="s">
        <v>984</v>
      </c>
      <c r="L35" s="84">
        <f t="shared" ref="L35" si="6">IF(J35="BAJO",0.1,IF(J35="MEDIO",3,5))</f>
        <v>3</v>
      </c>
    </row>
    <row r="36" spans="1:12" s="11" customFormat="1" ht="102">
      <c r="A36" s="84">
        <v>30</v>
      </c>
      <c r="B36" s="76" t="s">
        <v>486</v>
      </c>
      <c r="C36" s="82" t="s">
        <v>504</v>
      </c>
      <c r="D36" s="96" t="s">
        <v>66</v>
      </c>
      <c r="E36" s="82" t="s">
        <v>206</v>
      </c>
      <c r="F36" s="97" t="s">
        <v>505</v>
      </c>
      <c r="G36" s="14">
        <v>3</v>
      </c>
      <c r="H36" s="14">
        <v>4</v>
      </c>
      <c r="I36" s="14">
        <f t="shared" si="0"/>
        <v>12</v>
      </c>
      <c r="J36" s="81" t="str">
        <f t="shared" si="2"/>
        <v>MEDIO</v>
      </c>
      <c r="K36" s="68" t="s">
        <v>984</v>
      </c>
      <c r="L36" s="47">
        <f t="shared" si="1"/>
        <v>3</v>
      </c>
    </row>
    <row r="37" spans="1:12" s="80" customFormat="1" ht="102">
      <c r="A37" s="84">
        <v>31</v>
      </c>
      <c r="B37" s="76" t="s">
        <v>486</v>
      </c>
      <c r="C37" s="82" t="s">
        <v>506</v>
      </c>
      <c r="D37" s="82" t="s">
        <v>625</v>
      </c>
      <c r="E37" s="82" t="s">
        <v>206</v>
      </c>
      <c r="F37" s="97" t="s">
        <v>505</v>
      </c>
      <c r="G37" s="81">
        <v>3</v>
      </c>
      <c r="H37" s="81">
        <v>4</v>
      </c>
      <c r="I37" s="81">
        <f t="shared" ref="I37" si="7">G37*H37</f>
        <v>12</v>
      </c>
      <c r="J37" s="81" t="str">
        <f t="shared" si="2"/>
        <v>MEDIO</v>
      </c>
      <c r="K37" s="68" t="s">
        <v>984</v>
      </c>
      <c r="L37" s="84">
        <f t="shared" ref="L37" si="8">IF(J37="BAJO",0.1,IF(J37="MEDIO",3,5))</f>
        <v>3</v>
      </c>
    </row>
    <row r="38" spans="1:12" s="11" customFormat="1" ht="204">
      <c r="A38" s="84">
        <v>32</v>
      </c>
      <c r="B38" s="76" t="s">
        <v>486</v>
      </c>
      <c r="C38" s="82" t="s">
        <v>488</v>
      </c>
      <c r="D38" s="96" t="s">
        <v>66</v>
      </c>
      <c r="E38" s="82" t="s">
        <v>206</v>
      </c>
      <c r="F38" s="112" t="s">
        <v>839</v>
      </c>
      <c r="G38" s="14">
        <v>2</v>
      </c>
      <c r="H38" s="14">
        <v>3</v>
      </c>
      <c r="I38" s="14">
        <f t="shared" si="0"/>
        <v>6</v>
      </c>
      <c r="J38" s="81" t="str">
        <f t="shared" si="2"/>
        <v>BAJO</v>
      </c>
      <c r="K38" s="68" t="s">
        <v>857</v>
      </c>
      <c r="L38" s="47">
        <f t="shared" si="1"/>
        <v>0.1</v>
      </c>
    </row>
    <row r="39" spans="1:12" s="11" customFormat="1" ht="204">
      <c r="A39" s="84">
        <v>33</v>
      </c>
      <c r="B39" s="76" t="s">
        <v>486</v>
      </c>
      <c r="C39" s="95" t="s">
        <v>489</v>
      </c>
      <c r="D39" s="82" t="s">
        <v>625</v>
      </c>
      <c r="E39" s="82" t="s">
        <v>206</v>
      </c>
      <c r="F39" s="112" t="s">
        <v>839</v>
      </c>
      <c r="G39" s="14">
        <v>2</v>
      </c>
      <c r="H39" s="14">
        <v>3</v>
      </c>
      <c r="I39" s="14">
        <f t="shared" si="0"/>
        <v>6</v>
      </c>
      <c r="J39" s="81" t="str">
        <f t="shared" si="2"/>
        <v>BAJO</v>
      </c>
      <c r="K39" s="68" t="s">
        <v>857</v>
      </c>
      <c r="L39" s="47">
        <f t="shared" si="1"/>
        <v>0.1</v>
      </c>
    </row>
    <row r="40" spans="1:12" s="11" customFormat="1" ht="102">
      <c r="A40" s="84">
        <v>34</v>
      </c>
      <c r="B40" s="76" t="s">
        <v>490</v>
      </c>
      <c r="C40" s="82" t="s">
        <v>487</v>
      </c>
      <c r="D40" s="96" t="s">
        <v>66</v>
      </c>
      <c r="E40" s="82" t="s">
        <v>206</v>
      </c>
      <c r="F40" s="97" t="s">
        <v>507</v>
      </c>
      <c r="G40" s="14">
        <v>3</v>
      </c>
      <c r="H40" s="14">
        <v>4</v>
      </c>
      <c r="I40" s="14">
        <f>G40*H40</f>
        <v>12</v>
      </c>
      <c r="J40" s="81" t="str">
        <f t="shared" si="2"/>
        <v>MEDIO</v>
      </c>
      <c r="K40" s="68" t="s">
        <v>984</v>
      </c>
      <c r="L40" s="47">
        <f>IF(J40="BAJO",0.1,IF(J40="MEDIO",3,5))</f>
        <v>3</v>
      </c>
    </row>
    <row r="41" spans="1:12" s="80" customFormat="1" ht="102">
      <c r="A41" s="84">
        <v>35</v>
      </c>
      <c r="B41" s="76" t="s">
        <v>490</v>
      </c>
      <c r="C41" s="82" t="s">
        <v>503</v>
      </c>
      <c r="D41" s="82" t="s">
        <v>626</v>
      </c>
      <c r="E41" s="82" t="s">
        <v>206</v>
      </c>
      <c r="F41" s="97" t="s">
        <v>507</v>
      </c>
      <c r="G41" s="81">
        <v>3</v>
      </c>
      <c r="H41" s="81">
        <v>4</v>
      </c>
      <c r="I41" s="81">
        <f t="shared" ref="I41:I44" si="9">G41*H41</f>
        <v>12</v>
      </c>
      <c r="J41" s="81" t="str">
        <f t="shared" si="2"/>
        <v>MEDIO</v>
      </c>
      <c r="K41" s="68" t="s">
        <v>984</v>
      </c>
      <c r="L41" s="84">
        <f t="shared" ref="L41:L44" si="10">IF(J41="BAJO",0.1,IF(J41="MEDIO",3,5))</f>
        <v>3</v>
      </c>
    </row>
    <row r="42" spans="1:12" s="11" customFormat="1" ht="102">
      <c r="A42" s="84">
        <v>36</v>
      </c>
      <c r="B42" s="76" t="s">
        <v>490</v>
      </c>
      <c r="C42" s="82" t="s">
        <v>504</v>
      </c>
      <c r="D42" s="96" t="s">
        <v>66</v>
      </c>
      <c r="E42" s="82" t="s">
        <v>206</v>
      </c>
      <c r="F42" s="77" t="s">
        <v>508</v>
      </c>
      <c r="G42" s="81">
        <v>3</v>
      </c>
      <c r="H42" s="81">
        <v>4</v>
      </c>
      <c r="I42" s="81">
        <f t="shared" si="9"/>
        <v>12</v>
      </c>
      <c r="J42" s="81" t="str">
        <f t="shared" si="2"/>
        <v>MEDIO</v>
      </c>
      <c r="K42" s="68" t="s">
        <v>984</v>
      </c>
      <c r="L42" s="84">
        <f t="shared" si="10"/>
        <v>3</v>
      </c>
    </row>
    <row r="43" spans="1:12" s="80" customFormat="1" ht="102">
      <c r="A43" s="84">
        <v>37</v>
      </c>
      <c r="B43" s="76" t="s">
        <v>490</v>
      </c>
      <c r="C43" s="82" t="s">
        <v>506</v>
      </c>
      <c r="D43" s="82" t="s">
        <v>625</v>
      </c>
      <c r="E43" s="82" t="s">
        <v>206</v>
      </c>
      <c r="F43" s="95" t="s">
        <v>700</v>
      </c>
      <c r="G43" s="81">
        <v>3</v>
      </c>
      <c r="H43" s="81">
        <v>4</v>
      </c>
      <c r="I43" s="81">
        <f t="shared" si="9"/>
        <v>12</v>
      </c>
      <c r="J43" s="81" t="str">
        <f t="shared" si="2"/>
        <v>MEDIO</v>
      </c>
      <c r="K43" s="68" t="s">
        <v>984</v>
      </c>
      <c r="L43" s="84">
        <f t="shared" si="10"/>
        <v>3</v>
      </c>
    </row>
    <row r="44" spans="1:12" s="80" customFormat="1" ht="102">
      <c r="A44" s="84">
        <v>38</v>
      </c>
      <c r="B44" s="76" t="s">
        <v>490</v>
      </c>
      <c r="C44" s="82" t="s">
        <v>509</v>
      </c>
      <c r="D44" s="82" t="s">
        <v>66</v>
      </c>
      <c r="E44" s="82" t="s">
        <v>206</v>
      </c>
      <c r="F44" s="95" t="s">
        <v>700</v>
      </c>
      <c r="G44" s="81">
        <v>3</v>
      </c>
      <c r="H44" s="81">
        <v>4</v>
      </c>
      <c r="I44" s="81">
        <f t="shared" si="9"/>
        <v>12</v>
      </c>
      <c r="J44" s="81" t="str">
        <f t="shared" si="2"/>
        <v>MEDIO</v>
      </c>
      <c r="K44" s="68" t="s">
        <v>984</v>
      </c>
      <c r="L44" s="84">
        <f t="shared" si="10"/>
        <v>3</v>
      </c>
    </row>
    <row r="45" spans="1:12" s="11" customFormat="1" ht="102">
      <c r="A45" s="84">
        <v>39</v>
      </c>
      <c r="B45" s="76" t="s">
        <v>490</v>
      </c>
      <c r="C45" s="82" t="s">
        <v>510</v>
      </c>
      <c r="D45" s="82" t="s">
        <v>625</v>
      </c>
      <c r="E45" s="82" t="s">
        <v>206</v>
      </c>
      <c r="F45" s="95" t="s">
        <v>700</v>
      </c>
      <c r="G45" s="14">
        <v>3</v>
      </c>
      <c r="H45" s="14">
        <v>4</v>
      </c>
      <c r="I45" s="14">
        <f t="shared" si="0"/>
        <v>12</v>
      </c>
      <c r="J45" s="81" t="str">
        <f t="shared" si="2"/>
        <v>MEDIO</v>
      </c>
      <c r="K45" s="68" t="s">
        <v>984</v>
      </c>
      <c r="L45" s="47">
        <f t="shared" si="1"/>
        <v>3</v>
      </c>
    </row>
    <row r="46" spans="1:12" s="11" customFormat="1" ht="102">
      <c r="A46" s="84">
        <v>40</v>
      </c>
      <c r="B46" s="76" t="s">
        <v>491</v>
      </c>
      <c r="C46" s="82" t="s">
        <v>492</v>
      </c>
      <c r="D46" s="96" t="s">
        <v>66</v>
      </c>
      <c r="E46" s="82" t="s">
        <v>206</v>
      </c>
      <c r="F46" s="195" t="s">
        <v>493</v>
      </c>
      <c r="G46" s="14">
        <v>3</v>
      </c>
      <c r="H46" s="14">
        <v>4</v>
      </c>
      <c r="I46" s="14">
        <f t="shared" si="0"/>
        <v>12</v>
      </c>
      <c r="J46" s="81" t="str">
        <f t="shared" si="2"/>
        <v>MEDIO</v>
      </c>
      <c r="K46" s="68" t="s">
        <v>984</v>
      </c>
      <c r="L46" s="47">
        <f t="shared" si="1"/>
        <v>3</v>
      </c>
    </row>
    <row r="47" spans="1:12" s="80" customFormat="1" ht="102">
      <c r="A47" s="84">
        <v>41</v>
      </c>
      <c r="B47" s="76" t="s">
        <v>491</v>
      </c>
      <c r="C47" s="82" t="s">
        <v>511</v>
      </c>
      <c r="D47" s="82" t="s">
        <v>625</v>
      </c>
      <c r="E47" s="82" t="s">
        <v>206</v>
      </c>
      <c r="F47" s="97" t="s">
        <v>493</v>
      </c>
      <c r="G47" s="81">
        <v>3</v>
      </c>
      <c r="H47" s="81">
        <v>4</v>
      </c>
      <c r="I47" s="81">
        <f t="shared" ref="I47" si="11">G47*H47</f>
        <v>12</v>
      </c>
      <c r="J47" s="81" t="str">
        <f t="shared" si="2"/>
        <v>MEDIO</v>
      </c>
      <c r="K47" s="68" t="s">
        <v>984</v>
      </c>
      <c r="L47" s="84">
        <f t="shared" ref="L47" si="12">IF(J47="BAJO",0.1,IF(J47="MEDIO",3,5))</f>
        <v>3</v>
      </c>
    </row>
    <row r="48" spans="1:12" s="11" customFormat="1" ht="242.25">
      <c r="A48" s="84">
        <v>42</v>
      </c>
      <c r="B48" s="76" t="s">
        <v>491</v>
      </c>
      <c r="C48" s="82" t="s">
        <v>512</v>
      </c>
      <c r="D48" s="96" t="s">
        <v>66</v>
      </c>
      <c r="E48" s="82" t="s">
        <v>206</v>
      </c>
      <c r="F48" s="112" t="s">
        <v>840</v>
      </c>
      <c r="G48" s="14">
        <v>3</v>
      </c>
      <c r="H48" s="14">
        <v>4</v>
      </c>
      <c r="I48" s="14">
        <f>G48*H48</f>
        <v>12</v>
      </c>
      <c r="J48" s="81" t="str">
        <f t="shared" si="2"/>
        <v>MEDIO</v>
      </c>
      <c r="K48" s="68" t="s">
        <v>984</v>
      </c>
      <c r="L48" s="47">
        <f>IF(J48="BAJO",0.1,IF(J48="MEDIO",3,5))</f>
        <v>3</v>
      </c>
    </row>
    <row r="49" spans="1:12" s="11" customFormat="1" ht="242.25">
      <c r="A49" s="84">
        <v>43</v>
      </c>
      <c r="B49" s="76" t="s">
        <v>491</v>
      </c>
      <c r="C49" s="82" t="s">
        <v>513</v>
      </c>
      <c r="D49" s="82" t="s">
        <v>625</v>
      </c>
      <c r="E49" s="82" t="s">
        <v>206</v>
      </c>
      <c r="F49" s="112" t="s">
        <v>840</v>
      </c>
      <c r="G49" s="14">
        <v>3</v>
      </c>
      <c r="H49" s="14">
        <v>4</v>
      </c>
      <c r="I49" s="14">
        <f>G49*H49</f>
        <v>12</v>
      </c>
      <c r="J49" s="81" t="str">
        <f t="shared" si="2"/>
        <v>MEDIO</v>
      </c>
      <c r="K49" s="68" t="s">
        <v>984</v>
      </c>
      <c r="L49" s="47">
        <f>IF(J49="BAJO",0.1,IF(J49="MEDIO",3,5))</f>
        <v>3</v>
      </c>
    </row>
    <row r="50" spans="1:12" s="11" customFormat="1" ht="102">
      <c r="A50" s="84">
        <v>44</v>
      </c>
      <c r="B50" s="76" t="s">
        <v>494</v>
      </c>
      <c r="C50" s="82" t="s">
        <v>492</v>
      </c>
      <c r="D50" s="96" t="s">
        <v>66</v>
      </c>
      <c r="E50" s="82" t="s">
        <v>206</v>
      </c>
      <c r="F50" s="196" t="s">
        <v>740</v>
      </c>
      <c r="G50" s="14">
        <v>2</v>
      </c>
      <c r="H50" s="14">
        <v>2</v>
      </c>
      <c r="I50" s="14">
        <f t="shared" si="0"/>
        <v>4</v>
      </c>
      <c r="J50" s="81" t="str">
        <f t="shared" si="2"/>
        <v>BAJO</v>
      </c>
      <c r="K50" s="68" t="s">
        <v>857</v>
      </c>
      <c r="L50" s="47">
        <f t="shared" si="1"/>
        <v>0.1</v>
      </c>
    </row>
    <row r="51" spans="1:12" s="11" customFormat="1" ht="127.5">
      <c r="A51" s="84">
        <v>45</v>
      </c>
      <c r="B51" s="76" t="s">
        <v>494</v>
      </c>
      <c r="C51" s="82" t="s">
        <v>514</v>
      </c>
      <c r="D51" s="82" t="s">
        <v>625</v>
      </c>
      <c r="E51" s="82" t="s">
        <v>206</v>
      </c>
      <c r="F51" s="197" t="s">
        <v>741</v>
      </c>
      <c r="G51" s="14">
        <v>2</v>
      </c>
      <c r="H51" s="14">
        <v>2</v>
      </c>
      <c r="I51" s="14">
        <f>G51*H51</f>
        <v>4</v>
      </c>
      <c r="J51" s="81" t="str">
        <f t="shared" si="2"/>
        <v>BAJO</v>
      </c>
      <c r="K51" s="68" t="s">
        <v>857</v>
      </c>
      <c r="L51" s="47">
        <f>IF(J51="BAJO",0.1,IF(J51="MEDIO",3,5))</f>
        <v>0.1</v>
      </c>
    </row>
    <row r="52" spans="1:12" s="11" customFormat="1" ht="102">
      <c r="A52" s="84">
        <v>46</v>
      </c>
      <c r="B52" s="92" t="s">
        <v>1018</v>
      </c>
      <c r="C52" s="90" t="s">
        <v>514</v>
      </c>
      <c r="D52" s="90" t="s">
        <v>625</v>
      </c>
      <c r="E52" s="90" t="s">
        <v>206</v>
      </c>
      <c r="F52" s="83" t="s">
        <v>1019</v>
      </c>
      <c r="G52" s="14">
        <v>3</v>
      </c>
      <c r="H52" s="14">
        <v>3</v>
      </c>
      <c r="I52" s="14">
        <f t="shared" si="0"/>
        <v>9</v>
      </c>
      <c r="J52" s="81" t="str">
        <f t="shared" si="2"/>
        <v>MEDIO</v>
      </c>
      <c r="K52" s="68" t="s">
        <v>984</v>
      </c>
      <c r="L52" s="47">
        <f t="shared" si="1"/>
        <v>3</v>
      </c>
    </row>
    <row r="53" spans="1:12" s="11" customFormat="1" ht="102">
      <c r="A53" s="84">
        <v>47</v>
      </c>
      <c r="B53" s="92" t="s">
        <v>1018</v>
      </c>
      <c r="C53" s="90" t="s">
        <v>1020</v>
      </c>
      <c r="D53" s="94" t="s">
        <v>66</v>
      </c>
      <c r="E53" s="90" t="s">
        <v>206</v>
      </c>
      <c r="F53" s="83" t="s">
        <v>1021</v>
      </c>
      <c r="G53" s="14">
        <v>3</v>
      </c>
      <c r="H53" s="14">
        <v>3</v>
      </c>
      <c r="I53" s="14">
        <f t="shared" si="0"/>
        <v>9</v>
      </c>
      <c r="J53" s="81" t="str">
        <f t="shared" si="2"/>
        <v>MEDIO</v>
      </c>
      <c r="K53" s="68" t="s">
        <v>984</v>
      </c>
      <c r="L53" s="47">
        <f t="shared" si="1"/>
        <v>3</v>
      </c>
    </row>
    <row r="54" spans="1:12" s="11" customFormat="1" ht="102">
      <c r="A54" s="84">
        <v>48</v>
      </c>
      <c r="B54" s="92" t="s">
        <v>1018</v>
      </c>
      <c r="C54" s="90" t="s">
        <v>506</v>
      </c>
      <c r="D54" s="90" t="s">
        <v>625</v>
      </c>
      <c r="E54" s="90" t="s">
        <v>206</v>
      </c>
      <c r="F54" s="83" t="s">
        <v>1022</v>
      </c>
      <c r="G54" s="14">
        <v>3</v>
      </c>
      <c r="H54" s="14">
        <v>3</v>
      </c>
      <c r="I54" s="14">
        <f>G54*H54</f>
        <v>9</v>
      </c>
      <c r="J54" s="81" t="str">
        <f t="shared" si="2"/>
        <v>MEDIO</v>
      </c>
      <c r="K54" s="68" t="s">
        <v>984</v>
      </c>
      <c r="L54" s="47">
        <f>IF(J54="BAJO",0.1,IF(J54="MEDIO",3,5))</f>
        <v>3</v>
      </c>
    </row>
    <row r="55" spans="1:12" s="22" customFormat="1" ht="102">
      <c r="A55" s="59">
        <v>49</v>
      </c>
      <c r="B55" s="76" t="s">
        <v>1018</v>
      </c>
      <c r="C55" s="82" t="s">
        <v>1025</v>
      </c>
      <c r="D55" s="82" t="s">
        <v>66</v>
      </c>
      <c r="E55" s="82" t="s">
        <v>206</v>
      </c>
      <c r="F55" s="97" t="s">
        <v>1022</v>
      </c>
      <c r="G55" s="21">
        <v>3</v>
      </c>
      <c r="H55" s="21">
        <v>3</v>
      </c>
      <c r="I55" s="21">
        <f>G55*H55</f>
        <v>9</v>
      </c>
      <c r="J55" s="81" t="str">
        <f t="shared" si="2"/>
        <v>MEDIO</v>
      </c>
      <c r="K55" s="68" t="s">
        <v>984</v>
      </c>
      <c r="L55" s="84">
        <f t="shared" ref="L55:L58" si="13">IF(J55="BAJO",0.1,IF(J55="MEDIO",3,5))</f>
        <v>3</v>
      </c>
    </row>
    <row r="56" spans="1:12" s="11" customFormat="1" ht="102">
      <c r="A56" s="84">
        <v>50</v>
      </c>
      <c r="B56" s="92" t="s">
        <v>1018</v>
      </c>
      <c r="C56" s="90" t="s">
        <v>1026</v>
      </c>
      <c r="D56" s="90" t="s">
        <v>625</v>
      </c>
      <c r="E56" s="90" t="s">
        <v>206</v>
      </c>
      <c r="F56" s="83" t="s">
        <v>1023</v>
      </c>
      <c r="G56" s="14">
        <v>3</v>
      </c>
      <c r="H56" s="14">
        <v>3</v>
      </c>
      <c r="I56" s="14">
        <f>G56*H56</f>
        <v>9</v>
      </c>
      <c r="J56" s="81" t="str">
        <f>IF(I56&lt;=6,"BAJO",IF(I56&gt;=15,"ALTO","MEDIO"))</f>
        <v>MEDIO</v>
      </c>
      <c r="K56" s="68" t="s">
        <v>984</v>
      </c>
      <c r="L56" s="84">
        <f t="shared" si="13"/>
        <v>3</v>
      </c>
    </row>
    <row r="57" spans="1:12" s="11" customFormat="1" ht="102">
      <c r="A57" s="84">
        <v>51</v>
      </c>
      <c r="B57" s="92" t="s">
        <v>1018</v>
      </c>
      <c r="C57" s="90" t="s">
        <v>1028</v>
      </c>
      <c r="D57" s="94" t="s">
        <v>66</v>
      </c>
      <c r="E57" s="90" t="s">
        <v>206</v>
      </c>
      <c r="F57" s="83" t="s">
        <v>1023</v>
      </c>
      <c r="G57" s="14">
        <v>3</v>
      </c>
      <c r="H57" s="14">
        <v>3</v>
      </c>
      <c r="I57" s="14">
        <f>G57*H57</f>
        <v>9</v>
      </c>
      <c r="J57" s="81" t="str">
        <f t="shared" si="2"/>
        <v>MEDIO</v>
      </c>
      <c r="K57" s="68" t="s">
        <v>984</v>
      </c>
      <c r="L57" s="84">
        <f t="shared" si="13"/>
        <v>3</v>
      </c>
    </row>
    <row r="58" spans="1:12" s="22" customFormat="1" ht="102">
      <c r="A58" s="59">
        <v>52</v>
      </c>
      <c r="B58" s="76" t="s">
        <v>1018</v>
      </c>
      <c r="C58" s="82" t="s">
        <v>1027</v>
      </c>
      <c r="D58" s="96" t="s">
        <v>66</v>
      </c>
      <c r="E58" s="82" t="s">
        <v>206</v>
      </c>
      <c r="F58" s="97" t="s">
        <v>1024</v>
      </c>
      <c r="G58" s="21">
        <v>3</v>
      </c>
      <c r="H58" s="21">
        <v>3</v>
      </c>
      <c r="I58" s="21">
        <f>G58*H58</f>
        <v>9</v>
      </c>
      <c r="J58" s="21" t="str">
        <f t="shared" si="2"/>
        <v>MEDIO</v>
      </c>
      <c r="K58" s="68" t="s">
        <v>984</v>
      </c>
      <c r="L58" s="84">
        <f t="shared" si="13"/>
        <v>3</v>
      </c>
    </row>
    <row r="59" spans="1:12" s="11" customFormat="1" ht="102">
      <c r="A59" s="84">
        <v>53</v>
      </c>
      <c r="B59" s="92" t="s">
        <v>1018</v>
      </c>
      <c r="C59" s="82" t="s">
        <v>1029</v>
      </c>
      <c r="D59" s="94" t="s">
        <v>21</v>
      </c>
      <c r="E59" s="90" t="s">
        <v>206</v>
      </c>
      <c r="F59" s="83" t="s">
        <v>1024</v>
      </c>
      <c r="G59" s="14">
        <v>3</v>
      </c>
      <c r="H59" s="14">
        <v>3</v>
      </c>
      <c r="I59" s="14">
        <f t="shared" si="0"/>
        <v>9</v>
      </c>
      <c r="J59" s="81" t="str">
        <f t="shared" si="2"/>
        <v>MEDIO</v>
      </c>
      <c r="K59" s="68" t="s">
        <v>984</v>
      </c>
      <c r="L59" s="47">
        <f t="shared" si="1"/>
        <v>3</v>
      </c>
    </row>
    <row r="60" spans="1:12" s="22" customFormat="1" ht="12.75">
      <c r="A60" s="59"/>
      <c r="B60" s="25"/>
      <c r="C60" s="13"/>
      <c r="D60" s="15"/>
      <c r="E60" s="15"/>
      <c r="F60" s="41"/>
      <c r="G60" s="21"/>
      <c r="H60" s="21"/>
      <c r="I60" s="21">
        <f t="shared" si="0"/>
        <v>0</v>
      </c>
      <c r="J60" s="81" t="str">
        <f t="shared" si="2"/>
        <v>BAJO</v>
      </c>
      <c r="K60" s="3"/>
      <c r="L60" s="59">
        <f>IF(J60="BAJO",0.1,IF(J60="MEDIO",3,5))</f>
        <v>0.1</v>
      </c>
    </row>
    <row r="61" spans="1:12" s="11" customFormat="1" ht="12.75">
      <c r="A61" s="84"/>
      <c r="B61" s="25"/>
      <c r="C61" s="15"/>
      <c r="D61" s="26"/>
      <c r="E61" s="16"/>
      <c r="F61" s="35"/>
      <c r="G61" s="23"/>
      <c r="H61" s="23"/>
      <c r="I61" s="14">
        <f t="shared" si="0"/>
        <v>0</v>
      </c>
      <c r="J61" s="81" t="str">
        <f t="shared" si="2"/>
        <v>BAJO</v>
      </c>
      <c r="K61" s="3"/>
      <c r="L61" s="47">
        <f t="shared" si="1"/>
        <v>0.1</v>
      </c>
    </row>
    <row r="62" spans="1:12" s="11" customFormat="1" ht="12.75">
      <c r="A62" s="84"/>
      <c r="B62" s="25"/>
      <c r="C62" s="13"/>
      <c r="D62" s="26"/>
      <c r="E62" s="16"/>
      <c r="F62" s="35"/>
      <c r="G62" s="23"/>
      <c r="H62" s="23"/>
      <c r="I62" s="14">
        <f t="shared" si="0"/>
        <v>0</v>
      </c>
      <c r="J62" s="81" t="str">
        <f t="shared" si="2"/>
        <v>BAJO</v>
      </c>
      <c r="K62" s="3"/>
      <c r="L62" s="47">
        <f t="shared" si="1"/>
        <v>0.1</v>
      </c>
    </row>
    <row r="63" spans="1:12" s="11" customFormat="1" ht="12.75">
      <c r="A63" s="84"/>
      <c r="B63" s="25"/>
      <c r="C63" s="13"/>
      <c r="D63" s="13"/>
      <c r="E63" s="16"/>
      <c r="F63" s="35"/>
      <c r="G63" s="23"/>
      <c r="H63" s="23"/>
      <c r="I63" s="14">
        <f>G63*H63</f>
        <v>0</v>
      </c>
      <c r="J63" s="81" t="str">
        <f t="shared" si="2"/>
        <v>BAJO</v>
      </c>
      <c r="K63" s="3"/>
      <c r="L63" s="47">
        <f>IF(J63="BAJO",0.1,IF(J63="MEDIO",3,5))</f>
        <v>0.1</v>
      </c>
    </row>
    <row r="64" spans="1:12" s="11" customFormat="1" ht="12.75">
      <c r="A64" s="84"/>
      <c r="B64" s="25"/>
      <c r="C64" s="28"/>
      <c r="D64" s="29"/>
      <c r="E64" s="28"/>
      <c r="F64" s="35"/>
      <c r="G64" s="14"/>
      <c r="H64" s="14"/>
      <c r="I64" s="14">
        <f t="shared" si="0"/>
        <v>0</v>
      </c>
      <c r="J64" s="81" t="str">
        <f t="shared" si="2"/>
        <v>BAJO</v>
      </c>
      <c r="K64" s="3"/>
      <c r="L64" s="47">
        <f t="shared" si="1"/>
        <v>0.1</v>
      </c>
    </row>
    <row r="65" spans="1:14" s="11" customFormat="1" ht="12.75">
      <c r="A65" s="84"/>
      <c r="B65" s="25"/>
      <c r="C65" s="28"/>
      <c r="D65" s="29"/>
      <c r="E65" s="28"/>
      <c r="F65" s="35"/>
      <c r="G65" s="30"/>
      <c r="H65" s="14"/>
      <c r="I65" s="14">
        <f t="shared" si="0"/>
        <v>0</v>
      </c>
      <c r="J65" s="81" t="str">
        <f t="shared" si="2"/>
        <v>BAJO</v>
      </c>
      <c r="K65" s="3"/>
      <c r="L65" s="47">
        <f t="shared" si="1"/>
        <v>0.1</v>
      </c>
    </row>
    <row r="66" spans="1:14" s="11" customFormat="1" ht="12.75">
      <c r="A66" s="84"/>
      <c r="B66" s="25"/>
      <c r="C66" s="28"/>
      <c r="D66" s="29"/>
      <c r="E66" s="28"/>
      <c r="F66" s="35"/>
      <c r="G66" s="30"/>
      <c r="H66" s="14"/>
      <c r="I66" s="14">
        <f>G66*H66</f>
        <v>0</v>
      </c>
      <c r="J66" s="81" t="str">
        <f t="shared" si="2"/>
        <v>BAJO</v>
      </c>
      <c r="K66" s="3"/>
      <c r="L66" s="47">
        <f>IF(J66="BAJO",0.1,IF(J66="MEDIO",3,5))</f>
        <v>0.1</v>
      </c>
    </row>
    <row r="67" spans="1:14" s="11" customFormat="1" ht="12.75">
      <c r="A67" s="84"/>
      <c r="B67" s="25"/>
      <c r="C67" s="28"/>
      <c r="D67" s="29"/>
      <c r="E67" s="28"/>
      <c r="F67" s="35"/>
      <c r="G67" s="14"/>
      <c r="H67" s="14"/>
      <c r="I67" s="14">
        <f t="shared" si="0"/>
        <v>0</v>
      </c>
      <c r="J67" s="81" t="str">
        <f t="shared" si="2"/>
        <v>BAJO</v>
      </c>
      <c r="K67" s="13"/>
      <c r="L67" s="47">
        <f t="shared" si="1"/>
        <v>0.1</v>
      </c>
    </row>
    <row r="68" spans="1:14" s="11" customFormat="1" ht="12.75">
      <c r="A68" s="84"/>
      <c r="B68" s="25"/>
      <c r="C68" s="28"/>
      <c r="D68" s="29"/>
      <c r="E68" s="28"/>
      <c r="F68" s="35"/>
      <c r="G68" s="14"/>
      <c r="H68" s="14"/>
      <c r="I68" s="14">
        <f>G68*H68</f>
        <v>0</v>
      </c>
      <c r="J68" s="81" t="str">
        <f t="shared" si="2"/>
        <v>BAJO</v>
      </c>
      <c r="K68" s="13"/>
      <c r="L68" s="47">
        <f>IF(J68="BAJO",0.1,IF(J68="MEDIO",3,5))</f>
        <v>0.1</v>
      </c>
    </row>
    <row r="69" spans="1:14" s="22" customFormat="1" ht="12.75">
      <c r="A69" s="59"/>
      <c r="B69" s="31"/>
      <c r="C69" s="32"/>
      <c r="D69" s="33"/>
      <c r="E69" s="15"/>
      <c r="F69" s="42"/>
      <c r="G69" s="21"/>
      <c r="H69" s="21"/>
      <c r="I69" s="21">
        <f t="shared" si="0"/>
        <v>0</v>
      </c>
      <c r="J69" s="81" t="str">
        <f t="shared" si="2"/>
        <v>BAJO</v>
      </c>
      <c r="K69" s="3"/>
      <c r="L69" s="59">
        <f t="shared" si="1"/>
        <v>0.1</v>
      </c>
    </row>
    <row r="70" spans="1:14" s="22" customFormat="1" ht="12.75">
      <c r="A70" s="59"/>
      <c r="B70" s="31"/>
      <c r="C70" s="32"/>
      <c r="D70" s="29"/>
      <c r="E70" s="15"/>
      <c r="F70" s="42"/>
      <c r="G70" s="34"/>
      <c r="H70" s="21"/>
      <c r="I70" s="21">
        <f t="shared" si="0"/>
        <v>0</v>
      </c>
      <c r="J70" s="81" t="str">
        <f t="shared" si="2"/>
        <v>BAJO</v>
      </c>
      <c r="K70" s="3"/>
      <c r="L70" s="59">
        <f t="shared" si="1"/>
        <v>0.1</v>
      </c>
    </row>
    <row r="71" spans="1:14" s="11" customFormat="1" ht="12.75">
      <c r="A71" s="84"/>
      <c r="B71" s="25"/>
      <c r="C71" s="35"/>
      <c r="D71" s="29"/>
      <c r="E71" s="28"/>
      <c r="F71" s="35"/>
      <c r="G71" s="14"/>
      <c r="H71" s="14"/>
      <c r="I71" s="14">
        <f t="shared" si="0"/>
        <v>0</v>
      </c>
      <c r="J71" s="81" t="str">
        <f t="shared" si="2"/>
        <v>BAJO</v>
      </c>
      <c r="K71" s="13"/>
      <c r="L71" s="47">
        <f t="shared" si="1"/>
        <v>0.1</v>
      </c>
    </row>
    <row r="72" spans="1:14" s="11" customFormat="1" ht="12.75">
      <c r="A72" s="84"/>
      <c r="B72" s="25"/>
      <c r="C72" s="28"/>
      <c r="D72" s="29"/>
      <c r="E72" s="28"/>
      <c r="F72" s="35"/>
      <c r="G72" s="14"/>
      <c r="H72" s="14"/>
      <c r="I72" s="14">
        <f t="shared" si="0"/>
        <v>0</v>
      </c>
      <c r="J72" s="81" t="str">
        <f t="shared" si="2"/>
        <v>BAJO</v>
      </c>
      <c r="K72" s="13"/>
      <c r="L72" s="47">
        <f t="shared" si="1"/>
        <v>0.1</v>
      </c>
    </row>
    <row r="73" spans="1:14" s="11" customFormat="1" ht="12.75">
      <c r="A73" s="84"/>
      <c r="B73" s="25"/>
      <c r="C73" s="28"/>
      <c r="D73" s="29"/>
      <c r="E73" s="28"/>
      <c r="F73" s="35"/>
      <c r="G73" s="14"/>
      <c r="H73" s="14"/>
      <c r="I73" s="14">
        <f t="shared" si="0"/>
        <v>0</v>
      </c>
      <c r="J73" s="81" t="str">
        <f t="shared" ref="J73:J79" si="14">IF(I73&lt;=6,"BAJO",IF(I73&gt;=15,"ALTO","MEDIO"))</f>
        <v>BAJO</v>
      </c>
      <c r="K73" s="3"/>
      <c r="L73" s="47">
        <f t="shared" si="1"/>
        <v>0.1</v>
      </c>
    </row>
    <row r="74" spans="1:14" s="11" customFormat="1" ht="12.75">
      <c r="A74" s="84"/>
      <c r="B74" s="25"/>
      <c r="C74" s="28"/>
      <c r="D74" s="29"/>
      <c r="E74" s="28"/>
      <c r="F74" s="35"/>
      <c r="G74" s="14"/>
      <c r="H74" s="14"/>
      <c r="I74" s="14">
        <f t="shared" si="0"/>
        <v>0</v>
      </c>
      <c r="J74" s="81" t="str">
        <f t="shared" si="14"/>
        <v>BAJO</v>
      </c>
      <c r="K74" s="3"/>
      <c r="L74" s="47">
        <f t="shared" ref="L74:L79" si="15">IF(J74="BAJO",0.1,IF(J74="MEDIO",3,5))</f>
        <v>0.1</v>
      </c>
    </row>
    <row r="75" spans="1:14" s="11" customFormat="1" ht="12.75">
      <c r="A75" s="84"/>
      <c r="B75" s="25"/>
      <c r="C75" s="28"/>
      <c r="D75" s="29"/>
      <c r="E75" s="28"/>
      <c r="F75" s="35"/>
      <c r="G75" s="14"/>
      <c r="H75" s="14"/>
      <c r="I75" s="14">
        <f t="shared" ref="I75:I79" si="16">G75*H75</f>
        <v>0</v>
      </c>
      <c r="J75" s="81" t="str">
        <f t="shared" si="14"/>
        <v>BAJO</v>
      </c>
      <c r="K75" s="3"/>
      <c r="L75" s="47">
        <f t="shared" si="15"/>
        <v>0.1</v>
      </c>
    </row>
    <row r="76" spans="1:14" s="11" customFormat="1" ht="12.75">
      <c r="A76" s="84"/>
      <c r="B76" s="25"/>
      <c r="C76" s="28"/>
      <c r="D76" s="29"/>
      <c r="E76" s="28"/>
      <c r="F76" s="35"/>
      <c r="G76" s="14"/>
      <c r="H76" s="14"/>
      <c r="I76" s="14">
        <f t="shared" si="16"/>
        <v>0</v>
      </c>
      <c r="J76" s="81" t="str">
        <f t="shared" si="14"/>
        <v>BAJO</v>
      </c>
      <c r="K76" s="3"/>
      <c r="L76" s="47">
        <f t="shared" si="15"/>
        <v>0.1</v>
      </c>
    </row>
    <row r="77" spans="1:14" s="11" customFormat="1" ht="12.75">
      <c r="A77" s="84"/>
      <c r="B77" s="25"/>
      <c r="C77" s="28"/>
      <c r="D77" s="29"/>
      <c r="E77" s="28"/>
      <c r="F77" s="35"/>
      <c r="G77" s="14"/>
      <c r="H77" s="14"/>
      <c r="I77" s="14">
        <f t="shared" si="16"/>
        <v>0</v>
      </c>
      <c r="J77" s="81" t="str">
        <f t="shared" si="14"/>
        <v>BAJO</v>
      </c>
      <c r="K77" s="3"/>
      <c r="L77" s="47">
        <f t="shared" si="15"/>
        <v>0.1</v>
      </c>
    </row>
    <row r="78" spans="1:14" s="11" customFormat="1" ht="12.75">
      <c r="A78" s="84"/>
      <c r="B78" s="25"/>
      <c r="C78" s="28"/>
      <c r="D78" s="29"/>
      <c r="E78" s="28"/>
      <c r="F78" s="35"/>
      <c r="G78" s="14"/>
      <c r="H78" s="14"/>
      <c r="I78" s="14">
        <f t="shared" si="16"/>
        <v>0</v>
      </c>
      <c r="J78" s="81" t="str">
        <f t="shared" si="14"/>
        <v>BAJO</v>
      </c>
      <c r="K78" s="3"/>
      <c r="L78" s="47">
        <f t="shared" si="15"/>
        <v>0.1</v>
      </c>
    </row>
    <row r="79" spans="1:14" s="11" customFormat="1" ht="12.75">
      <c r="A79" s="84"/>
      <c r="B79" s="25"/>
      <c r="C79" s="28"/>
      <c r="D79" s="29"/>
      <c r="E79" s="28"/>
      <c r="F79" s="35"/>
      <c r="G79" s="14"/>
      <c r="H79" s="14"/>
      <c r="I79" s="14">
        <f t="shared" si="16"/>
        <v>0</v>
      </c>
      <c r="J79" s="81" t="str">
        <f t="shared" si="14"/>
        <v>BAJO</v>
      </c>
      <c r="K79" s="3"/>
      <c r="L79" s="47">
        <f t="shared" si="15"/>
        <v>0.1</v>
      </c>
    </row>
    <row r="80" spans="1:14" s="11" customFormat="1" ht="12.75">
      <c r="A80" s="38"/>
      <c r="C80" s="36"/>
      <c r="D80" s="37"/>
      <c r="F80" s="43"/>
      <c r="G80" s="38"/>
      <c r="H80" s="38"/>
      <c r="M80" s="11">
        <f>SUM(L7:L79)</f>
        <v>94.099999999999881</v>
      </c>
      <c r="N80" s="11">
        <f>COUNT(L7:L79)</f>
        <v>71</v>
      </c>
    </row>
    <row r="81" spans="1:8" s="11" customFormat="1" ht="12.75">
      <c r="A81" s="38"/>
      <c r="D81" s="37"/>
      <c r="F81" s="43"/>
      <c r="G81" s="38"/>
      <c r="H81" s="38"/>
    </row>
    <row r="82" spans="1:8" s="11" customFormat="1" ht="12.75">
      <c r="A82" s="38"/>
      <c r="D82" s="37"/>
      <c r="F82" s="43"/>
      <c r="G82" s="38"/>
      <c r="H82" s="38"/>
    </row>
  </sheetData>
  <dataConsolidate/>
  <mergeCells count="5">
    <mergeCell ref="C1:L1"/>
    <mergeCell ref="C2:L2"/>
    <mergeCell ref="A1:B2"/>
    <mergeCell ref="A4:B4"/>
    <mergeCell ref="F4:J4"/>
  </mergeCells>
  <conditionalFormatting sqref="J7:J79">
    <cfRule type="cellIs" dxfId="20" priority="1" stopIfTrue="1" operator="equal">
      <formula>"ALTO"</formula>
    </cfRule>
    <cfRule type="cellIs" dxfId="19" priority="2" stopIfTrue="1" operator="equal">
      <formula>"MEDIO"</formula>
    </cfRule>
    <cfRule type="cellIs" dxfId="18"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8"/>
  <sheetViews>
    <sheet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34"/>
      <c r="B1" s="334"/>
      <c r="C1" s="329" t="s">
        <v>606</v>
      </c>
      <c r="D1" s="329"/>
      <c r="E1" s="329"/>
      <c r="F1" s="329"/>
      <c r="G1" s="329"/>
      <c r="H1" s="329"/>
      <c r="I1" s="329"/>
      <c r="J1" s="329"/>
      <c r="K1" s="329"/>
      <c r="L1" s="329"/>
    </row>
    <row r="2" spans="1:73" ht="33.75" customHeight="1">
      <c r="A2" s="334"/>
      <c r="B2" s="334"/>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913</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100" t="s">
        <v>211</v>
      </c>
      <c r="C7" s="42" t="s">
        <v>212</v>
      </c>
      <c r="D7" s="99" t="s">
        <v>21</v>
      </c>
      <c r="E7" s="99" t="s">
        <v>495</v>
      </c>
      <c r="F7" s="112" t="s">
        <v>795</v>
      </c>
      <c r="G7" s="14">
        <v>2</v>
      </c>
      <c r="H7" s="14">
        <v>3</v>
      </c>
      <c r="I7" s="14">
        <f>G7*H7</f>
        <v>6</v>
      </c>
      <c r="J7" s="81" t="str">
        <f>IF(I7&lt;=6,"BAJO",IF(I7&gt;=15,"ALTO","MEDIO"))</f>
        <v>BAJO</v>
      </c>
      <c r="K7" s="68" t="s">
        <v>857</v>
      </c>
      <c r="L7" s="47">
        <f t="shared" ref="L7:L69" si="0">IF(J7="BAJO",0.1,IF(J7="MEDIO",3,5))</f>
        <v>0.1</v>
      </c>
      <c r="BT7" s="11">
        <v>1</v>
      </c>
      <c r="BU7" s="11">
        <v>1</v>
      </c>
    </row>
    <row r="8" spans="1:73" s="11" customFormat="1" ht="63.75">
      <c r="A8" s="84">
        <v>2</v>
      </c>
      <c r="B8" s="100" t="s">
        <v>211</v>
      </c>
      <c r="C8" s="42" t="s">
        <v>213</v>
      </c>
      <c r="D8" s="110" t="s">
        <v>613</v>
      </c>
      <c r="E8" s="99" t="s">
        <v>495</v>
      </c>
      <c r="F8" s="186" t="s">
        <v>652</v>
      </c>
      <c r="G8" s="14">
        <v>2</v>
      </c>
      <c r="H8" s="14">
        <v>3</v>
      </c>
      <c r="I8" s="14">
        <f t="shared" ref="I8:I70" si="1">G8*H8</f>
        <v>6</v>
      </c>
      <c r="J8" s="81" t="str">
        <f t="shared" ref="J8:J71" si="2">IF(I8&lt;=6,"BAJO",IF(I8&gt;=15,"ALTO","MEDIO"))</f>
        <v>BAJO</v>
      </c>
      <c r="K8" s="68" t="s">
        <v>857</v>
      </c>
      <c r="L8" s="47">
        <f t="shared" si="0"/>
        <v>0.1</v>
      </c>
      <c r="BT8" s="11">
        <v>2</v>
      </c>
      <c r="BU8" s="11">
        <v>2</v>
      </c>
    </row>
    <row r="9" spans="1:73" s="11" customFormat="1" ht="76.5">
      <c r="A9" s="84">
        <v>3</v>
      </c>
      <c r="B9" s="100" t="s">
        <v>214</v>
      </c>
      <c r="C9" s="99" t="s">
        <v>215</v>
      </c>
      <c r="D9" s="102" t="s">
        <v>614</v>
      </c>
      <c r="E9" s="99" t="s">
        <v>495</v>
      </c>
      <c r="F9" s="112" t="s">
        <v>654</v>
      </c>
      <c r="G9" s="14">
        <v>2</v>
      </c>
      <c r="H9" s="14">
        <v>3</v>
      </c>
      <c r="I9" s="14">
        <f>G9*H9</f>
        <v>6</v>
      </c>
      <c r="J9" s="81" t="str">
        <f t="shared" si="2"/>
        <v>BAJO</v>
      </c>
      <c r="K9" s="68" t="s">
        <v>857</v>
      </c>
      <c r="L9" s="47">
        <f>IF(J9="BAJO",0.1,IF(J9="MEDIO",3,5))</f>
        <v>0.1</v>
      </c>
      <c r="BT9" s="11">
        <v>2</v>
      </c>
      <c r="BU9" s="11">
        <v>2</v>
      </c>
    </row>
    <row r="10" spans="1:73" s="11" customFormat="1" ht="89.25">
      <c r="A10" s="84">
        <v>4</v>
      </c>
      <c r="B10" s="100" t="s">
        <v>214</v>
      </c>
      <c r="C10" s="99" t="s">
        <v>216</v>
      </c>
      <c r="D10" s="99" t="s">
        <v>615</v>
      </c>
      <c r="E10" s="99" t="s">
        <v>495</v>
      </c>
      <c r="F10" s="112" t="s">
        <v>653</v>
      </c>
      <c r="G10" s="14">
        <v>2</v>
      </c>
      <c r="H10" s="14">
        <v>3</v>
      </c>
      <c r="I10" s="14">
        <f t="shared" si="1"/>
        <v>6</v>
      </c>
      <c r="J10" s="81" t="str">
        <f t="shared" si="2"/>
        <v>BAJO</v>
      </c>
      <c r="K10" s="68" t="s">
        <v>857</v>
      </c>
      <c r="L10" s="47">
        <f t="shared" si="0"/>
        <v>0.1</v>
      </c>
    </row>
    <row r="11" spans="1:73" s="11" customFormat="1" ht="111.75" customHeight="1">
      <c r="A11" s="84">
        <v>5</v>
      </c>
      <c r="B11" s="100" t="s">
        <v>217</v>
      </c>
      <c r="C11" s="99" t="s">
        <v>218</v>
      </c>
      <c r="D11" s="99" t="s">
        <v>615</v>
      </c>
      <c r="E11" s="99" t="s">
        <v>220</v>
      </c>
      <c r="F11" s="112" t="s">
        <v>655</v>
      </c>
      <c r="G11" s="14">
        <v>2</v>
      </c>
      <c r="H11" s="14">
        <v>3</v>
      </c>
      <c r="I11" s="14">
        <f t="shared" si="1"/>
        <v>6</v>
      </c>
      <c r="J11" s="81" t="str">
        <f t="shared" si="2"/>
        <v>BAJO</v>
      </c>
      <c r="K11" s="68" t="s">
        <v>857</v>
      </c>
      <c r="L11" s="47">
        <f t="shared" si="0"/>
        <v>0.1</v>
      </c>
    </row>
    <row r="12" spans="1:73" s="11" customFormat="1" ht="145.5" customHeight="1">
      <c r="A12" s="84">
        <v>6</v>
      </c>
      <c r="B12" s="100" t="s">
        <v>217</v>
      </c>
      <c r="C12" s="99" t="s">
        <v>219</v>
      </c>
      <c r="D12" s="102" t="s">
        <v>616</v>
      </c>
      <c r="E12" s="99" t="s">
        <v>220</v>
      </c>
      <c r="F12" s="112" t="s">
        <v>656</v>
      </c>
      <c r="G12" s="14">
        <v>2</v>
      </c>
      <c r="H12" s="14">
        <v>3</v>
      </c>
      <c r="I12" s="14">
        <f>G12*H12</f>
        <v>6</v>
      </c>
      <c r="J12" s="81" t="str">
        <f t="shared" si="2"/>
        <v>BAJO</v>
      </c>
      <c r="K12" s="68" t="s">
        <v>857</v>
      </c>
      <c r="L12" s="47">
        <f>IF(J12="BAJO",0.1,IF(J12="MEDIO",3,5))</f>
        <v>0.1</v>
      </c>
    </row>
    <row r="13" spans="1:73" s="11" customFormat="1" ht="165.75">
      <c r="A13" s="84">
        <v>7</v>
      </c>
      <c r="B13" s="100" t="s">
        <v>221</v>
      </c>
      <c r="C13" s="77" t="s">
        <v>222</v>
      </c>
      <c r="D13" s="99" t="s">
        <v>615</v>
      </c>
      <c r="E13" s="99" t="s">
        <v>496</v>
      </c>
      <c r="F13" s="108" t="s">
        <v>657</v>
      </c>
      <c r="G13" s="14">
        <v>2</v>
      </c>
      <c r="H13" s="14">
        <v>3</v>
      </c>
      <c r="I13" s="14">
        <f t="shared" si="1"/>
        <v>6</v>
      </c>
      <c r="J13" s="81" t="str">
        <f t="shared" si="2"/>
        <v>BAJO</v>
      </c>
      <c r="K13" s="68" t="s">
        <v>857</v>
      </c>
      <c r="L13" s="47">
        <f t="shared" si="0"/>
        <v>0.1</v>
      </c>
    </row>
    <row r="14" spans="1:73" s="11" customFormat="1" ht="165.75">
      <c r="A14" s="84">
        <v>8</v>
      </c>
      <c r="B14" s="100" t="s">
        <v>221</v>
      </c>
      <c r="C14" s="77" t="s">
        <v>225</v>
      </c>
      <c r="D14" s="99" t="s">
        <v>226</v>
      </c>
      <c r="E14" s="99" t="s">
        <v>235</v>
      </c>
      <c r="F14" s="108" t="s">
        <v>657</v>
      </c>
      <c r="G14" s="14">
        <v>2</v>
      </c>
      <c r="H14" s="14">
        <v>3</v>
      </c>
      <c r="I14" s="81">
        <f t="shared" si="1"/>
        <v>6</v>
      </c>
      <c r="J14" s="81" t="str">
        <f t="shared" si="2"/>
        <v>BAJO</v>
      </c>
      <c r="K14" s="68" t="s">
        <v>857</v>
      </c>
      <c r="L14" s="47"/>
    </row>
    <row r="15" spans="1:73" s="11" customFormat="1" ht="165.75">
      <c r="A15" s="84">
        <v>9</v>
      </c>
      <c r="B15" s="100" t="s">
        <v>221</v>
      </c>
      <c r="C15" s="99" t="s">
        <v>223</v>
      </c>
      <c r="D15" s="77" t="s">
        <v>51</v>
      </c>
      <c r="E15" s="99" t="s">
        <v>235</v>
      </c>
      <c r="F15" s="108" t="s">
        <v>657</v>
      </c>
      <c r="G15" s="14">
        <v>2</v>
      </c>
      <c r="H15" s="14">
        <v>3</v>
      </c>
      <c r="I15" s="14">
        <f t="shared" si="1"/>
        <v>6</v>
      </c>
      <c r="J15" s="81" t="str">
        <f t="shared" si="2"/>
        <v>BAJO</v>
      </c>
      <c r="K15" s="68" t="s">
        <v>857</v>
      </c>
      <c r="L15" s="47">
        <f t="shared" si="0"/>
        <v>0.1</v>
      </c>
    </row>
    <row r="16" spans="1:73" s="11" customFormat="1" ht="165.75">
      <c r="A16" s="84">
        <v>10</v>
      </c>
      <c r="B16" s="100" t="s">
        <v>221</v>
      </c>
      <c r="C16" s="99" t="s">
        <v>227</v>
      </c>
      <c r="D16" s="99" t="s">
        <v>226</v>
      </c>
      <c r="E16" s="99" t="s">
        <v>235</v>
      </c>
      <c r="F16" s="108" t="s">
        <v>657</v>
      </c>
      <c r="G16" s="14">
        <v>2</v>
      </c>
      <c r="H16" s="14">
        <v>3</v>
      </c>
      <c r="I16" s="81">
        <f t="shared" ref="I16" si="3">G16*H16</f>
        <v>6</v>
      </c>
      <c r="J16" s="81" t="str">
        <f t="shared" si="2"/>
        <v>BAJO</v>
      </c>
      <c r="K16" s="68" t="s">
        <v>857</v>
      </c>
      <c r="L16" s="47"/>
    </row>
    <row r="17" spans="1:12" s="11" customFormat="1" ht="165.75">
      <c r="A17" s="84">
        <v>11</v>
      </c>
      <c r="B17" s="100" t="s">
        <v>221</v>
      </c>
      <c r="C17" s="99" t="s">
        <v>224</v>
      </c>
      <c r="D17" s="99" t="s">
        <v>615</v>
      </c>
      <c r="E17" s="99" t="s">
        <v>235</v>
      </c>
      <c r="F17" s="108" t="s">
        <v>657</v>
      </c>
      <c r="G17" s="14">
        <v>2</v>
      </c>
      <c r="H17" s="14">
        <v>3</v>
      </c>
      <c r="I17" s="14">
        <f>G17*H17</f>
        <v>6</v>
      </c>
      <c r="J17" s="81" t="str">
        <f t="shared" si="2"/>
        <v>BAJO</v>
      </c>
      <c r="K17" s="68" t="s">
        <v>857</v>
      </c>
      <c r="L17" s="47">
        <f>IF(J17="BAJO",0.1,IF(J17="MEDIO",3,5))</f>
        <v>0.1</v>
      </c>
    </row>
    <row r="18" spans="1:12" s="11" customFormat="1" ht="165.75">
      <c r="A18" s="84">
        <v>12</v>
      </c>
      <c r="B18" s="100" t="s">
        <v>221</v>
      </c>
      <c r="C18" s="99" t="s">
        <v>238</v>
      </c>
      <c r="D18" s="99" t="s">
        <v>51</v>
      </c>
      <c r="E18" s="99" t="s">
        <v>235</v>
      </c>
      <c r="F18" s="108" t="s">
        <v>657</v>
      </c>
      <c r="G18" s="27" t="s">
        <v>389</v>
      </c>
      <c r="H18" s="14">
        <v>3</v>
      </c>
      <c r="I18" s="14">
        <f t="shared" si="1"/>
        <v>6</v>
      </c>
      <c r="J18" s="81" t="str">
        <f t="shared" si="2"/>
        <v>BAJO</v>
      </c>
      <c r="K18" s="68" t="s">
        <v>857</v>
      </c>
      <c r="L18" s="47">
        <f t="shared" si="0"/>
        <v>0.1</v>
      </c>
    </row>
    <row r="19" spans="1:12" s="11" customFormat="1" ht="165.75">
      <c r="A19" s="84">
        <v>13</v>
      </c>
      <c r="B19" s="100" t="s">
        <v>221</v>
      </c>
      <c r="C19" s="77" t="s">
        <v>228</v>
      </c>
      <c r="D19" s="102" t="s">
        <v>51</v>
      </c>
      <c r="E19" s="99" t="s">
        <v>235</v>
      </c>
      <c r="F19" s="108" t="s">
        <v>657</v>
      </c>
      <c r="G19" s="27" t="s">
        <v>389</v>
      </c>
      <c r="H19" s="14">
        <v>3</v>
      </c>
      <c r="I19" s="14">
        <f t="shared" si="1"/>
        <v>6</v>
      </c>
      <c r="J19" s="81" t="str">
        <f t="shared" si="2"/>
        <v>BAJO</v>
      </c>
      <c r="K19" s="68" t="s">
        <v>857</v>
      </c>
      <c r="L19" s="47">
        <f t="shared" si="0"/>
        <v>0.1</v>
      </c>
    </row>
    <row r="20" spans="1:12" s="11" customFormat="1" ht="165.75">
      <c r="A20" s="84">
        <v>14</v>
      </c>
      <c r="B20" s="100" t="s">
        <v>221</v>
      </c>
      <c r="C20" s="77" t="s">
        <v>229</v>
      </c>
      <c r="D20" s="102" t="s">
        <v>226</v>
      </c>
      <c r="E20" s="99" t="s">
        <v>235</v>
      </c>
      <c r="F20" s="108" t="s">
        <v>657</v>
      </c>
      <c r="G20" s="27" t="s">
        <v>389</v>
      </c>
      <c r="H20" s="14">
        <v>3</v>
      </c>
      <c r="I20" s="14">
        <f>G20*H20</f>
        <v>6</v>
      </c>
      <c r="J20" s="81" t="str">
        <f t="shared" si="2"/>
        <v>BAJO</v>
      </c>
      <c r="K20" s="68" t="s">
        <v>857</v>
      </c>
      <c r="L20" s="47">
        <f>IF(J20="BAJO",0.1,IF(J20="MEDIO",3,5))</f>
        <v>0.1</v>
      </c>
    </row>
    <row r="21" spans="1:12" s="11" customFormat="1" ht="165.75">
      <c r="A21" s="84">
        <v>15</v>
      </c>
      <c r="B21" s="100" t="s">
        <v>221</v>
      </c>
      <c r="C21" s="77" t="s">
        <v>230</v>
      </c>
      <c r="D21" s="99" t="s">
        <v>615</v>
      </c>
      <c r="E21" s="99" t="s">
        <v>235</v>
      </c>
      <c r="F21" s="108" t="s">
        <v>657</v>
      </c>
      <c r="G21" s="14">
        <v>2</v>
      </c>
      <c r="H21" s="14">
        <v>3</v>
      </c>
      <c r="I21" s="14">
        <f t="shared" si="1"/>
        <v>6</v>
      </c>
      <c r="J21" s="81" t="str">
        <f t="shared" si="2"/>
        <v>BAJO</v>
      </c>
      <c r="K21" s="68" t="s">
        <v>857</v>
      </c>
      <c r="L21" s="47">
        <f t="shared" si="0"/>
        <v>0.1</v>
      </c>
    </row>
    <row r="22" spans="1:12" s="11" customFormat="1" ht="165.75">
      <c r="A22" s="84">
        <v>16</v>
      </c>
      <c r="B22" s="100" t="s">
        <v>221</v>
      </c>
      <c r="C22" s="99" t="s">
        <v>231</v>
      </c>
      <c r="D22" s="99" t="s">
        <v>615</v>
      </c>
      <c r="E22" s="99" t="s">
        <v>235</v>
      </c>
      <c r="F22" s="108" t="s">
        <v>657</v>
      </c>
      <c r="G22" s="14">
        <v>2</v>
      </c>
      <c r="H22" s="14">
        <v>3</v>
      </c>
      <c r="I22" s="14">
        <f t="shared" si="1"/>
        <v>6</v>
      </c>
      <c r="J22" s="81" t="str">
        <f t="shared" si="2"/>
        <v>BAJO</v>
      </c>
      <c r="K22" s="68" t="s">
        <v>857</v>
      </c>
      <c r="L22" s="47">
        <f t="shared" si="0"/>
        <v>0.1</v>
      </c>
    </row>
    <row r="23" spans="1:12" s="11" customFormat="1" ht="165.75">
      <c r="A23" s="84">
        <v>17</v>
      </c>
      <c r="B23" s="100" t="s">
        <v>221</v>
      </c>
      <c r="C23" s="99" t="s">
        <v>232</v>
      </c>
      <c r="D23" s="102" t="s">
        <v>226</v>
      </c>
      <c r="E23" s="99" t="s">
        <v>235</v>
      </c>
      <c r="F23" s="108" t="s">
        <v>657</v>
      </c>
      <c r="G23" s="14">
        <v>2</v>
      </c>
      <c r="H23" s="14">
        <v>3</v>
      </c>
      <c r="I23" s="14">
        <f>G23*H23</f>
        <v>6</v>
      </c>
      <c r="J23" s="81" t="str">
        <f t="shared" si="2"/>
        <v>BAJO</v>
      </c>
      <c r="K23" s="68" t="s">
        <v>857</v>
      </c>
      <c r="L23" s="47">
        <f>IF(J23="BAJO",0.1,IF(J23="MEDIO",3,5))</f>
        <v>0.1</v>
      </c>
    </row>
    <row r="24" spans="1:12" s="11" customFormat="1" ht="165.75">
      <c r="A24" s="84">
        <v>18</v>
      </c>
      <c r="B24" s="100" t="s">
        <v>221</v>
      </c>
      <c r="C24" s="99" t="s">
        <v>233</v>
      </c>
      <c r="D24" s="102" t="s">
        <v>51</v>
      </c>
      <c r="E24" s="99" t="s">
        <v>235</v>
      </c>
      <c r="F24" s="108" t="s">
        <v>657</v>
      </c>
      <c r="G24" s="14">
        <v>2</v>
      </c>
      <c r="H24" s="14">
        <v>3</v>
      </c>
      <c r="I24" s="14">
        <f t="shared" si="1"/>
        <v>6</v>
      </c>
      <c r="J24" s="81" t="str">
        <f t="shared" si="2"/>
        <v>BAJO</v>
      </c>
      <c r="K24" s="68" t="s">
        <v>857</v>
      </c>
      <c r="L24" s="47">
        <f t="shared" si="0"/>
        <v>0.1</v>
      </c>
    </row>
    <row r="25" spans="1:12" s="11" customFormat="1" ht="165.75">
      <c r="A25" s="84">
        <v>19</v>
      </c>
      <c r="B25" s="100" t="s">
        <v>221</v>
      </c>
      <c r="C25" s="99" t="s">
        <v>234</v>
      </c>
      <c r="D25" s="102" t="s">
        <v>51</v>
      </c>
      <c r="E25" s="99" t="s">
        <v>235</v>
      </c>
      <c r="F25" s="108" t="s">
        <v>657</v>
      </c>
      <c r="G25" s="14">
        <v>2</v>
      </c>
      <c r="H25" s="14">
        <v>3</v>
      </c>
      <c r="I25" s="14">
        <f t="shared" si="1"/>
        <v>6</v>
      </c>
      <c r="J25" s="81" t="str">
        <f t="shared" si="2"/>
        <v>BAJO</v>
      </c>
      <c r="K25" s="68" t="s">
        <v>857</v>
      </c>
      <c r="L25" s="47">
        <f t="shared" si="0"/>
        <v>0.1</v>
      </c>
    </row>
    <row r="26" spans="1:12" s="11" customFormat="1" ht="165.75">
      <c r="A26" s="84">
        <v>20</v>
      </c>
      <c r="B26" s="100" t="s">
        <v>221</v>
      </c>
      <c r="C26" s="99" t="s">
        <v>237</v>
      </c>
      <c r="D26" s="99" t="s">
        <v>615</v>
      </c>
      <c r="E26" s="99" t="s">
        <v>235</v>
      </c>
      <c r="F26" s="108" t="s">
        <v>657</v>
      </c>
      <c r="G26" s="14">
        <v>2</v>
      </c>
      <c r="H26" s="14">
        <v>3</v>
      </c>
      <c r="I26" s="14">
        <f>G26*H26</f>
        <v>6</v>
      </c>
      <c r="J26" s="81" t="str">
        <f t="shared" si="2"/>
        <v>BAJO</v>
      </c>
      <c r="K26" s="68" t="s">
        <v>857</v>
      </c>
      <c r="L26" s="47">
        <f>IF(J26="BAJO",0.1,IF(J26="MEDIO",3,5))</f>
        <v>0.1</v>
      </c>
    </row>
    <row r="27" spans="1:12" s="11" customFormat="1" ht="102">
      <c r="A27" s="84">
        <v>21</v>
      </c>
      <c r="B27" s="100" t="s">
        <v>236</v>
      </c>
      <c r="C27" s="99" t="s">
        <v>239</v>
      </c>
      <c r="D27" s="99" t="s">
        <v>615</v>
      </c>
      <c r="E27" s="99" t="s">
        <v>496</v>
      </c>
      <c r="F27" s="112" t="s">
        <v>658</v>
      </c>
      <c r="G27" s="14">
        <v>2</v>
      </c>
      <c r="H27" s="14">
        <v>3</v>
      </c>
      <c r="I27" s="14">
        <f t="shared" si="1"/>
        <v>6</v>
      </c>
      <c r="J27" s="81" t="str">
        <f t="shared" si="2"/>
        <v>BAJO</v>
      </c>
      <c r="K27" s="68" t="s">
        <v>857</v>
      </c>
      <c r="L27" s="47">
        <f t="shared" si="0"/>
        <v>0.1</v>
      </c>
    </row>
    <row r="28" spans="1:12" s="11" customFormat="1" ht="102">
      <c r="A28" s="84">
        <v>22</v>
      </c>
      <c r="B28" s="100" t="s">
        <v>236</v>
      </c>
      <c r="C28" s="99" t="s">
        <v>240</v>
      </c>
      <c r="D28" s="99" t="s">
        <v>241</v>
      </c>
      <c r="E28" s="99" t="s">
        <v>235</v>
      </c>
      <c r="F28" s="112" t="s">
        <v>658</v>
      </c>
      <c r="G28" s="14">
        <v>2</v>
      </c>
      <c r="H28" s="14">
        <v>3</v>
      </c>
      <c r="I28" s="14">
        <f t="shared" si="1"/>
        <v>6</v>
      </c>
      <c r="J28" s="81" t="str">
        <f t="shared" si="2"/>
        <v>BAJO</v>
      </c>
      <c r="K28" s="68" t="s">
        <v>857</v>
      </c>
      <c r="L28" s="47">
        <f t="shared" si="0"/>
        <v>0.1</v>
      </c>
    </row>
    <row r="29" spans="1:12" s="11" customFormat="1" ht="102">
      <c r="A29" s="84">
        <v>23</v>
      </c>
      <c r="B29" s="100" t="s">
        <v>236</v>
      </c>
      <c r="C29" s="99" t="s">
        <v>242</v>
      </c>
      <c r="D29" s="99" t="s">
        <v>615</v>
      </c>
      <c r="E29" s="99" t="s">
        <v>496</v>
      </c>
      <c r="F29" s="112" t="s">
        <v>658</v>
      </c>
      <c r="G29" s="14">
        <v>3</v>
      </c>
      <c r="H29" s="14">
        <v>4</v>
      </c>
      <c r="I29" s="14">
        <f>G29*H29</f>
        <v>12</v>
      </c>
      <c r="J29" s="81" t="str">
        <f t="shared" si="2"/>
        <v>MEDIO</v>
      </c>
      <c r="K29" s="68" t="s">
        <v>984</v>
      </c>
      <c r="L29" s="47">
        <f>IF(J29="BAJO",0.1,IF(J29="MEDIO",3,5))</f>
        <v>3</v>
      </c>
    </row>
    <row r="30" spans="1:12" s="11" customFormat="1" ht="102">
      <c r="A30" s="84">
        <v>24</v>
      </c>
      <c r="B30" s="100" t="s">
        <v>236</v>
      </c>
      <c r="C30" s="99" t="s">
        <v>243</v>
      </c>
      <c r="D30" s="99" t="s">
        <v>241</v>
      </c>
      <c r="E30" s="99" t="s">
        <v>235</v>
      </c>
      <c r="F30" s="112" t="s">
        <v>658</v>
      </c>
      <c r="G30" s="14">
        <v>2</v>
      </c>
      <c r="H30" s="14">
        <v>3</v>
      </c>
      <c r="I30" s="14">
        <f t="shared" si="1"/>
        <v>6</v>
      </c>
      <c r="J30" s="81" t="str">
        <f t="shared" si="2"/>
        <v>BAJO</v>
      </c>
      <c r="K30" s="68" t="s">
        <v>857</v>
      </c>
      <c r="L30" s="47">
        <f t="shared" si="0"/>
        <v>0.1</v>
      </c>
    </row>
    <row r="31" spans="1:12" s="11" customFormat="1" ht="114.75">
      <c r="A31" s="84">
        <v>25</v>
      </c>
      <c r="B31" s="100" t="s">
        <v>244</v>
      </c>
      <c r="C31" s="99" t="s">
        <v>246</v>
      </c>
      <c r="D31" s="99" t="s">
        <v>16</v>
      </c>
      <c r="E31" s="99" t="s">
        <v>497</v>
      </c>
      <c r="F31" s="112" t="s">
        <v>660</v>
      </c>
      <c r="G31" s="14">
        <v>2</v>
      </c>
      <c r="H31" s="14">
        <v>3</v>
      </c>
      <c r="I31" s="14">
        <f t="shared" si="1"/>
        <v>6</v>
      </c>
      <c r="J31" s="81" t="str">
        <f t="shared" si="2"/>
        <v>BAJO</v>
      </c>
      <c r="K31" s="68" t="s">
        <v>857</v>
      </c>
      <c r="L31" s="47">
        <f t="shared" si="0"/>
        <v>0.1</v>
      </c>
    </row>
    <row r="32" spans="1:12" s="11" customFormat="1" ht="102">
      <c r="A32" s="84">
        <v>26</v>
      </c>
      <c r="B32" s="100" t="s">
        <v>244</v>
      </c>
      <c r="C32" s="99" t="s">
        <v>246</v>
      </c>
      <c r="D32" s="99" t="s">
        <v>21</v>
      </c>
      <c r="E32" s="99" t="s">
        <v>498</v>
      </c>
      <c r="F32" s="200" t="s">
        <v>796</v>
      </c>
      <c r="G32" s="14">
        <v>3</v>
      </c>
      <c r="H32" s="14">
        <v>4</v>
      </c>
      <c r="I32" s="14">
        <f>G32*H32</f>
        <v>12</v>
      </c>
      <c r="J32" s="81" t="str">
        <f t="shared" si="2"/>
        <v>MEDIO</v>
      </c>
      <c r="K32" s="68" t="s">
        <v>984</v>
      </c>
      <c r="L32" s="47">
        <f>IF(J32="BAJO",0.1,IF(J32="MEDIO",3,5))</f>
        <v>3</v>
      </c>
    </row>
    <row r="33" spans="1:12" s="11" customFormat="1" ht="114.75">
      <c r="A33" s="84">
        <v>27</v>
      </c>
      <c r="B33" s="100" t="s">
        <v>244</v>
      </c>
      <c r="C33" s="99" t="s">
        <v>245</v>
      </c>
      <c r="D33" s="99" t="s">
        <v>177</v>
      </c>
      <c r="E33" s="99" t="s">
        <v>498</v>
      </c>
      <c r="F33" s="112" t="s">
        <v>660</v>
      </c>
      <c r="G33" s="14">
        <v>3</v>
      </c>
      <c r="H33" s="14">
        <v>4</v>
      </c>
      <c r="I33" s="14">
        <f t="shared" si="1"/>
        <v>12</v>
      </c>
      <c r="J33" s="81" t="str">
        <f t="shared" si="2"/>
        <v>MEDIO</v>
      </c>
      <c r="K33" s="68" t="s">
        <v>984</v>
      </c>
      <c r="L33" s="47">
        <f t="shared" si="0"/>
        <v>3</v>
      </c>
    </row>
    <row r="34" spans="1:12" s="11" customFormat="1" ht="51">
      <c r="A34" s="84">
        <v>28</v>
      </c>
      <c r="B34" s="100" t="s">
        <v>247</v>
      </c>
      <c r="C34" s="99" t="s">
        <v>248</v>
      </c>
      <c r="D34" s="102" t="s">
        <v>15</v>
      </c>
      <c r="E34" s="99" t="s">
        <v>498</v>
      </c>
      <c r="F34" s="112" t="s">
        <v>797</v>
      </c>
      <c r="G34" s="14">
        <v>2</v>
      </c>
      <c r="H34" s="14">
        <v>3</v>
      </c>
      <c r="I34" s="14">
        <f>G34*H34</f>
        <v>6</v>
      </c>
      <c r="J34" s="81" t="str">
        <f t="shared" si="2"/>
        <v>BAJO</v>
      </c>
      <c r="K34" s="68" t="s">
        <v>857</v>
      </c>
      <c r="L34" s="47">
        <f>IF(J34="BAJO",0.1,IF(J34="MEDIO",3,5))</f>
        <v>0.1</v>
      </c>
    </row>
    <row r="35" spans="1:12" s="11" customFormat="1" ht="63.75">
      <c r="A35" s="84">
        <v>29</v>
      </c>
      <c r="B35" s="100" t="s">
        <v>247</v>
      </c>
      <c r="C35" s="99" t="s">
        <v>249</v>
      </c>
      <c r="D35" s="102" t="s">
        <v>617</v>
      </c>
      <c r="E35" s="99" t="s">
        <v>498</v>
      </c>
      <c r="F35" s="194" t="s">
        <v>731</v>
      </c>
      <c r="G35" s="14">
        <v>2</v>
      </c>
      <c r="H35" s="14">
        <v>3</v>
      </c>
      <c r="I35" s="14">
        <f t="shared" si="1"/>
        <v>6</v>
      </c>
      <c r="J35" s="81" t="str">
        <f t="shared" si="2"/>
        <v>BAJO</v>
      </c>
      <c r="K35" s="68" t="s">
        <v>857</v>
      </c>
      <c r="L35" s="47">
        <f t="shared" si="0"/>
        <v>0.1</v>
      </c>
    </row>
    <row r="36" spans="1:12" s="11" customFormat="1" ht="51">
      <c r="A36" s="84">
        <v>30</v>
      </c>
      <c r="B36" s="100" t="s">
        <v>250</v>
      </c>
      <c r="C36" s="99" t="s">
        <v>251</v>
      </c>
      <c r="D36" s="102" t="s">
        <v>15</v>
      </c>
      <c r="E36" s="99" t="s">
        <v>498</v>
      </c>
      <c r="F36" s="112" t="s">
        <v>797</v>
      </c>
      <c r="G36" s="14">
        <v>2</v>
      </c>
      <c r="H36" s="14">
        <v>3</v>
      </c>
      <c r="I36" s="14">
        <f t="shared" si="1"/>
        <v>6</v>
      </c>
      <c r="J36" s="81" t="str">
        <f t="shared" si="2"/>
        <v>BAJO</v>
      </c>
      <c r="K36" s="68" t="s">
        <v>857</v>
      </c>
      <c r="L36" s="47">
        <f t="shared" si="0"/>
        <v>0.1</v>
      </c>
    </row>
    <row r="37" spans="1:12" s="11" customFormat="1" ht="76.5">
      <c r="A37" s="84">
        <v>31</v>
      </c>
      <c r="B37" s="100" t="s">
        <v>250</v>
      </c>
      <c r="C37" s="99" t="s">
        <v>252</v>
      </c>
      <c r="D37" s="102" t="s">
        <v>617</v>
      </c>
      <c r="E37" s="99" t="s">
        <v>498</v>
      </c>
      <c r="F37" s="112" t="s">
        <v>659</v>
      </c>
      <c r="G37" s="14">
        <v>2</v>
      </c>
      <c r="H37" s="14">
        <v>3</v>
      </c>
      <c r="I37" s="14">
        <f>G37*H37</f>
        <v>6</v>
      </c>
      <c r="J37" s="81" t="str">
        <f t="shared" si="2"/>
        <v>BAJO</v>
      </c>
      <c r="K37" s="68" t="s">
        <v>857</v>
      </c>
      <c r="L37" s="47">
        <f>IF(J37="BAJO",0.1,IF(J37="MEDIO",3,5))</f>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26"/>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13"/>
      <c r="E41" s="13"/>
      <c r="F41" s="41"/>
      <c r="G41" s="14"/>
      <c r="H41" s="14"/>
      <c r="I41" s="14">
        <f>G41*H41</f>
        <v>0</v>
      </c>
      <c r="J41" s="81" t="str">
        <f t="shared" si="2"/>
        <v>BAJO</v>
      </c>
      <c r="K41" s="3"/>
      <c r="L41" s="47">
        <f>IF(J41="BAJO",0.1,IF(J41="MEDIO",3,5))</f>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26"/>
      <c r="E43" s="13"/>
      <c r="F43" s="41"/>
      <c r="G43" s="14"/>
      <c r="H43" s="14"/>
      <c r="I43" s="14">
        <f t="shared" si="1"/>
        <v>0</v>
      </c>
      <c r="J43" s="81" t="str">
        <f t="shared" si="2"/>
        <v>BAJO</v>
      </c>
      <c r="K43" s="3"/>
      <c r="L43" s="47">
        <f t="shared" si="0"/>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13"/>
      <c r="E45" s="13"/>
      <c r="F45" s="41"/>
      <c r="G45" s="14"/>
      <c r="H45" s="14"/>
      <c r="I45" s="14">
        <f>G45*H45</f>
        <v>0</v>
      </c>
      <c r="J45" s="81" t="str">
        <f t="shared" si="2"/>
        <v>BAJO</v>
      </c>
      <c r="K45" s="3"/>
      <c r="L45" s="47">
        <f>IF(J45="BAJO",0.1,IF(J45="MEDIO",3,5))</f>
        <v>0.1</v>
      </c>
    </row>
    <row r="46" spans="1:12" s="11" customFormat="1" ht="12.75">
      <c r="A46" s="84"/>
      <c r="B46" s="25"/>
      <c r="C46" s="13"/>
      <c r="D46" s="26"/>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 t="shared" si="1"/>
        <v>0</v>
      </c>
      <c r="J47" s="81" t="str">
        <f t="shared" si="2"/>
        <v>BAJO</v>
      </c>
      <c r="K47" s="3"/>
      <c r="L47" s="47">
        <f t="shared" si="0"/>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29"/>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G51*H51</f>
        <v>0</v>
      </c>
      <c r="J51" s="81" t="str">
        <f t="shared" si="2"/>
        <v>BAJO</v>
      </c>
      <c r="K51" s="3"/>
      <c r="L51" s="47">
        <f>IF(J51="BAJO",0.1,IF(J51="MEDIO",3,5))</f>
        <v>0.1</v>
      </c>
    </row>
    <row r="52" spans="1:12" s="11" customFormat="1" ht="12.75">
      <c r="A52" s="84"/>
      <c r="B52" s="25"/>
      <c r="C52" s="13"/>
      <c r="D52" s="13"/>
      <c r="E52" s="13"/>
      <c r="F52" s="41"/>
      <c r="G52" s="14"/>
      <c r="H52" s="14"/>
      <c r="I52" s="14">
        <f>G52*H52</f>
        <v>0</v>
      </c>
      <c r="J52" s="81" t="str">
        <f t="shared" si="2"/>
        <v>BAJO</v>
      </c>
      <c r="K52" s="3"/>
      <c r="L52" s="47">
        <f>IF(J52="BAJO",0.1,IF(J52="MEDIO",3,5))</f>
        <v>0.1</v>
      </c>
    </row>
    <row r="53" spans="1:12" s="11" customFormat="1" ht="12.75">
      <c r="A53" s="84"/>
      <c r="B53" s="25"/>
      <c r="C53" s="13"/>
      <c r="D53" s="26"/>
      <c r="E53" s="13"/>
      <c r="F53" s="41"/>
      <c r="G53" s="14"/>
      <c r="H53" s="14"/>
      <c r="I53" s="14">
        <f t="shared" si="1"/>
        <v>0</v>
      </c>
      <c r="J53" s="81" t="str">
        <f t="shared" si="2"/>
        <v>BAJO</v>
      </c>
      <c r="K53" s="3"/>
      <c r="L53" s="47">
        <f t="shared" si="0"/>
        <v>0.1</v>
      </c>
    </row>
    <row r="54" spans="1:12" s="11" customFormat="1" ht="12.75">
      <c r="A54" s="84"/>
      <c r="B54" s="25"/>
      <c r="C54" s="13"/>
      <c r="D54" s="29"/>
      <c r="E54" s="13"/>
      <c r="F54" s="41"/>
      <c r="G54" s="14"/>
      <c r="H54" s="14"/>
      <c r="I54" s="14">
        <f t="shared" si="1"/>
        <v>0</v>
      </c>
      <c r="J54" s="81" t="str">
        <f t="shared" si="2"/>
        <v>BAJO</v>
      </c>
      <c r="K54" s="3"/>
      <c r="L54" s="47">
        <f t="shared" si="0"/>
        <v>0.1</v>
      </c>
    </row>
    <row r="55" spans="1:12" s="11" customFormat="1" ht="12.75">
      <c r="A55" s="84"/>
      <c r="B55" s="25"/>
      <c r="C55" s="13"/>
      <c r="D55" s="13"/>
      <c r="E55" s="13"/>
      <c r="F55" s="41"/>
      <c r="G55" s="14"/>
      <c r="H55" s="14"/>
      <c r="I55" s="14">
        <f t="shared" si="1"/>
        <v>0</v>
      </c>
      <c r="J55" s="81" t="str">
        <f t="shared" si="2"/>
        <v>BAJO</v>
      </c>
      <c r="K55" s="3"/>
      <c r="L55" s="47">
        <f>IF(J55="BAJO",0.1,IF(J55="MEDIO",3,5))</f>
        <v>0.1</v>
      </c>
    </row>
    <row r="56" spans="1:12" s="22" customFormat="1" ht="12.75">
      <c r="A56" s="59"/>
      <c r="B56" s="25"/>
      <c r="C56" s="13"/>
      <c r="D56" s="15"/>
      <c r="E56" s="15"/>
      <c r="F56" s="41"/>
      <c r="G56" s="21"/>
      <c r="H56" s="21"/>
      <c r="I56" s="21">
        <f t="shared" si="1"/>
        <v>0</v>
      </c>
      <c r="J56" s="81" t="str">
        <f t="shared" si="2"/>
        <v>BAJO</v>
      </c>
      <c r="K56" s="3"/>
      <c r="L56" s="59">
        <f>IF(J56="BAJO",0.1,IF(J56="MEDIO",3,5))</f>
        <v>0.1</v>
      </c>
    </row>
    <row r="57" spans="1:12" s="11" customFormat="1" ht="12.75">
      <c r="A57" s="84"/>
      <c r="B57" s="25"/>
      <c r="C57" s="15"/>
      <c r="D57" s="26"/>
      <c r="E57" s="16"/>
      <c r="F57" s="35"/>
      <c r="G57" s="23"/>
      <c r="H57" s="23"/>
      <c r="I57" s="14">
        <f t="shared" si="1"/>
        <v>0</v>
      </c>
      <c r="J57" s="81" t="str">
        <f t="shared" si="2"/>
        <v>BAJO</v>
      </c>
      <c r="K57" s="3"/>
      <c r="L57" s="47">
        <f t="shared" si="0"/>
        <v>0.1</v>
      </c>
    </row>
    <row r="58" spans="1:12" s="11" customFormat="1" ht="12.75">
      <c r="A58" s="84"/>
      <c r="B58" s="25"/>
      <c r="C58" s="13"/>
      <c r="D58" s="26"/>
      <c r="E58" s="16"/>
      <c r="F58" s="35"/>
      <c r="G58" s="23"/>
      <c r="H58" s="23"/>
      <c r="I58" s="14">
        <f t="shared" si="1"/>
        <v>0</v>
      </c>
      <c r="J58" s="81" t="str">
        <f t="shared" si="2"/>
        <v>BAJO</v>
      </c>
      <c r="K58" s="3"/>
      <c r="L58" s="47">
        <f t="shared" si="0"/>
        <v>0.1</v>
      </c>
    </row>
    <row r="59" spans="1:12" s="11" customFormat="1" ht="12.75">
      <c r="A59" s="84"/>
      <c r="B59" s="25"/>
      <c r="C59" s="13"/>
      <c r="D59" s="13"/>
      <c r="E59" s="16"/>
      <c r="F59" s="35"/>
      <c r="G59" s="23"/>
      <c r="H59" s="23"/>
      <c r="I59" s="14">
        <f>G59*H59</f>
        <v>0</v>
      </c>
      <c r="J59" s="81" t="str">
        <f t="shared" si="2"/>
        <v>BAJO</v>
      </c>
      <c r="K59" s="3"/>
      <c r="L59" s="47">
        <f>IF(J59="BAJO",0.1,IF(J59="MEDIO",3,5))</f>
        <v>0.1</v>
      </c>
    </row>
    <row r="60" spans="1:12" s="11" customFormat="1" ht="12.75">
      <c r="A60" s="84"/>
      <c r="B60" s="25"/>
      <c r="C60" s="28"/>
      <c r="D60" s="29"/>
      <c r="E60" s="28"/>
      <c r="F60" s="35"/>
      <c r="G60" s="14"/>
      <c r="H60" s="14"/>
      <c r="I60" s="14">
        <f t="shared" si="1"/>
        <v>0</v>
      </c>
      <c r="J60" s="81" t="str">
        <f t="shared" si="2"/>
        <v>BAJO</v>
      </c>
      <c r="K60" s="3"/>
      <c r="L60" s="47">
        <f t="shared" si="0"/>
        <v>0.1</v>
      </c>
    </row>
    <row r="61" spans="1:12" s="11" customFormat="1" ht="12.75">
      <c r="A61" s="84"/>
      <c r="B61" s="25"/>
      <c r="C61" s="28"/>
      <c r="D61" s="29"/>
      <c r="E61" s="28"/>
      <c r="F61" s="35"/>
      <c r="G61" s="30"/>
      <c r="H61" s="14"/>
      <c r="I61" s="14">
        <f t="shared" si="1"/>
        <v>0</v>
      </c>
      <c r="J61" s="81" t="str">
        <f t="shared" si="2"/>
        <v>BAJO</v>
      </c>
      <c r="K61" s="3"/>
      <c r="L61" s="47">
        <f t="shared" si="0"/>
        <v>0.1</v>
      </c>
    </row>
    <row r="62" spans="1:12" s="11" customFormat="1" ht="12.75">
      <c r="A62" s="84"/>
      <c r="B62" s="25"/>
      <c r="C62" s="28"/>
      <c r="D62" s="29"/>
      <c r="E62" s="28"/>
      <c r="F62" s="35"/>
      <c r="G62" s="30"/>
      <c r="H62" s="14"/>
      <c r="I62" s="14">
        <f>G62*H62</f>
        <v>0</v>
      </c>
      <c r="J62" s="81" t="str">
        <f t="shared" si="2"/>
        <v>BAJO</v>
      </c>
      <c r="K62" s="3"/>
      <c r="L62" s="47">
        <f>IF(J62="BAJO",0.1,IF(J62="MEDIO",3,5))</f>
        <v>0.1</v>
      </c>
    </row>
    <row r="63" spans="1:12" s="11" customFormat="1" ht="12.75">
      <c r="A63" s="84"/>
      <c r="B63" s="25"/>
      <c r="C63" s="28"/>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G64*H64</f>
        <v>0</v>
      </c>
      <c r="J64" s="81" t="str">
        <f t="shared" si="2"/>
        <v>BAJO</v>
      </c>
      <c r="K64" s="13"/>
      <c r="L64" s="47">
        <f>IF(J64="BAJO",0.1,IF(J64="MEDIO",3,5))</f>
        <v>0.1</v>
      </c>
    </row>
    <row r="65" spans="1:14" s="22" customFormat="1" ht="12.75">
      <c r="A65" s="59"/>
      <c r="B65" s="31"/>
      <c r="C65" s="32"/>
      <c r="D65" s="33"/>
      <c r="E65" s="15"/>
      <c r="F65" s="42"/>
      <c r="G65" s="21"/>
      <c r="H65" s="21"/>
      <c r="I65" s="21">
        <f t="shared" si="1"/>
        <v>0</v>
      </c>
      <c r="J65" s="81" t="str">
        <f t="shared" si="2"/>
        <v>BAJO</v>
      </c>
      <c r="K65" s="3"/>
      <c r="L65" s="59">
        <f t="shared" si="0"/>
        <v>0.1</v>
      </c>
    </row>
    <row r="66" spans="1:14" s="22" customFormat="1" ht="12.75">
      <c r="A66" s="59"/>
      <c r="B66" s="31"/>
      <c r="C66" s="32"/>
      <c r="D66" s="29"/>
      <c r="E66" s="15"/>
      <c r="F66" s="42"/>
      <c r="G66" s="34"/>
      <c r="H66" s="21"/>
      <c r="I66" s="21">
        <f t="shared" si="1"/>
        <v>0</v>
      </c>
      <c r="J66" s="81" t="str">
        <f t="shared" si="2"/>
        <v>BAJO</v>
      </c>
      <c r="K66" s="3"/>
      <c r="L66" s="59">
        <f t="shared" si="0"/>
        <v>0.1</v>
      </c>
    </row>
    <row r="67" spans="1:14" s="11" customFormat="1" ht="12.75">
      <c r="A67" s="84"/>
      <c r="B67" s="25"/>
      <c r="C67" s="35"/>
      <c r="D67" s="29"/>
      <c r="E67" s="28"/>
      <c r="F67" s="35"/>
      <c r="G67" s="14"/>
      <c r="H67" s="14"/>
      <c r="I67" s="14">
        <f t="shared" si="1"/>
        <v>0</v>
      </c>
      <c r="J67" s="81" t="str">
        <f t="shared" si="2"/>
        <v>BAJO</v>
      </c>
      <c r="K67" s="13"/>
      <c r="L67" s="47">
        <f t="shared" si="0"/>
        <v>0.1</v>
      </c>
    </row>
    <row r="68" spans="1:14" s="11" customFormat="1" ht="12.75">
      <c r="A68" s="84"/>
      <c r="B68" s="25"/>
      <c r="C68" s="28"/>
      <c r="D68" s="29"/>
      <c r="E68" s="28"/>
      <c r="F68" s="35"/>
      <c r="G68" s="14"/>
      <c r="H68" s="14"/>
      <c r="I68" s="14">
        <f t="shared" si="1"/>
        <v>0</v>
      </c>
      <c r="J68" s="81" t="str">
        <f t="shared" si="2"/>
        <v>BAJO</v>
      </c>
      <c r="K68" s="13"/>
      <c r="L68" s="47">
        <f t="shared" si="0"/>
        <v>0.1</v>
      </c>
    </row>
    <row r="69" spans="1:14" s="11" customFormat="1" ht="12.75">
      <c r="A69" s="84"/>
      <c r="B69" s="25"/>
      <c r="C69" s="28"/>
      <c r="D69" s="29"/>
      <c r="E69" s="28"/>
      <c r="F69" s="35"/>
      <c r="G69" s="14"/>
      <c r="H69" s="14"/>
      <c r="I69" s="14">
        <f t="shared" si="1"/>
        <v>0</v>
      </c>
      <c r="J69" s="81" t="str">
        <f t="shared" si="2"/>
        <v>BAJO</v>
      </c>
      <c r="K69" s="3"/>
      <c r="L69" s="47">
        <f t="shared" si="0"/>
        <v>0.1</v>
      </c>
    </row>
    <row r="70" spans="1:14" s="11" customFormat="1" ht="12.75">
      <c r="A70" s="84"/>
      <c r="B70" s="25"/>
      <c r="C70" s="28"/>
      <c r="D70" s="29"/>
      <c r="E70" s="28"/>
      <c r="F70" s="35"/>
      <c r="G70" s="14"/>
      <c r="H70" s="14"/>
      <c r="I70" s="14">
        <f t="shared" si="1"/>
        <v>0</v>
      </c>
      <c r="J70" s="81" t="str">
        <f t="shared" si="2"/>
        <v>BAJO</v>
      </c>
      <c r="K70" s="3"/>
      <c r="L70" s="47">
        <f t="shared" ref="L70:L75" si="4">IF(J70="BAJO",0.1,IF(J70="MEDIO",3,5))</f>
        <v>0.1</v>
      </c>
    </row>
    <row r="71" spans="1:14" s="11" customFormat="1" ht="12.75">
      <c r="A71" s="84"/>
      <c r="B71" s="25"/>
      <c r="C71" s="28"/>
      <c r="D71" s="29"/>
      <c r="E71" s="28"/>
      <c r="F71" s="35"/>
      <c r="G71" s="14"/>
      <c r="H71" s="14"/>
      <c r="I71" s="14">
        <f t="shared" ref="I71:I75" si="5">G71*H71</f>
        <v>0</v>
      </c>
      <c r="J71" s="81" t="str">
        <f t="shared" si="2"/>
        <v>BAJO</v>
      </c>
      <c r="K71" s="3"/>
      <c r="L71" s="47">
        <f t="shared" si="4"/>
        <v>0.1</v>
      </c>
    </row>
    <row r="72" spans="1:14" s="11" customFormat="1" ht="12.75">
      <c r="A72" s="84"/>
      <c r="B72" s="25"/>
      <c r="C72" s="28"/>
      <c r="D72" s="29"/>
      <c r="E72" s="28"/>
      <c r="F72" s="35"/>
      <c r="G72" s="14"/>
      <c r="H72" s="14"/>
      <c r="I72" s="14">
        <f t="shared" si="5"/>
        <v>0</v>
      </c>
      <c r="J72" s="81" t="str">
        <f t="shared" ref="J72:J75" si="6">IF(I72&lt;=6,"BAJO",IF(I72&gt;=15,"ALTO","MEDIO"))</f>
        <v>BAJO</v>
      </c>
      <c r="K72" s="3"/>
      <c r="L72" s="47">
        <f t="shared" si="4"/>
        <v>0.1</v>
      </c>
    </row>
    <row r="73" spans="1:14" s="11" customFormat="1" ht="12.75">
      <c r="A73" s="84"/>
      <c r="B73" s="25"/>
      <c r="C73" s="28"/>
      <c r="D73" s="29"/>
      <c r="E73" s="28"/>
      <c r="F73" s="35"/>
      <c r="G73" s="14"/>
      <c r="H73" s="14"/>
      <c r="I73" s="14">
        <f t="shared" si="5"/>
        <v>0</v>
      </c>
      <c r="J73" s="81" t="str">
        <f t="shared" si="6"/>
        <v>BAJO</v>
      </c>
      <c r="K73" s="3"/>
      <c r="L73" s="47">
        <f t="shared" si="4"/>
        <v>0.1</v>
      </c>
    </row>
    <row r="74" spans="1:14" s="11" customFormat="1" ht="12.75">
      <c r="A74" s="84"/>
      <c r="B74" s="25"/>
      <c r="C74" s="28"/>
      <c r="D74" s="29"/>
      <c r="E74" s="28"/>
      <c r="F74" s="35"/>
      <c r="G74" s="14"/>
      <c r="H74" s="14"/>
      <c r="I74" s="14">
        <f t="shared" si="5"/>
        <v>0</v>
      </c>
      <c r="J74" s="81" t="str">
        <f t="shared" si="6"/>
        <v>BAJO</v>
      </c>
      <c r="K74" s="3"/>
      <c r="L74" s="47">
        <f t="shared" si="4"/>
        <v>0.1</v>
      </c>
    </row>
    <row r="75" spans="1:14" s="11" customFormat="1" ht="12.75">
      <c r="A75" s="84"/>
      <c r="B75" s="25"/>
      <c r="C75" s="28"/>
      <c r="D75" s="29"/>
      <c r="E75" s="28"/>
      <c r="F75" s="35"/>
      <c r="G75" s="14"/>
      <c r="H75" s="14"/>
      <c r="I75" s="14">
        <f t="shared" si="5"/>
        <v>0</v>
      </c>
      <c r="J75" s="81" t="str">
        <f t="shared" si="6"/>
        <v>BAJO</v>
      </c>
      <c r="K75" s="3"/>
      <c r="L75" s="47">
        <f t="shared" si="4"/>
        <v>0.1</v>
      </c>
    </row>
    <row r="76" spans="1:14" s="11" customFormat="1" ht="12.75">
      <c r="A76" s="38"/>
      <c r="C76" s="36"/>
      <c r="D76" s="37"/>
      <c r="F76" s="43"/>
      <c r="G76" s="38"/>
      <c r="H76" s="38"/>
      <c r="M76" s="11">
        <f>SUM(L7:L75)</f>
        <v>15.399999999999984</v>
      </c>
      <c r="N76" s="11">
        <f>COUNT(L7:L75)</f>
        <v>67</v>
      </c>
    </row>
    <row r="77" spans="1:14" s="11" customFormat="1" ht="12.75">
      <c r="A77" s="38"/>
      <c r="D77" s="37"/>
      <c r="F77" s="43"/>
      <c r="G77" s="38"/>
      <c r="H77" s="38"/>
    </row>
    <row r="78" spans="1:14" s="11" customFormat="1" ht="12.75">
      <c r="A78" s="38"/>
      <c r="D78" s="37"/>
      <c r="F78" s="43"/>
      <c r="G78" s="38"/>
      <c r="H78" s="38"/>
    </row>
  </sheetData>
  <dataConsolidate/>
  <mergeCells count="5">
    <mergeCell ref="C1:L1"/>
    <mergeCell ref="C2:L2"/>
    <mergeCell ref="A1:B2"/>
    <mergeCell ref="A4:B4"/>
    <mergeCell ref="F4:J4"/>
  </mergeCells>
  <conditionalFormatting sqref="J7:J75">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63"/>
  <sheetViews>
    <sheetView zoomScale="70" zoomScaleNormal="70" zoomScaleSheetLayoutView="70" workbookViewId="0">
      <selection sqref="A1:B2"/>
    </sheetView>
  </sheetViews>
  <sheetFormatPr baseColWidth="10" defaultColWidth="11.42578125" defaultRowHeight="18"/>
  <cols>
    <col min="1" max="1" width="5" style="255" customWidth="1"/>
    <col min="2" max="2" width="47.42578125" style="10" customWidth="1"/>
    <col min="3" max="3" width="66.28515625" style="19" customWidth="1"/>
    <col min="4" max="4" width="27.7109375" style="18" customWidth="1"/>
    <col min="5" max="5" width="57.42578125" style="19" customWidth="1"/>
    <col min="6" max="6" width="63.140625"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12" ht="33.75" customHeight="1">
      <c r="A1" s="331"/>
      <c r="B1" s="331"/>
      <c r="C1" s="329" t="s">
        <v>606</v>
      </c>
      <c r="D1" s="329"/>
      <c r="E1" s="329"/>
      <c r="F1" s="329"/>
      <c r="G1" s="329"/>
      <c r="H1" s="329"/>
      <c r="I1" s="329"/>
      <c r="J1" s="329"/>
      <c r="K1" s="329"/>
      <c r="L1" s="329"/>
    </row>
    <row r="2" spans="1:12" ht="33.75" customHeight="1">
      <c r="A2" s="331"/>
      <c r="B2" s="331"/>
      <c r="C2" s="330" t="s">
        <v>118</v>
      </c>
      <c r="D2" s="330"/>
      <c r="E2" s="330"/>
      <c r="F2" s="330"/>
      <c r="G2" s="330"/>
      <c r="H2" s="330"/>
      <c r="I2" s="330"/>
      <c r="J2" s="330"/>
      <c r="K2" s="330"/>
      <c r="L2" s="330"/>
    </row>
    <row r="3" spans="1:12" ht="6.75" customHeight="1">
      <c r="A3" s="242"/>
      <c r="B3" s="242"/>
      <c r="C3" s="243"/>
      <c r="D3" s="243"/>
      <c r="E3" s="243"/>
      <c r="F3" s="243"/>
      <c r="G3" s="243"/>
      <c r="H3" s="243"/>
      <c r="I3" s="243"/>
      <c r="J3" s="243"/>
      <c r="K3" s="243"/>
      <c r="L3" s="243"/>
    </row>
    <row r="4" spans="1:12" ht="33.75" customHeight="1">
      <c r="A4" s="332" t="s">
        <v>898</v>
      </c>
      <c r="B4" s="332"/>
      <c r="C4" s="248" t="s">
        <v>900</v>
      </c>
      <c r="D4" s="243"/>
      <c r="E4" s="24" t="s">
        <v>899</v>
      </c>
      <c r="F4" s="333" t="s">
        <v>914</v>
      </c>
      <c r="G4" s="333"/>
      <c r="H4" s="333"/>
      <c r="I4" s="333"/>
      <c r="J4" s="333"/>
      <c r="K4" s="243"/>
      <c r="L4" s="243"/>
    </row>
    <row r="5" spans="1:12" ht="6" customHeight="1">
      <c r="B5" s="236"/>
      <c r="C5" s="63"/>
      <c r="D5" s="64"/>
      <c r="E5" s="65"/>
      <c r="F5" s="39"/>
      <c r="G5" s="66"/>
      <c r="H5" s="66"/>
      <c r="I5" s="17"/>
      <c r="J5" s="48"/>
      <c r="K5" s="48"/>
      <c r="L5" s="48"/>
    </row>
    <row r="6" spans="1:12"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12" s="11" customFormat="1" ht="102">
      <c r="A7" s="84">
        <v>1</v>
      </c>
      <c r="B7" s="250" t="s">
        <v>253</v>
      </c>
      <c r="C7" s="90" t="s">
        <v>254</v>
      </c>
      <c r="D7" s="81" t="s">
        <v>21</v>
      </c>
      <c r="E7" s="90" t="s">
        <v>197</v>
      </c>
      <c r="F7" s="97" t="s">
        <v>608</v>
      </c>
      <c r="G7" s="14">
        <v>3</v>
      </c>
      <c r="H7" s="14">
        <v>4</v>
      </c>
      <c r="I7" s="14">
        <f t="shared" ref="I7:I55" si="0">G7*H7</f>
        <v>12</v>
      </c>
      <c r="J7" s="81" t="str">
        <f>IF(I7&lt;=6,"BAJO",IF(I7&gt;=15,"ALTO","MEDIO"))</f>
        <v>MEDIO</v>
      </c>
      <c r="K7" s="68" t="s">
        <v>984</v>
      </c>
      <c r="L7" s="47">
        <f t="shared" ref="L7:L54" si="1">IF(J7="BAJO",0.1,IF(J7="MEDIO",3,5))</f>
        <v>3</v>
      </c>
    </row>
    <row r="8" spans="1:12" s="11" customFormat="1" ht="140.25">
      <c r="A8" s="84">
        <v>2</v>
      </c>
      <c r="B8" s="250" t="s">
        <v>253</v>
      </c>
      <c r="C8" s="90" t="s">
        <v>720</v>
      </c>
      <c r="D8" s="81" t="s">
        <v>722</v>
      </c>
      <c r="E8" s="90" t="s">
        <v>197</v>
      </c>
      <c r="F8" s="227" t="s">
        <v>869</v>
      </c>
      <c r="G8" s="14">
        <v>3</v>
      </c>
      <c r="H8" s="14">
        <v>4</v>
      </c>
      <c r="I8" s="14">
        <f t="shared" si="0"/>
        <v>12</v>
      </c>
      <c r="J8" s="81" t="str">
        <f>IF(I8&lt;=6,"BAJO",IF(I8&gt;=15,"ALTO","MEDIO"))</f>
        <v>MEDIO</v>
      </c>
      <c r="K8" s="68" t="s">
        <v>987</v>
      </c>
      <c r="L8" s="47">
        <f t="shared" si="1"/>
        <v>3</v>
      </c>
    </row>
    <row r="9" spans="1:12" s="11" customFormat="1" ht="140.25">
      <c r="A9" s="84">
        <v>3</v>
      </c>
      <c r="B9" s="250" t="s">
        <v>255</v>
      </c>
      <c r="C9" s="90" t="s">
        <v>519</v>
      </c>
      <c r="D9" s="81" t="s">
        <v>21</v>
      </c>
      <c r="E9" s="90" t="s">
        <v>197</v>
      </c>
      <c r="F9" s="97" t="s">
        <v>608</v>
      </c>
      <c r="G9" s="14">
        <v>4</v>
      </c>
      <c r="H9" s="14">
        <v>5</v>
      </c>
      <c r="I9" s="14">
        <f>G9*H9</f>
        <v>20</v>
      </c>
      <c r="J9" s="81" t="str">
        <f t="shared" ref="J9:J60" si="2">IF(I9&lt;=6,"BAJO",IF(I9&gt;=15,"ALTO","MEDIO"))</f>
        <v>ALTO</v>
      </c>
      <c r="K9" s="68" t="s">
        <v>986</v>
      </c>
      <c r="L9" s="47">
        <f>IF(J9="BAJO",0.1,IF(J9="MEDIO",3,5))</f>
        <v>5</v>
      </c>
    </row>
    <row r="10" spans="1:12" s="11" customFormat="1" ht="178.5">
      <c r="A10" s="84">
        <v>4</v>
      </c>
      <c r="B10" s="250" t="s">
        <v>255</v>
      </c>
      <c r="C10" s="90" t="s">
        <v>723</v>
      </c>
      <c r="D10" s="81" t="s">
        <v>721</v>
      </c>
      <c r="E10" s="90" t="s">
        <v>197</v>
      </c>
      <c r="F10" s="97" t="s">
        <v>870</v>
      </c>
      <c r="G10" s="14">
        <v>4</v>
      </c>
      <c r="H10" s="14">
        <v>5</v>
      </c>
      <c r="I10" s="14">
        <f t="shared" si="0"/>
        <v>20</v>
      </c>
      <c r="J10" s="81" t="str">
        <f t="shared" si="2"/>
        <v>ALTO</v>
      </c>
      <c r="K10" s="68" t="s">
        <v>988</v>
      </c>
      <c r="L10" s="47">
        <f t="shared" si="1"/>
        <v>5</v>
      </c>
    </row>
    <row r="11" spans="1:12" s="11" customFormat="1" ht="140.25">
      <c r="A11" s="84">
        <v>5</v>
      </c>
      <c r="B11" s="250" t="s">
        <v>255</v>
      </c>
      <c r="C11" s="90" t="s">
        <v>256</v>
      </c>
      <c r="D11" s="81" t="s">
        <v>21</v>
      </c>
      <c r="E11" s="90" t="s">
        <v>197</v>
      </c>
      <c r="F11" s="97" t="s">
        <v>608</v>
      </c>
      <c r="G11" s="27" t="s">
        <v>391</v>
      </c>
      <c r="H11" s="14">
        <v>5</v>
      </c>
      <c r="I11" s="14">
        <f t="shared" si="0"/>
        <v>20</v>
      </c>
      <c r="J11" s="81" t="str">
        <f t="shared" si="2"/>
        <v>ALTO</v>
      </c>
      <c r="K11" s="68" t="s">
        <v>986</v>
      </c>
      <c r="L11" s="47">
        <f t="shared" si="1"/>
        <v>5</v>
      </c>
    </row>
    <row r="12" spans="1:12" s="11" customFormat="1" ht="178.5">
      <c r="A12" s="84">
        <v>6</v>
      </c>
      <c r="B12" s="250" t="s">
        <v>255</v>
      </c>
      <c r="C12" s="90" t="s">
        <v>724</v>
      </c>
      <c r="D12" s="81" t="s">
        <v>725</v>
      </c>
      <c r="E12" s="90" t="s">
        <v>197</v>
      </c>
      <c r="F12" s="97" t="s">
        <v>872</v>
      </c>
      <c r="G12" s="27" t="s">
        <v>391</v>
      </c>
      <c r="H12" s="14">
        <v>5</v>
      </c>
      <c r="I12" s="14">
        <f>G12*H12</f>
        <v>20</v>
      </c>
      <c r="J12" s="81" t="str">
        <f t="shared" si="2"/>
        <v>ALTO</v>
      </c>
      <c r="K12" s="68" t="s">
        <v>988</v>
      </c>
      <c r="L12" s="47">
        <f>IF(J12="BAJO",0.1,IF(J12="MEDIO",3,5))</f>
        <v>5</v>
      </c>
    </row>
    <row r="13" spans="1:12" s="11" customFormat="1" ht="102">
      <c r="A13" s="84">
        <v>7</v>
      </c>
      <c r="B13" s="250" t="s">
        <v>257</v>
      </c>
      <c r="C13" s="90" t="s">
        <v>520</v>
      </c>
      <c r="D13" s="81" t="s">
        <v>258</v>
      </c>
      <c r="E13" s="90" t="s">
        <v>197</v>
      </c>
      <c r="F13" s="97" t="s">
        <v>259</v>
      </c>
      <c r="G13" s="14">
        <v>3</v>
      </c>
      <c r="H13" s="14">
        <v>4</v>
      </c>
      <c r="I13" s="14">
        <f t="shared" si="0"/>
        <v>12</v>
      </c>
      <c r="J13" s="81" t="str">
        <f t="shared" si="2"/>
        <v>MEDIO</v>
      </c>
      <c r="K13" s="68" t="s">
        <v>984</v>
      </c>
      <c r="L13" s="47">
        <f t="shared" si="1"/>
        <v>3</v>
      </c>
    </row>
    <row r="14" spans="1:12" s="11" customFormat="1" ht="140.25">
      <c r="A14" s="84">
        <v>8</v>
      </c>
      <c r="B14" s="250" t="s">
        <v>257</v>
      </c>
      <c r="C14" s="90" t="s">
        <v>726</v>
      </c>
      <c r="D14" s="81" t="s">
        <v>612</v>
      </c>
      <c r="E14" s="90" t="s">
        <v>197</v>
      </c>
      <c r="F14" s="97" t="s">
        <v>531</v>
      </c>
      <c r="G14" s="14">
        <v>3</v>
      </c>
      <c r="H14" s="14">
        <v>4</v>
      </c>
      <c r="I14" s="14">
        <f>G14*H14</f>
        <v>12</v>
      </c>
      <c r="J14" s="81" t="str">
        <f t="shared" si="2"/>
        <v>MEDIO</v>
      </c>
      <c r="K14" s="68" t="s">
        <v>987</v>
      </c>
      <c r="L14" s="47">
        <f>IF(J14="BAJO",0.1,IF(J14="MEDIO",3,5))</f>
        <v>3</v>
      </c>
    </row>
    <row r="15" spans="1:12" s="11" customFormat="1" ht="102">
      <c r="A15" s="84">
        <v>9</v>
      </c>
      <c r="B15" s="250" t="s">
        <v>260</v>
      </c>
      <c r="C15" s="90" t="s">
        <v>521</v>
      </c>
      <c r="D15" s="81" t="s">
        <v>21</v>
      </c>
      <c r="E15" s="90" t="s">
        <v>197</v>
      </c>
      <c r="F15" s="97" t="s">
        <v>608</v>
      </c>
      <c r="G15" s="14">
        <v>3</v>
      </c>
      <c r="H15" s="14">
        <v>4</v>
      </c>
      <c r="I15" s="14">
        <f t="shared" si="0"/>
        <v>12</v>
      </c>
      <c r="J15" s="81" t="str">
        <f t="shared" si="2"/>
        <v>MEDIO</v>
      </c>
      <c r="K15" s="68" t="s">
        <v>984</v>
      </c>
      <c r="L15" s="47">
        <f t="shared" si="1"/>
        <v>3</v>
      </c>
    </row>
    <row r="16" spans="1:12" s="11" customFormat="1" ht="140.25">
      <c r="A16" s="84">
        <v>10</v>
      </c>
      <c r="B16" s="250" t="s">
        <v>260</v>
      </c>
      <c r="C16" s="90" t="s">
        <v>727</v>
      </c>
      <c r="D16" s="81" t="s">
        <v>725</v>
      </c>
      <c r="E16" s="90" t="s">
        <v>197</v>
      </c>
      <c r="F16" s="97" t="s">
        <v>871</v>
      </c>
      <c r="G16" s="14">
        <v>3</v>
      </c>
      <c r="H16" s="14">
        <v>4</v>
      </c>
      <c r="I16" s="14">
        <f>G16*H16</f>
        <v>12</v>
      </c>
      <c r="J16" s="81" t="str">
        <f t="shared" si="2"/>
        <v>MEDIO</v>
      </c>
      <c r="K16" s="68" t="s">
        <v>987</v>
      </c>
      <c r="L16" s="47">
        <f>IF(J16="BAJO",0.1,IF(J16="MEDIO",3,5))</f>
        <v>3</v>
      </c>
    </row>
    <row r="17" spans="1:12" s="11" customFormat="1" ht="140.25">
      <c r="A17" s="84">
        <v>11</v>
      </c>
      <c r="B17" s="250" t="s">
        <v>260</v>
      </c>
      <c r="C17" s="90" t="s">
        <v>261</v>
      </c>
      <c r="D17" s="81" t="s">
        <v>21</v>
      </c>
      <c r="E17" s="90" t="s">
        <v>197</v>
      </c>
      <c r="F17" s="97" t="s">
        <v>608</v>
      </c>
      <c r="G17" s="14">
        <v>4</v>
      </c>
      <c r="H17" s="14">
        <v>5</v>
      </c>
      <c r="I17" s="14">
        <f t="shared" si="0"/>
        <v>20</v>
      </c>
      <c r="J17" s="81" t="str">
        <f t="shared" si="2"/>
        <v>ALTO</v>
      </c>
      <c r="K17" s="68" t="s">
        <v>986</v>
      </c>
      <c r="L17" s="47">
        <f t="shared" si="1"/>
        <v>5</v>
      </c>
    </row>
    <row r="18" spans="1:12" s="11" customFormat="1" ht="140.25">
      <c r="A18" s="84">
        <v>12</v>
      </c>
      <c r="B18" s="250" t="s">
        <v>260</v>
      </c>
      <c r="C18" s="90" t="s">
        <v>728</v>
      </c>
      <c r="D18" s="81" t="s">
        <v>611</v>
      </c>
      <c r="E18" s="90" t="s">
        <v>197</v>
      </c>
      <c r="F18" s="97" t="s">
        <v>872</v>
      </c>
      <c r="G18" s="14">
        <v>4</v>
      </c>
      <c r="H18" s="14">
        <v>5</v>
      </c>
      <c r="I18" s="14">
        <f t="shared" si="0"/>
        <v>20</v>
      </c>
      <c r="J18" s="81" t="str">
        <f t="shared" si="2"/>
        <v>ALTO</v>
      </c>
      <c r="K18" s="68" t="s">
        <v>986</v>
      </c>
      <c r="L18" s="47">
        <f t="shared" si="1"/>
        <v>5</v>
      </c>
    </row>
    <row r="19" spans="1:12" s="11" customFormat="1" ht="198.75" customHeight="1">
      <c r="A19" s="84">
        <v>13</v>
      </c>
      <c r="B19" s="233" t="s">
        <v>887</v>
      </c>
      <c r="C19" s="231" t="s">
        <v>888</v>
      </c>
      <c r="D19" s="231" t="s">
        <v>890</v>
      </c>
      <c r="E19" s="231" t="s">
        <v>892</v>
      </c>
      <c r="F19" s="235" t="s">
        <v>894</v>
      </c>
      <c r="G19" s="14">
        <v>5</v>
      </c>
      <c r="H19" s="14">
        <v>4</v>
      </c>
      <c r="I19" s="14">
        <f t="shared" si="0"/>
        <v>20</v>
      </c>
      <c r="J19" s="81" t="str">
        <f t="shared" si="2"/>
        <v>ALTO</v>
      </c>
      <c r="K19" s="68" t="s">
        <v>986</v>
      </c>
      <c r="L19" s="47">
        <f t="shared" si="1"/>
        <v>5</v>
      </c>
    </row>
    <row r="20" spans="1:12" s="80" customFormat="1" ht="198" customHeight="1">
      <c r="A20" s="84">
        <v>14</v>
      </c>
      <c r="B20" s="233" t="s">
        <v>887</v>
      </c>
      <c r="C20" s="231" t="s">
        <v>891</v>
      </c>
      <c r="D20" s="234" t="s">
        <v>882</v>
      </c>
      <c r="E20" s="231" t="s">
        <v>892</v>
      </c>
      <c r="F20" s="235" t="s">
        <v>895</v>
      </c>
      <c r="G20" s="81">
        <v>5</v>
      </c>
      <c r="H20" s="81">
        <v>4</v>
      </c>
      <c r="I20" s="81">
        <f t="shared" ref="I20:I21" si="3">G20*H20</f>
        <v>20</v>
      </c>
      <c r="J20" s="81" t="str">
        <f t="shared" ref="J20:J21" si="4">IF(I20&lt;=6,"BAJO",IF(I20&gt;=15,"ALTO","MEDIO"))</f>
        <v>ALTO</v>
      </c>
      <c r="K20" s="68" t="s">
        <v>986</v>
      </c>
      <c r="L20" s="84">
        <f t="shared" ref="L20:L21" si="5">IF(J20="BAJO",0.1,IF(J20="MEDIO",3,5))</f>
        <v>5</v>
      </c>
    </row>
    <row r="21" spans="1:12" s="80" customFormat="1" ht="263.25" customHeight="1">
      <c r="A21" s="84">
        <v>15</v>
      </c>
      <c r="B21" s="233" t="s">
        <v>887</v>
      </c>
      <c r="C21" s="231" t="s">
        <v>893</v>
      </c>
      <c r="D21" s="234" t="s">
        <v>883</v>
      </c>
      <c r="E21" s="231" t="s">
        <v>892</v>
      </c>
      <c r="F21" s="235" t="s">
        <v>896</v>
      </c>
      <c r="G21" s="81">
        <v>5</v>
      </c>
      <c r="H21" s="81">
        <v>4</v>
      </c>
      <c r="I21" s="81">
        <f t="shared" si="3"/>
        <v>20</v>
      </c>
      <c r="J21" s="81" t="str">
        <f t="shared" si="4"/>
        <v>ALTO</v>
      </c>
      <c r="K21" s="68" t="s">
        <v>986</v>
      </c>
      <c r="L21" s="84">
        <f t="shared" si="5"/>
        <v>5</v>
      </c>
    </row>
    <row r="22" spans="1:12" s="11" customFormat="1" ht="252" customHeight="1">
      <c r="A22" s="84">
        <v>16</v>
      </c>
      <c r="B22" s="256" t="s">
        <v>884</v>
      </c>
      <c r="C22" s="231" t="s">
        <v>889</v>
      </c>
      <c r="D22" s="234" t="s">
        <v>885</v>
      </c>
      <c r="E22" s="231" t="s">
        <v>892</v>
      </c>
      <c r="F22" s="235" t="s">
        <v>886</v>
      </c>
      <c r="G22" s="14">
        <v>5</v>
      </c>
      <c r="H22" s="14">
        <v>4</v>
      </c>
      <c r="I22" s="14">
        <f t="shared" si="0"/>
        <v>20</v>
      </c>
      <c r="J22" s="81" t="str">
        <f t="shared" si="2"/>
        <v>ALTO</v>
      </c>
      <c r="K22" s="68" t="s">
        <v>986</v>
      </c>
      <c r="L22" s="47">
        <f t="shared" si="1"/>
        <v>5</v>
      </c>
    </row>
    <row r="23" spans="1:12" s="11" customFormat="1" ht="140.25">
      <c r="A23" s="84">
        <v>17</v>
      </c>
      <c r="B23" s="250" t="s">
        <v>353</v>
      </c>
      <c r="C23" s="91" t="s">
        <v>522</v>
      </c>
      <c r="D23" s="81" t="s">
        <v>21</v>
      </c>
      <c r="E23" s="90" t="s">
        <v>197</v>
      </c>
      <c r="F23" s="97" t="s">
        <v>608</v>
      </c>
      <c r="G23" s="14">
        <v>4</v>
      </c>
      <c r="H23" s="14">
        <v>5</v>
      </c>
      <c r="I23" s="14">
        <f t="shared" si="0"/>
        <v>20</v>
      </c>
      <c r="J23" s="81" t="str">
        <f t="shared" si="2"/>
        <v>ALTO</v>
      </c>
      <c r="K23" s="68" t="s">
        <v>986</v>
      </c>
      <c r="L23" s="47">
        <f t="shared" si="1"/>
        <v>5</v>
      </c>
    </row>
    <row r="24" spans="1:12" s="11" customFormat="1" ht="280.5">
      <c r="A24" s="84">
        <v>18</v>
      </c>
      <c r="B24" s="257" t="s">
        <v>668</v>
      </c>
      <c r="C24" s="90" t="s">
        <v>669</v>
      </c>
      <c r="D24" s="30" t="s">
        <v>43</v>
      </c>
      <c r="E24" s="90" t="s">
        <v>197</v>
      </c>
      <c r="F24" s="228" t="s">
        <v>670</v>
      </c>
      <c r="G24" s="14">
        <v>4</v>
      </c>
      <c r="H24" s="14">
        <v>5</v>
      </c>
      <c r="I24" s="14">
        <f t="shared" si="0"/>
        <v>20</v>
      </c>
      <c r="J24" s="81" t="str">
        <f t="shared" si="2"/>
        <v>ALTO</v>
      </c>
      <c r="K24" s="68" t="s">
        <v>989</v>
      </c>
      <c r="L24" s="47">
        <f t="shared" si="1"/>
        <v>5</v>
      </c>
    </row>
    <row r="25" spans="1:12" s="11" customFormat="1" ht="242.25">
      <c r="A25" s="84">
        <v>19</v>
      </c>
      <c r="B25" s="257" t="s">
        <v>353</v>
      </c>
      <c r="C25" s="90" t="s">
        <v>524</v>
      </c>
      <c r="D25" s="27" t="s">
        <v>151</v>
      </c>
      <c r="E25" s="90" t="s">
        <v>197</v>
      </c>
      <c r="F25" s="97" t="s">
        <v>523</v>
      </c>
      <c r="G25" s="14">
        <v>4</v>
      </c>
      <c r="H25" s="14">
        <v>5</v>
      </c>
      <c r="I25" s="14">
        <f>G25*H25</f>
        <v>20</v>
      </c>
      <c r="J25" s="81" t="str">
        <f t="shared" si="2"/>
        <v>ALTO</v>
      </c>
      <c r="K25" s="68" t="s">
        <v>986</v>
      </c>
      <c r="L25" s="47">
        <f>IF(J25="BAJO",0.1,IF(J25="MEDIO",3,5))</f>
        <v>5</v>
      </c>
    </row>
    <row r="26" spans="1:12" s="11" customFormat="1" ht="51">
      <c r="A26" s="84">
        <v>20</v>
      </c>
      <c r="B26" s="250" t="s">
        <v>353</v>
      </c>
      <c r="C26" s="90" t="s">
        <v>354</v>
      </c>
      <c r="D26" s="81" t="s">
        <v>21</v>
      </c>
      <c r="E26" s="90" t="s">
        <v>197</v>
      </c>
      <c r="F26" s="97" t="s">
        <v>608</v>
      </c>
      <c r="G26" s="14">
        <v>2</v>
      </c>
      <c r="H26" s="14">
        <v>3</v>
      </c>
      <c r="I26" s="14">
        <f>G26*H26</f>
        <v>6</v>
      </c>
      <c r="J26" s="81" t="str">
        <f t="shared" si="2"/>
        <v>BAJO</v>
      </c>
      <c r="K26" s="68" t="s">
        <v>857</v>
      </c>
      <c r="L26" s="47">
        <f>IF(J26="BAJO",0.1,IF(J26="MEDIO",3,5))</f>
        <v>0.1</v>
      </c>
    </row>
    <row r="27" spans="1:12" s="11" customFormat="1" ht="242.25">
      <c r="A27" s="84">
        <v>21</v>
      </c>
      <c r="B27" s="257" t="s">
        <v>353</v>
      </c>
      <c r="C27" s="90" t="s">
        <v>355</v>
      </c>
      <c r="D27" s="27" t="s">
        <v>671</v>
      </c>
      <c r="E27" s="90" t="s">
        <v>197</v>
      </c>
      <c r="F27" s="97" t="s">
        <v>523</v>
      </c>
      <c r="G27" s="14">
        <v>3</v>
      </c>
      <c r="H27" s="14">
        <v>4</v>
      </c>
      <c r="I27" s="14">
        <f t="shared" si="0"/>
        <v>12</v>
      </c>
      <c r="J27" s="81" t="str">
        <f t="shared" si="2"/>
        <v>MEDIO</v>
      </c>
      <c r="K27" s="68" t="s">
        <v>984</v>
      </c>
      <c r="L27" s="47">
        <f t="shared" si="1"/>
        <v>3</v>
      </c>
    </row>
    <row r="28" spans="1:12" s="11" customFormat="1" ht="140.25">
      <c r="A28" s="84">
        <v>22</v>
      </c>
      <c r="B28" s="257" t="s">
        <v>353</v>
      </c>
      <c r="C28" s="90" t="s">
        <v>356</v>
      </c>
      <c r="D28" s="81" t="s">
        <v>21</v>
      </c>
      <c r="E28" s="90" t="s">
        <v>197</v>
      </c>
      <c r="F28" s="97" t="s">
        <v>608</v>
      </c>
      <c r="G28" s="14">
        <v>4</v>
      </c>
      <c r="H28" s="14">
        <v>5</v>
      </c>
      <c r="I28" s="14">
        <f t="shared" si="0"/>
        <v>20</v>
      </c>
      <c r="J28" s="81" t="str">
        <f t="shared" si="2"/>
        <v>ALTO</v>
      </c>
      <c r="K28" s="68" t="s">
        <v>986</v>
      </c>
      <c r="L28" s="47">
        <f t="shared" si="1"/>
        <v>5</v>
      </c>
    </row>
    <row r="29" spans="1:12" s="11" customFormat="1" ht="280.5">
      <c r="A29" s="84">
        <v>23</v>
      </c>
      <c r="B29" s="257" t="s">
        <v>668</v>
      </c>
      <c r="C29" s="90" t="s">
        <v>672</v>
      </c>
      <c r="D29" s="27" t="s">
        <v>671</v>
      </c>
      <c r="E29" s="90" t="s">
        <v>197</v>
      </c>
      <c r="F29" s="97" t="s">
        <v>673</v>
      </c>
      <c r="G29" s="14">
        <v>4</v>
      </c>
      <c r="H29" s="14">
        <v>5</v>
      </c>
      <c r="I29" s="14">
        <f>G29*H29</f>
        <v>20</v>
      </c>
      <c r="J29" s="81" t="str">
        <f t="shared" si="2"/>
        <v>ALTO</v>
      </c>
      <c r="K29" s="68" t="s">
        <v>986</v>
      </c>
      <c r="L29" s="47">
        <f>IF(J29="BAJO",0.1,IF(J29="MEDIO",3,5))</f>
        <v>5</v>
      </c>
    </row>
    <row r="30" spans="1:12" s="11" customFormat="1" ht="102">
      <c r="A30" s="84">
        <v>24</v>
      </c>
      <c r="B30" s="257" t="s">
        <v>353</v>
      </c>
      <c r="C30" s="90" t="s">
        <v>525</v>
      </c>
      <c r="D30" s="81" t="s">
        <v>21</v>
      </c>
      <c r="E30" s="90" t="s">
        <v>197</v>
      </c>
      <c r="F30" s="97" t="s">
        <v>608</v>
      </c>
      <c r="G30" s="14">
        <v>3</v>
      </c>
      <c r="H30" s="14">
        <v>4</v>
      </c>
      <c r="I30" s="14">
        <f>G30*H30</f>
        <v>12</v>
      </c>
      <c r="J30" s="81" t="str">
        <f t="shared" si="2"/>
        <v>MEDIO</v>
      </c>
      <c r="K30" s="68" t="s">
        <v>984</v>
      </c>
      <c r="L30" s="47">
        <f>IF(J30="BAJO",0.1,IF(J30="MEDIO",3,5))</f>
        <v>3</v>
      </c>
    </row>
    <row r="31" spans="1:12" s="11" customFormat="1" ht="204">
      <c r="A31" s="84">
        <v>25</v>
      </c>
      <c r="B31" s="257" t="s">
        <v>353</v>
      </c>
      <c r="C31" s="90" t="s">
        <v>526</v>
      </c>
      <c r="D31" s="81" t="s">
        <v>671</v>
      </c>
      <c r="E31" s="90" t="s">
        <v>197</v>
      </c>
      <c r="F31" s="97" t="s">
        <v>674</v>
      </c>
      <c r="G31" s="14">
        <v>3</v>
      </c>
      <c r="H31" s="14">
        <v>4</v>
      </c>
      <c r="I31" s="14">
        <f t="shared" si="0"/>
        <v>12</v>
      </c>
      <c r="J31" s="81" t="str">
        <f t="shared" si="2"/>
        <v>MEDIO</v>
      </c>
      <c r="K31" s="68" t="s">
        <v>984</v>
      </c>
      <c r="L31" s="47">
        <f t="shared" si="1"/>
        <v>3</v>
      </c>
    </row>
    <row r="32" spans="1:12" s="11" customFormat="1" ht="102">
      <c r="A32" s="84">
        <v>26</v>
      </c>
      <c r="B32" s="257" t="s">
        <v>353</v>
      </c>
      <c r="C32" s="90" t="s">
        <v>357</v>
      </c>
      <c r="D32" s="27" t="s">
        <v>21</v>
      </c>
      <c r="E32" s="90" t="s">
        <v>197</v>
      </c>
      <c r="F32" s="97" t="s">
        <v>608</v>
      </c>
      <c r="G32" s="14">
        <v>3</v>
      </c>
      <c r="H32" s="14">
        <v>4</v>
      </c>
      <c r="I32" s="14">
        <f t="shared" si="0"/>
        <v>12</v>
      </c>
      <c r="J32" s="81" t="str">
        <f t="shared" si="2"/>
        <v>MEDIO</v>
      </c>
      <c r="K32" s="68" t="s">
        <v>984</v>
      </c>
      <c r="L32" s="47">
        <f t="shared" si="1"/>
        <v>3</v>
      </c>
    </row>
    <row r="33" spans="1:12" s="11" customFormat="1" ht="318.75">
      <c r="A33" s="84">
        <v>27</v>
      </c>
      <c r="B33" s="257" t="s">
        <v>668</v>
      </c>
      <c r="C33" s="90" t="s">
        <v>675</v>
      </c>
      <c r="D33" s="81" t="s">
        <v>671</v>
      </c>
      <c r="E33" s="90" t="s">
        <v>197</v>
      </c>
      <c r="F33" s="97" t="s">
        <v>676</v>
      </c>
      <c r="G33" s="14">
        <v>3</v>
      </c>
      <c r="H33" s="14">
        <v>4</v>
      </c>
      <c r="I33" s="14">
        <f>G33*H33</f>
        <v>12</v>
      </c>
      <c r="J33" s="81" t="str">
        <f t="shared" si="2"/>
        <v>MEDIO</v>
      </c>
      <c r="K33" s="68" t="s">
        <v>984</v>
      </c>
      <c r="L33" s="47">
        <f>IF(J33="BAJO",0.1,IF(J33="MEDIO",3,5))</f>
        <v>3</v>
      </c>
    </row>
    <row r="34" spans="1:12" s="11" customFormat="1" ht="102">
      <c r="A34" s="84">
        <v>28</v>
      </c>
      <c r="B34" s="257" t="s">
        <v>353</v>
      </c>
      <c r="C34" s="91" t="s">
        <v>522</v>
      </c>
      <c r="D34" s="81" t="s">
        <v>21</v>
      </c>
      <c r="E34" s="90" t="s">
        <v>197</v>
      </c>
      <c r="F34" s="97" t="s">
        <v>608</v>
      </c>
      <c r="G34" s="14">
        <v>3</v>
      </c>
      <c r="H34" s="14">
        <v>4</v>
      </c>
      <c r="I34" s="14">
        <f t="shared" si="0"/>
        <v>12</v>
      </c>
      <c r="J34" s="81" t="str">
        <f t="shared" si="2"/>
        <v>MEDIO</v>
      </c>
      <c r="K34" s="68" t="s">
        <v>984</v>
      </c>
      <c r="L34" s="47">
        <f t="shared" si="1"/>
        <v>3</v>
      </c>
    </row>
    <row r="35" spans="1:12" s="11" customFormat="1" ht="127.5">
      <c r="A35" s="84">
        <v>29</v>
      </c>
      <c r="B35" s="257" t="s">
        <v>353</v>
      </c>
      <c r="C35" s="90" t="s">
        <v>528</v>
      </c>
      <c r="D35" s="30" t="s">
        <v>671</v>
      </c>
      <c r="E35" s="90" t="s">
        <v>197</v>
      </c>
      <c r="F35" s="97" t="s">
        <v>527</v>
      </c>
      <c r="G35" s="14">
        <v>3</v>
      </c>
      <c r="H35" s="14">
        <v>4</v>
      </c>
      <c r="I35" s="14">
        <f t="shared" si="0"/>
        <v>12</v>
      </c>
      <c r="J35" s="81" t="str">
        <f t="shared" si="2"/>
        <v>MEDIO</v>
      </c>
      <c r="K35" s="68" t="s">
        <v>984</v>
      </c>
      <c r="L35" s="47">
        <f t="shared" si="1"/>
        <v>3</v>
      </c>
    </row>
    <row r="36" spans="1:12" s="11" customFormat="1" ht="140.25">
      <c r="A36" s="84">
        <v>30</v>
      </c>
      <c r="B36" s="257" t="s">
        <v>353</v>
      </c>
      <c r="C36" s="90" t="s">
        <v>358</v>
      </c>
      <c r="D36" s="27" t="s">
        <v>21</v>
      </c>
      <c r="E36" s="90" t="s">
        <v>197</v>
      </c>
      <c r="F36" s="97" t="s">
        <v>608</v>
      </c>
      <c r="G36" s="14">
        <v>4</v>
      </c>
      <c r="H36" s="14">
        <v>5</v>
      </c>
      <c r="I36" s="14">
        <f>G36*H36</f>
        <v>20</v>
      </c>
      <c r="J36" s="81" t="str">
        <f t="shared" si="2"/>
        <v>ALTO</v>
      </c>
      <c r="K36" s="68" t="s">
        <v>986</v>
      </c>
      <c r="L36" s="47">
        <f>IF(J36="BAJO",0.1,IF(J36="MEDIO",3,5))</f>
        <v>5</v>
      </c>
    </row>
    <row r="37" spans="1:12" s="11" customFormat="1" ht="140.25">
      <c r="A37" s="84">
        <v>31</v>
      </c>
      <c r="B37" s="257" t="s">
        <v>353</v>
      </c>
      <c r="C37" s="90" t="s">
        <v>359</v>
      </c>
      <c r="D37" s="81" t="s">
        <v>671</v>
      </c>
      <c r="E37" s="90" t="s">
        <v>197</v>
      </c>
      <c r="F37" s="97" t="s">
        <v>527</v>
      </c>
      <c r="G37" s="14">
        <v>4</v>
      </c>
      <c r="H37" s="14">
        <v>5</v>
      </c>
      <c r="I37" s="14">
        <f>G37*H37</f>
        <v>20</v>
      </c>
      <c r="J37" s="81" t="str">
        <f t="shared" si="2"/>
        <v>ALTO</v>
      </c>
      <c r="K37" s="68" t="s">
        <v>986</v>
      </c>
      <c r="L37" s="47">
        <f>IF(J37="BAJO",0.1,IF(J37="MEDIO",3,5))</f>
        <v>5</v>
      </c>
    </row>
    <row r="38" spans="1:12" s="11" customFormat="1" ht="140.25">
      <c r="A38" s="84">
        <v>32</v>
      </c>
      <c r="B38" s="257" t="s">
        <v>353</v>
      </c>
      <c r="C38" s="90" t="s">
        <v>360</v>
      </c>
      <c r="D38" s="27" t="s">
        <v>21</v>
      </c>
      <c r="E38" s="90" t="s">
        <v>197</v>
      </c>
      <c r="F38" s="97" t="s">
        <v>608</v>
      </c>
      <c r="G38" s="14">
        <v>4</v>
      </c>
      <c r="H38" s="14">
        <v>5</v>
      </c>
      <c r="I38" s="14">
        <f t="shared" si="0"/>
        <v>20</v>
      </c>
      <c r="J38" s="81" t="str">
        <f t="shared" si="2"/>
        <v>ALTO</v>
      </c>
      <c r="K38" s="68" t="s">
        <v>986</v>
      </c>
      <c r="L38" s="47">
        <f t="shared" si="1"/>
        <v>5</v>
      </c>
    </row>
    <row r="39" spans="1:12" s="11" customFormat="1" ht="140.25">
      <c r="A39" s="84">
        <v>33</v>
      </c>
      <c r="B39" s="257" t="s">
        <v>353</v>
      </c>
      <c r="C39" s="90" t="s">
        <v>361</v>
      </c>
      <c r="D39" s="27" t="s">
        <v>671</v>
      </c>
      <c r="E39" s="90" t="s">
        <v>197</v>
      </c>
      <c r="F39" s="97" t="s">
        <v>527</v>
      </c>
      <c r="G39" s="14">
        <v>4</v>
      </c>
      <c r="H39" s="14">
        <v>5</v>
      </c>
      <c r="I39" s="14">
        <f t="shared" si="0"/>
        <v>20</v>
      </c>
      <c r="J39" s="81" t="str">
        <f t="shared" si="2"/>
        <v>ALTO</v>
      </c>
      <c r="K39" s="68" t="s">
        <v>986</v>
      </c>
      <c r="L39" s="47">
        <f t="shared" si="1"/>
        <v>5</v>
      </c>
    </row>
    <row r="40" spans="1:12" s="11" customFormat="1" ht="102">
      <c r="A40" s="84">
        <v>34</v>
      </c>
      <c r="B40" s="257" t="s">
        <v>353</v>
      </c>
      <c r="C40" s="90" t="s">
        <v>362</v>
      </c>
      <c r="D40" s="27" t="s">
        <v>21</v>
      </c>
      <c r="E40" s="90" t="s">
        <v>197</v>
      </c>
      <c r="F40" s="97" t="s">
        <v>608</v>
      </c>
      <c r="G40" s="14">
        <v>3</v>
      </c>
      <c r="H40" s="14">
        <v>4</v>
      </c>
      <c r="I40" s="14">
        <f t="shared" si="0"/>
        <v>12</v>
      </c>
      <c r="J40" s="81" t="str">
        <f t="shared" si="2"/>
        <v>MEDIO</v>
      </c>
      <c r="K40" s="68" t="s">
        <v>984</v>
      </c>
      <c r="L40" s="47">
        <f>IF(J40="BAJO",0.1,IF(J40="MEDIO",3,5))</f>
        <v>3</v>
      </c>
    </row>
    <row r="41" spans="1:12" s="22" customFormat="1" ht="127.5">
      <c r="A41" s="84">
        <v>35</v>
      </c>
      <c r="B41" s="257" t="s">
        <v>353</v>
      </c>
      <c r="C41" s="90" t="s">
        <v>363</v>
      </c>
      <c r="D41" s="81" t="s">
        <v>671</v>
      </c>
      <c r="E41" s="90" t="s">
        <v>197</v>
      </c>
      <c r="F41" s="97" t="s">
        <v>527</v>
      </c>
      <c r="G41" s="21">
        <v>3</v>
      </c>
      <c r="H41" s="21">
        <v>4</v>
      </c>
      <c r="I41" s="21">
        <f t="shared" si="0"/>
        <v>12</v>
      </c>
      <c r="J41" s="81" t="str">
        <f t="shared" si="2"/>
        <v>MEDIO</v>
      </c>
      <c r="K41" s="68" t="s">
        <v>984</v>
      </c>
      <c r="L41" s="59">
        <f>IF(J41="BAJO",0.1,IF(J41="MEDIO",3,5))</f>
        <v>3</v>
      </c>
    </row>
    <row r="42" spans="1:12" s="11" customFormat="1" ht="102">
      <c r="A42" s="84">
        <v>36</v>
      </c>
      <c r="B42" s="257" t="s">
        <v>353</v>
      </c>
      <c r="C42" s="90" t="s">
        <v>364</v>
      </c>
      <c r="D42" s="27" t="s">
        <v>21</v>
      </c>
      <c r="E42" s="90" t="s">
        <v>197</v>
      </c>
      <c r="F42" s="97" t="s">
        <v>608</v>
      </c>
      <c r="G42" s="23">
        <v>3</v>
      </c>
      <c r="H42" s="23">
        <v>4</v>
      </c>
      <c r="I42" s="14">
        <f t="shared" si="0"/>
        <v>12</v>
      </c>
      <c r="J42" s="81" t="str">
        <f t="shared" si="2"/>
        <v>MEDIO</v>
      </c>
      <c r="K42" s="68" t="s">
        <v>984</v>
      </c>
      <c r="L42" s="47">
        <f t="shared" si="1"/>
        <v>3</v>
      </c>
    </row>
    <row r="43" spans="1:12" s="11" customFormat="1" ht="127.5">
      <c r="A43" s="84">
        <v>37</v>
      </c>
      <c r="B43" s="257" t="s">
        <v>353</v>
      </c>
      <c r="C43" s="90" t="s">
        <v>365</v>
      </c>
      <c r="D43" s="30" t="s">
        <v>671</v>
      </c>
      <c r="E43" s="90" t="s">
        <v>197</v>
      </c>
      <c r="F43" s="97" t="s">
        <v>527</v>
      </c>
      <c r="G43" s="23">
        <v>3</v>
      </c>
      <c r="H43" s="23">
        <v>4</v>
      </c>
      <c r="I43" s="14">
        <f t="shared" si="0"/>
        <v>12</v>
      </c>
      <c r="J43" s="81" t="str">
        <f t="shared" si="2"/>
        <v>MEDIO</v>
      </c>
      <c r="K43" s="68" t="s">
        <v>984</v>
      </c>
      <c r="L43" s="47">
        <f t="shared" si="1"/>
        <v>3</v>
      </c>
    </row>
    <row r="44" spans="1:12" s="11" customFormat="1" ht="216.75">
      <c r="A44" s="84">
        <v>38</v>
      </c>
      <c r="B44" s="257" t="s">
        <v>677</v>
      </c>
      <c r="C44" s="28" t="s">
        <v>678</v>
      </c>
      <c r="D44" s="30" t="s">
        <v>16</v>
      </c>
      <c r="E44" s="90" t="s">
        <v>197</v>
      </c>
      <c r="F44" s="42" t="s">
        <v>679</v>
      </c>
      <c r="G44" s="23">
        <v>3</v>
      </c>
      <c r="H44" s="23">
        <v>4</v>
      </c>
      <c r="I44" s="14">
        <f>G44*H44</f>
        <v>12</v>
      </c>
      <c r="J44" s="81" t="str">
        <f t="shared" si="2"/>
        <v>MEDIO</v>
      </c>
      <c r="K44" s="68" t="s">
        <v>984</v>
      </c>
      <c r="L44" s="47">
        <f>IF(J44="BAJO",0.1,IF(J44="MEDIO",3,5))</f>
        <v>3</v>
      </c>
    </row>
    <row r="45" spans="1:12" s="11" customFormat="1" ht="140.25">
      <c r="A45" s="84">
        <v>39</v>
      </c>
      <c r="B45" s="257" t="s">
        <v>353</v>
      </c>
      <c r="C45" s="28" t="s">
        <v>390</v>
      </c>
      <c r="D45" s="30" t="s">
        <v>48</v>
      </c>
      <c r="E45" s="90" t="s">
        <v>197</v>
      </c>
      <c r="F45" s="42" t="s">
        <v>529</v>
      </c>
      <c r="G45" s="14">
        <v>3</v>
      </c>
      <c r="H45" s="14">
        <v>4</v>
      </c>
      <c r="I45" s="14">
        <f t="shared" si="0"/>
        <v>12</v>
      </c>
      <c r="J45" s="81" t="str">
        <f t="shared" si="2"/>
        <v>MEDIO</v>
      </c>
      <c r="K45" s="68" t="s">
        <v>990</v>
      </c>
      <c r="L45" s="47">
        <f t="shared" si="1"/>
        <v>3</v>
      </c>
    </row>
    <row r="46" spans="1:12" s="11" customFormat="1" ht="229.5">
      <c r="A46" s="84">
        <v>40</v>
      </c>
      <c r="B46" s="257" t="s">
        <v>680</v>
      </c>
      <c r="C46" s="28" t="s">
        <v>681</v>
      </c>
      <c r="D46" s="30" t="s">
        <v>16</v>
      </c>
      <c r="E46" s="90" t="s">
        <v>197</v>
      </c>
      <c r="F46" s="228" t="s">
        <v>682</v>
      </c>
      <c r="G46" s="30" t="s">
        <v>387</v>
      </c>
      <c r="H46" s="14">
        <v>4</v>
      </c>
      <c r="I46" s="14">
        <f t="shared" si="0"/>
        <v>12</v>
      </c>
      <c r="J46" s="81" t="str">
        <f t="shared" si="2"/>
        <v>MEDIO</v>
      </c>
      <c r="K46" s="68" t="s">
        <v>984</v>
      </c>
      <c r="L46" s="47">
        <f t="shared" si="1"/>
        <v>3</v>
      </c>
    </row>
    <row r="47" spans="1:12" s="11" customFormat="1" ht="127.5">
      <c r="A47" s="84">
        <v>41</v>
      </c>
      <c r="B47" s="257" t="s">
        <v>353</v>
      </c>
      <c r="C47" s="28" t="s">
        <v>530</v>
      </c>
      <c r="D47" s="30" t="s">
        <v>43</v>
      </c>
      <c r="E47" s="90" t="s">
        <v>197</v>
      </c>
      <c r="F47" s="228" t="s">
        <v>532</v>
      </c>
      <c r="G47" s="30" t="s">
        <v>387</v>
      </c>
      <c r="H47" s="14">
        <v>4</v>
      </c>
      <c r="I47" s="14">
        <f>G47*H47</f>
        <v>12</v>
      </c>
      <c r="J47" s="81" t="str">
        <f t="shared" si="2"/>
        <v>MEDIO</v>
      </c>
      <c r="K47" s="68" t="s">
        <v>989</v>
      </c>
      <c r="L47" s="47">
        <f>IF(J47="BAJO",0.1,IF(J47="MEDIO",3,5))</f>
        <v>3</v>
      </c>
    </row>
    <row r="48" spans="1:12" s="11" customFormat="1" ht="191.25">
      <c r="A48" s="84">
        <v>42</v>
      </c>
      <c r="B48" s="250" t="s">
        <v>353</v>
      </c>
      <c r="C48" s="28" t="s">
        <v>791</v>
      </c>
      <c r="D48" s="30" t="s">
        <v>43</v>
      </c>
      <c r="E48" s="28" t="s">
        <v>197</v>
      </c>
      <c r="F48" s="214" t="s">
        <v>847</v>
      </c>
      <c r="G48" s="14">
        <v>3</v>
      </c>
      <c r="H48" s="14">
        <v>4</v>
      </c>
      <c r="I48" s="14">
        <f t="shared" si="0"/>
        <v>12</v>
      </c>
      <c r="J48" s="81" t="str">
        <f t="shared" si="2"/>
        <v>MEDIO</v>
      </c>
      <c r="K48" s="68" t="s">
        <v>989</v>
      </c>
      <c r="L48" s="47">
        <f t="shared" si="1"/>
        <v>3</v>
      </c>
    </row>
    <row r="49" spans="1:14" s="11" customFormat="1" ht="127.5">
      <c r="A49" s="84">
        <v>43</v>
      </c>
      <c r="B49" s="250" t="s">
        <v>353</v>
      </c>
      <c r="C49" s="28" t="s">
        <v>792</v>
      </c>
      <c r="D49" s="30" t="s">
        <v>43</v>
      </c>
      <c r="E49" s="28" t="s">
        <v>197</v>
      </c>
      <c r="F49" s="35" t="s">
        <v>790</v>
      </c>
      <c r="G49" s="14">
        <v>3</v>
      </c>
      <c r="H49" s="14">
        <v>4</v>
      </c>
      <c r="I49" s="14">
        <f>G49*H49</f>
        <v>12</v>
      </c>
      <c r="J49" s="81" t="str">
        <f t="shared" si="2"/>
        <v>MEDIO</v>
      </c>
      <c r="K49" s="68" t="s">
        <v>989</v>
      </c>
      <c r="L49" s="47">
        <f>IF(J49="BAJO",0.1,IF(J49="MEDIO",3,5))</f>
        <v>3</v>
      </c>
    </row>
    <row r="50" spans="1:14" s="22" customFormat="1" ht="355.5" customHeight="1">
      <c r="A50" s="84">
        <v>44</v>
      </c>
      <c r="B50" s="263" t="s">
        <v>974</v>
      </c>
      <c r="C50" s="264" t="s">
        <v>975</v>
      </c>
      <c r="D50" s="265" t="s">
        <v>976</v>
      </c>
      <c r="E50" s="260" t="s">
        <v>197</v>
      </c>
      <c r="F50" s="261" t="s">
        <v>977</v>
      </c>
      <c r="G50" s="21">
        <v>3</v>
      </c>
      <c r="H50" s="21">
        <v>4</v>
      </c>
      <c r="I50" s="21">
        <f t="shared" si="0"/>
        <v>12</v>
      </c>
      <c r="J50" s="81" t="str">
        <f t="shared" si="2"/>
        <v>MEDIO</v>
      </c>
      <c r="K50" s="68" t="s">
        <v>984</v>
      </c>
      <c r="L50" s="59">
        <f t="shared" si="1"/>
        <v>3</v>
      </c>
    </row>
    <row r="51" spans="1:14" s="22" customFormat="1" ht="409.5">
      <c r="A51" s="84">
        <v>45</v>
      </c>
      <c r="B51" s="263" t="s">
        <v>974</v>
      </c>
      <c r="C51" s="260" t="s">
        <v>978</v>
      </c>
      <c r="D51" s="265" t="s">
        <v>979</v>
      </c>
      <c r="E51" s="260" t="s">
        <v>197</v>
      </c>
      <c r="F51" s="266" t="s">
        <v>983</v>
      </c>
      <c r="G51" s="34" t="s">
        <v>387</v>
      </c>
      <c r="H51" s="21">
        <v>4</v>
      </c>
      <c r="I51" s="21">
        <f t="shared" si="0"/>
        <v>12</v>
      </c>
      <c r="J51" s="81" t="str">
        <f t="shared" si="2"/>
        <v>MEDIO</v>
      </c>
      <c r="K51" s="68" t="s">
        <v>991</v>
      </c>
      <c r="L51" s="59">
        <f t="shared" si="1"/>
        <v>3</v>
      </c>
    </row>
    <row r="52" spans="1:14" s="11" customFormat="1" ht="377.25" customHeight="1">
      <c r="A52" s="84">
        <v>46</v>
      </c>
      <c r="B52" s="263" t="s">
        <v>974</v>
      </c>
      <c r="C52" s="260" t="s">
        <v>980</v>
      </c>
      <c r="D52" s="265" t="s">
        <v>981</v>
      </c>
      <c r="E52" s="267" t="s">
        <v>783</v>
      </c>
      <c r="F52" s="266" t="s">
        <v>982</v>
      </c>
      <c r="G52" s="14">
        <v>3</v>
      </c>
      <c r="H52" s="14">
        <v>4</v>
      </c>
      <c r="I52" s="14">
        <f t="shared" si="0"/>
        <v>12</v>
      </c>
      <c r="J52" s="81" t="str">
        <f t="shared" si="2"/>
        <v>MEDIO</v>
      </c>
      <c r="K52" s="13" t="s">
        <v>992</v>
      </c>
      <c r="L52" s="47">
        <f t="shared" si="1"/>
        <v>3</v>
      </c>
    </row>
    <row r="53" spans="1:14" s="11" customFormat="1" ht="12.75">
      <c r="A53" s="84"/>
      <c r="B53" s="250"/>
      <c r="C53" s="28"/>
      <c r="D53" s="29"/>
      <c r="E53" s="28"/>
      <c r="F53" s="35"/>
      <c r="G53" s="14"/>
      <c r="H53" s="14"/>
      <c r="I53" s="14">
        <f t="shared" si="0"/>
        <v>0</v>
      </c>
      <c r="J53" s="81" t="str">
        <f t="shared" si="2"/>
        <v>BAJO</v>
      </c>
      <c r="K53" s="13"/>
      <c r="L53" s="47">
        <f t="shared" si="1"/>
        <v>0.1</v>
      </c>
    </row>
    <row r="54" spans="1:14" s="11" customFormat="1" ht="12.75">
      <c r="A54" s="84"/>
      <c r="B54" s="250"/>
      <c r="C54" s="28"/>
      <c r="D54" s="29"/>
      <c r="E54" s="28"/>
      <c r="F54" s="35"/>
      <c r="G54" s="14"/>
      <c r="H54" s="14"/>
      <c r="I54" s="14">
        <f t="shared" si="0"/>
        <v>0</v>
      </c>
      <c r="J54" s="81" t="str">
        <f t="shared" si="2"/>
        <v>BAJO</v>
      </c>
      <c r="K54" s="3"/>
      <c r="L54" s="47">
        <f t="shared" si="1"/>
        <v>0.1</v>
      </c>
    </row>
    <row r="55" spans="1:14" s="11" customFormat="1" ht="12.75">
      <c r="A55" s="84"/>
      <c r="B55" s="250"/>
      <c r="C55" s="28"/>
      <c r="D55" s="29"/>
      <c r="E55" s="28"/>
      <c r="F55" s="35"/>
      <c r="G55" s="14"/>
      <c r="H55" s="14"/>
      <c r="I55" s="14">
        <f t="shared" si="0"/>
        <v>0</v>
      </c>
      <c r="J55" s="81" t="str">
        <f t="shared" si="2"/>
        <v>BAJO</v>
      </c>
      <c r="K55" s="3"/>
      <c r="L55" s="47">
        <f t="shared" ref="L55:L60" si="6">IF(J55="BAJO",0.1,IF(J55="MEDIO",3,5))</f>
        <v>0.1</v>
      </c>
    </row>
    <row r="56" spans="1:14" s="11" customFormat="1" ht="12.75">
      <c r="A56" s="84"/>
      <c r="B56" s="250"/>
      <c r="C56" s="28"/>
      <c r="D56" s="29"/>
      <c r="E56" s="28"/>
      <c r="F56" s="35"/>
      <c r="G56" s="14"/>
      <c r="H56" s="14"/>
      <c r="I56" s="14">
        <f t="shared" ref="I56:I60" si="7">G56*H56</f>
        <v>0</v>
      </c>
      <c r="J56" s="81" t="str">
        <f t="shared" si="2"/>
        <v>BAJO</v>
      </c>
      <c r="K56" s="3"/>
      <c r="L56" s="47">
        <f t="shared" si="6"/>
        <v>0.1</v>
      </c>
    </row>
    <row r="57" spans="1:14" s="11" customFormat="1" ht="12.75">
      <c r="A57" s="84"/>
      <c r="B57" s="250"/>
      <c r="C57" s="28"/>
      <c r="D57" s="29"/>
      <c r="E57" s="28"/>
      <c r="F57" s="35"/>
      <c r="G57" s="14"/>
      <c r="H57" s="14"/>
      <c r="I57" s="14">
        <f t="shared" si="7"/>
        <v>0</v>
      </c>
      <c r="J57" s="81" t="str">
        <f t="shared" si="2"/>
        <v>BAJO</v>
      </c>
      <c r="K57" s="3"/>
      <c r="L57" s="47">
        <f t="shared" si="6"/>
        <v>0.1</v>
      </c>
    </row>
    <row r="58" spans="1:14" s="11" customFormat="1" ht="12.75">
      <c r="A58" s="84"/>
      <c r="B58" s="250"/>
      <c r="C58" s="28"/>
      <c r="D58" s="29"/>
      <c r="E58" s="28"/>
      <c r="F58" s="35"/>
      <c r="G58" s="14"/>
      <c r="H58" s="14"/>
      <c r="I58" s="14">
        <f t="shared" si="7"/>
        <v>0</v>
      </c>
      <c r="J58" s="81" t="str">
        <f t="shared" si="2"/>
        <v>BAJO</v>
      </c>
      <c r="K58" s="3"/>
      <c r="L58" s="47">
        <f t="shared" si="6"/>
        <v>0.1</v>
      </c>
    </row>
    <row r="59" spans="1:14" s="11" customFormat="1" ht="12.75">
      <c r="A59" s="84"/>
      <c r="B59" s="250"/>
      <c r="C59" s="28"/>
      <c r="D59" s="29"/>
      <c r="E59" s="28"/>
      <c r="F59" s="35"/>
      <c r="G59" s="14"/>
      <c r="H59" s="14"/>
      <c r="I59" s="14">
        <f t="shared" si="7"/>
        <v>0</v>
      </c>
      <c r="J59" s="81" t="str">
        <f t="shared" si="2"/>
        <v>BAJO</v>
      </c>
      <c r="K59" s="3"/>
      <c r="L59" s="47">
        <f t="shared" si="6"/>
        <v>0.1</v>
      </c>
    </row>
    <row r="60" spans="1:14" s="11" customFormat="1" ht="12.75">
      <c r="A60" s="84"/>
      <c r="B60" s="250"/>
      <c r="C60" s="28"/>
      <c r="D60" s="29"/>
      <c r="E60" s="28"/>
      <c r="F60" s="35"/>
      <c r="G60" s="14"/>
      <c r="H60" s="14"/>
      <c r="I60" s="14">
        <f t="shared" si="7"/>
        <v>0</v>
      </c>
      <c r="J60" s="81" t="str">
        <f t="shared" si="2"/>
        <v>BAJO</v>
      </c>
      <c r="K60" s="3"/>
      <c r="L60" s="47">
        <f t="shared" si="6"/>
        <v>0.1</v>
      </c>
    </row>
    <row r="61" spans="1:14" s="11" customFormat="1" ht="12.75">
      <c r="A61" s="38"/>
      <c r="C61" s="36"/>
      <c r="D61" s="37"/>
      <c r="F61" s="43"/>
      <c r="G61" s="38"/>
      <c r="H61" s="38"/>
      <c r="M61" s="11">
        <f>SUM(L7:L60)</f>
        <v>173.89999999999995</v>
      </c>
      <c r="N61" s="11">
        <f>COUNT(L7:L60)</f>
        <v>54</v>
      </c>
    </row>
    <row r="62" spans="1:14" s="11" customFormat="1" ht="12.75">
      <c r="A62" s="38"/>
      <c r="D62" s="37"/>
      <c r="F62" s="43"/>
      <c r="G62" s="38"/>
      <c r="H62" s="38"/>
    </row>
    <row r="63" spans="1:14" s="11" customFormat="1" ht="12.75">
      <c r="A63" s="38"/>
      <c r="D63" s="37"/>
      <c r="F63" s="43"/>
      <c r="G63" s="38"/>
      <c r="H63" s="38"/>
    </row>
  </sheetData>
  <dataConsolidate/>
  <mergeCells count="5">
    <mergeCell ref="C1:L1"/>
    <mergeCell ref="C2:L2"/>
    <mergeCell ref="A1:B2"/>
    <mergeCell ref="A4:B4"/>
    <mergeCell ref="F4:J4"/>
  </mergeCells>
  <conditionalFormatting sqref="J7:J60">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81"/>
  <sheetViews>
    <sheetView view="pageBreakPre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31"/>
      <c r="B1" s="331"/>
      <c r="C1" s="329" t="s">
        <v>606</v>
      </c>
      <c r="D1" s="329"/>
      <c r="E1" s="329"/>
      <c r="F1" s="329"/>
      <c r="G1" s="329"/>
      <c r="H1" s="329"/>
      <c r="I1" s="329"/>
      <c r="J1" s="329"/>
      <c r="K1" s="329"/>
      <c r="L1" s="329"/>
    </row>
    <row r="2" spans="1:73" ht="34.5"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915</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25.5">
      <c r="A7" s="84">
        <v>1</v>
      </c>
      <c r="B7" s="45" t="s">
        <v>330</v>
      </c>
      <c r="C7" s="68" t="s">
        <v>331</v>
      </c>
      <c r="D7" s="69" t="s">
        <v>21</v>
      </c>
      <c r="E7" s="69" t="s">
        <v>197</v>
      </c>
      <c r="F7" s="83" t="s">
        <v>608</v>
      </c>
      <c r="G7" s="14">
        <v>2</v>
      </c>
      <c r="H7" s="14">
        <v>3</v>
      </c>
      <c r="I7" s="14">
        <f>G7*H7</f>
        <v>6</v>
      </c>
      <c r="J7" s="81" t="str">
        <f>IF(I7&lt;=6,"BAJO",IF(I7&gt;=15,"ALTO","MEDIO"))</f>
        <v>BAJO</v>
      </c>
      <c r="K7" s="68" t="s">
        <v>857</v>
      </c>
      <c r="L7" s="47">
        <f t="shared" ref="L7:L72" si="0">IF(J7="BAJO",0.1,IF(J7="MEDIO",3,5))</f>
        <v>0.1</v>
      </c>
      <c r="BT7" s="11">
        <v>1</v>
      </c>
      <c r="BU7" s="11">
        <v>1</v>
      </c>
    </row>
    <row r="8" spans="1:73" s="11" customFormat="1" ht="127.5">
      <c r="A8" s="84">
        <v>2</v>
      </c>
      <c r="B8" s="45" t="s">
        <v>330</v>
      </c>
      <c r="C8" s="69" t="s">
        <v>332</v>
      </c>
      <c r="D8" s="106" t="s">
        <v>609</v>
      </c>
      <c r="E8" s="69" t="s">
        <v>197</v>
      </c>
      <c r="F8" s="97" t="s">
        <v>701</v>
      </c>
      <c r="G8" s="14">
        <v>2</v>
      </c>
      <c r="H8" s="14">
        <v>3</v>
      </c>
      <c r="I8" s="14">
        <f t="shared" ref="I8:I73" si="1">G8*H8</f>
        <v>6</v>
      </c>
      <c r="J8" s="81" t="str">
        <f t="shared" ref="J8:J71" si="2">IF(I8&lt;=6,"BAJO",IF(I8&gt;=15,"ALTO","MEDIO"))</f>
        <v>BAJO</v>
      </c>
      <c r="K8" s="68" t="s">
        <v>857</v>
      </c>
      <c r="L8" s="47">
        <f t="shared" si="0"/>
        <v>0.1</v>
      </c>
      <c r="BT8" s="11">
        <v>2</v>
      </c>
      <c r="BU8" s="11">
        <v>2</v>
      </c>
    </row>
    <row r="9" spans="1:73" s="80" customFormat="1" ht="102">
      <c r="A9" s="84">
        <v>3</v>
      </c>
      <c r="B9" s="45" t="s">
        <v>330</v>
      </c>
      <c r="C9" s="108" t="s">
        <v>782</v>
      </c>
      <c r="D9" s="212" t="s">
        <v>66</v>
      </c>
      <c r="E9" s="108" t="s">
        <v>783</v>
      </c>
      <c r="F9" s="112" t="s">
        <v>705</v>
      </c>
      <c r="G9" s="81">
        <v>3</v>
      </c>
      <c r="H9" s="81">
        <v>4</v>
      </c>
      <c r="I9" s="81">
        <f t="shared" si="1"/>
        <v>12</v>
      </c>
      <c r="J9" s="81" t="str">
        <f t="shared" si="2"/>
        <v>MEDIO</v>
      </c>
      <c r="K9" s="68" t="s">
        <v>984</v>
      </c>
      <c r="L9" s="84"/>
    </row>
    <row r="10" spans="1:73" s="11" customFormat="1" ht="25.5">
      <c r="A10" s="84">
        <v>4</v>
      </c>
      <c r="B10" s="45" t="s">
        <v>333</v>
      </c>
      <c r="C10" s="68" t="s">
        <v>334</v>
      </c>
      <c r="D10" s="69" t="s">
        <v>21</v>
      </c>
      <c r="E10" s="69" t="s">
        <v>197</v>
      </c>
      <c r="F10" s="83" t="s">
        <v>608</v>
      </c>
      <c r="G10" s="14">
        <v>2</v>
      </c>
      <c r="H10" s="14">
        <v>3</v>
      </c>
      <c r="I10" s="14">
        <f t="shared" si="1"/>
        <v>6</v>
      </c>
      <c r="J10" s="81" t="str">
        <f t="shared" si="2"/>
        <v>BAJO</v>
      </c>
      <c r="K10" s="68" t="s">
        <v>857</v>
      </c>
      <c r="L10" s="47">
        <f t="shared" si="0"/>
        <v>0.1</v>
      </c>
    </row>
    <row r="11" spans="1:73" s="11" customFormat="1" ht="38.25">
      <c r="A11" s="84">
        <v>5</v>
      </c>
      <c r="B11" s="45" t="s">
        <v>333</v>
      </c>
      <c r="C11" s="69" t="s">
        <v>335</v>
      </c>
      <c r="D11" s="106" t="s">
        <v>609</v>
      </c>
      <c r="E11" s="69" t="s">
        <v>197</v>
      </c>
      <c r="F11" s="97" t="s">
        <v>702</v>
      </c>
      <c r="G11" s="14">
        <v>2</v>
      </c>
      <c r="H11" s="14">
        <v>3</v>
      </c>
      <c r="I11" s="14">
        <f t="shared" si="1"/>
        <v>6</v>
      </c>
      <c r="J11" s="81" t="str">
        <f t="shared" si="2"/>
        <v>BAJO</v>
      </c>
      <c r="K11" s="68" t="s">
        <v>857</v>
      </c>
      <c r="L11" s="47">
        <f t="shared" si="0"/>
        <v>0.1</v>
      </c>
    </row>
    <row r="12" spans="1:73" s="80" customFormat="1" ht="102">
      <c r="A12" s="84">
        <v>6</v>
      </c>
      <c r="B12" s="45" t="s">
        <v>333</v>
      </c>
      <c r="C12" s="108" t="s">
        <v>784</v>
      </c>
      <c r="D12" s="212" t="s">
        <v>66</v>
      </c>
      <c r="E12" s="108" t="s">
        <v>783</v>
      </c>
      <c r="F12" s="112" t="s">
        <v>705</v>
      </c>
      <c r="G12" s="81">
        <v>3</v>
      </c>
      <c r="H12" s="81">
        <v>4</v>
      </c>
      <c r="I12" s="81">
        <f t="shared" si="1"/>
        <v>12</v>
      </c>
      <c r="J12" s="81" t="str">
        <f t="shared" si="2"/>
        <v>MEDIO</v>
      </c>
      <c r="K12" s="68" t="s">
        <v>984</v>
      </c>
      <c r="L12" s="84">
        <f t="shared" si="0"/>
        <v>3</v>
      </c>
    </row>
    <row r="13" spans="1:73" s="11" customFormat="1" ht="102">
      <c r="A13" s="84">
        <v>7</v>
      </c>
      <c r="B13" s="45" t="s">
        <v>336</v>
      </c>
      <c r="C13" s="88" t="s">
        <v>337</v>
      </c>
      <c r="D13" s="107" t="s">
        <v>609</v>
      </c>
      <c r="E13" s="108" t="s">
        <v>197</v>
      </c>
      <c r="F13" s="97" t="s">
        <v>703</v>
      </c>
      <c r="G13" s="14">
        <v>3</v>
      </c>
      <c r="H13" s="14">
        <v>4</v>
      </c>
      <c r="I13" s="14">
        <f>G13*H13</f>
        <v>12</v>
      </c>
      <c r="J13" s="81" t="str">
        <f t="shared" si="2"/>
        <v>MEDIO</v>
      </c>
      <c r="K13" s="68" t="s">
        <v>984</v>
      </c>
      <c r="L13" s="47">
        <f>IF(J13="BAJO",0.1,IF(J13="MEDIO",3,5))</f>
        <v>3</v>
      </c>
    </row>
    <row r="14" spans="1:73" s="11" customFormat="1" ht="102">
      <c r="A14" s="84">
        <v>8</v>
      </c>
      <c r="B14" s="45" t="s">
        <v>336</v>
      </c>
      <c r="C14" s="88" t="s">
        <v>338</v>
      </c>
      <c r="D14" s="107" t="s">
        <v>66</v>
      </c>
      <c r="E14" s="108" t="s">
        <v>197</v>
      </c>
      <c r="F14" s="97" t="s">
        <v>703</v>
      </c>
      <c r="G14" s="14">
        <v>3</v>
      </c>
      <c r="H14" s="14">
        <v>4</v>
      </c>
      <c r="I14" s="14">
        <f>G14*H14</f>
        <v>12</v>
      </c>
      <c r="J14" s="81" t="str">
        <f t="shared" si="2"/>
        <v>MEDIO</v>
      </c>
      <c r="K14" s="68" t="s">
        <v>984</v>
      </c>
      <c r="L14" s="47">
        <f>IF(J14="BAJO",0.1,IF(J14="MEDIO",3,5))</f>
        <v>3</v>
      </c>
    </row>
    <row r="15" spans="1:73" s="11" customFormat="1" ht="38.25">
      <c r="A15" s="84">
        <v>9</v>
      </c>
      <c r="B15" s="45" t="s">
        <v>336</v>
      </c>
      <c r="C15" s="88" t="s">
        <v>339</v>
      </c>
      <c r="D15" s="107" t="s">
        <v>66</v>
      </c>
      <c r="E15" s="108" t="s">
        <v>197</v>
      </c>
      <c r="F15" s="97" t="s">
        <v>704</v>
      </c>
      <c r="G15" s="14">
        <v>2</v>
      </c>
      <c r="H15" s="14">
        <v>3</v>
      </c>
      <c r="I15" s="14">
        <f>G15*H15</f>
        <v>6</v>
      </c>
      <c r="J15" s="81" t="str">
        <f t="shared" si="2"/>
        <v>BAJO</v>
      </c>
      <c r="K15" s="68" t="s">
        <v>857</v>
      </c>
      <c r="L15" s="47">
        <f>IF(J15="BAJO",0.1,IF(J15="MEDIO",3,5))</f>
        <v>0.1</v>
      </c>
    </row>
    <row r="16" spans="1:73" s="11" customFormat="1" ht="38.25">
      <c r="A16" s="84">
        <v>10</v>
      </c>
      <c r="B16" s="45" t="s">
        <v>336</v>
      </c>
      <c r="C16" s="88" t="s">
        <v>340</v>
      </c>
      <c r="D16" s="69" t="s">
        <v>609</v>
      </c>
      <c r="E16" s="108" t="s">
        <v>197</v>
      </c>
      <c r="F16" s="97" t="s">
        <v>704</v>
      </c>
      <c r="G16" s="14">
        <v>2</v>
      </c>
      <c r="H16" s="14">
        <v>3</v>
      </c>
      <c r="I16" s="14">
        <f t="shared" si="1"/>
        <v>6</v>
      </c>
      <c r="J16" s="81" t="str">
        <f t="shared" si="2"/>
        <v>BAJO</v>
      </c>
      <c r="K16" s="68" t="s">
        <v>857</v>
      </c>
      <c r="L16" s="47">
        <f t="shared" si="0"/>
        <v>0.1</v>
      </c>
    </row>
    <row r="17" spans="1:12" s="11" customFormat="1" ht="102">
      <c r="A17" s="84">
        <v>11</v>
      </c>
      <c r="B17" s="45" t="s">
        <v>336</v>
      </c>
      <c r="C17" s="88" t="s">
        <v>341</v>
      </c>
      <c r="D17" s="107" t="s">
        <v>609</v>
      </c>
      <c r="E17" s="108" t="s">
        <v>197</v>
      </c>
      <c r="F17" s="97" t="s">
        <v>705</v>
      </c>
      <c r="G17" s="14">
        <v>3</v>
      </c>
      <c r="H17" s="14">
        <v>4</v>
      </c>
      <c r="I17" s="14">
        <f t="shared" si="1"/>
        <v>12</v>
      </c>
      <c r="J17" s="81" t="str">
        <f t="shared" si="2"/>
        <v>MEDIO</v>
      </c>
      <c r="K17" s="68" t="s">
        <v>984</v>
      </c>
      <c r="L17" s="47">
        <f t="shared" si="0"/>
        <v>3</v>
      </c>
    </row>
    <row r="18" spans="1:12" s="11" customFormat="1" ht="102">
      <c r="A18" s="84">
        <v>12</v>
      </c>
      <c r="B18" s="45" t="s">
        <v>336</v>
      </c>
      <c r="C18" s="88" t="s">
        <v>342</v>
      </c>
      <c r="D18" s="107" t="s">
        <v>66</v>
      </c>
      <c r="E18" s="108" t="s">
        <v>197</v>
      </c>
      <c r="F18" s="97" t="s">
        <v>705</v>
      </c>
      <c r="G18" s="14">
        <v>3</v>
      </c>
      <c r="H18" s="14">
        <v>4</v>
      </c>
      <c r="I18" s="14">
        <f>G18*H18</f>
        <v>12</v>
      </c>
      <c r="J18" s="81" t="str">
        <f t="shared" si="2"/>
        <v>MEDIO</v>
      </c>
      <c r="K18" s="68" t="s">
        <v>984</v>
      </c>
      <c r="L18" s="47">
        <f>IF(J18="BAJO",0.1,IF(J18="MEDIO",3,5))</f>
        <v>3</v>
      </c>
    </row>
    <row r="19" spans="1:12" s="11" customFormat="1" ht="38.25">
      <c r="A19" s="84">
        <v>13</v>
      </c>
      <c r="B19" s="45" t="s">
        <v>336</v>
      </c>
      <c r="C19" s="88" t="s">
        <v>343</v>
      </c>
      <c r="D19" s="69" t="s">
        <v>609</v>
      </c>
      <c r="E19" s="108" t="s">
        <v>197</v>
      </c>
      <c r="F19" s="97" t="s">
        <v>704</v>
      </c>
      <c r="G19" s="27" t="s">
        <v>389</v>
      </c>
      <c r="H19" s="14">
        <v>3</v>
      </c>
      <c r="I19" s="14">
        <f t="shared" si="1"/>
        <v>6</v>
      </c>
      <c r="J19" s="81" t="str">
        <f t="shared" si="2"/>
        <v>BAJO</v>
      </c>
      <c r="K19" s="68" t="s">
        <v>857</v>
      </c>
      <c r="L19" s="47">
        <f t="shared" si="0"/>
        <v>0.1</v>
      </c>
    </row>
    <row r="20" spans="1:12" s="11" customFormat="1" ht="38.25">
      <c r="A20" s="84">
        <v>14</v>
      </c>
      <c r="B20" s="45" t="s">
        <v>336</v>
      </c>
      <c r="C20" s="109" t="s">
        <v>344</v>
      </c>
      <c r="D20" s="107" t="s">
        <v>66</v>
      </c>
      <c r="E20" s="108" t="s">
        <v>197</v>
      </c>
      <c r="F20" s="97" t="s">
        <v>704</v>
      </c>
      <c r="G20" s="27" t="s">
        <v>389</v>
      </c>
      <c r="H20" s="14">
        <v>3</v>
      </c>
      <c r="I20" s="14">
        <f t="shared" si="1"/>
        <v>6</v>
      </c>
      <c r="J20" s="81" t="str">
        <f t="shared" si="2"/>
        <v>BAJO</v>
      </c>
      <c r="K20" s="68" t="s">
        <v>857</v>
      </c>
      <c r="L20" s="47">
        <f t="shared" si="0"/>
        <v>0.1</v>
      </c>
    </row>
    <row r="21" spans="1:12" s="11" customFormat="1" ht="38.25">
      <c r="A21" s="84">
        <v>15</v>
      </c>
      <c r="B21" s="45" t="s">
        <v>336</v>
      </c>
      <c r="C21" s="109" t="s">
        <v>345</v>
      </c>
      <c r="D21" s="107" t="s">
        <v>609</v>
      </c>
      <c r="E21" s="108" t="s">
        <v>197</v>
      </c>
      <c r="F21" s="97" t="s">
        <v>705</v>
      </c>
      <c r="G21" s="27" t="s">
        <v>389</v>
      </c>
      <c r="H21" s="14">
        <v>3</v>
      </c>
      <c r="I21" s="14">
        <f>G21*H21</f>
        <v>6</v>
      </c>
      <c r="J21" s="81" t="str">
        <f t="shared" si="2"/>
        <v>BAJO</v>
      </c>
      <c r="K21" s="68" t="s">
        <v>857</v>
      </c>
      <c r="L21" s="47">
        <f>IF(J21="BAJO",0.1,IF(J21="MEDIO",3,5))</f>
        <v>0.1</v>
      </c>
    </row>
    <row r="22" spans="1:12" s="11" customFormat="1" ht="38.25">
      <c r="A22" s="84">
        <v>16</v>
      </c>
      <c r="B22" s="45" t="s">
        <v>336</v>
      </c>
      <c r="C22" s="109" t="s">
        <v>346</v>
      </c>
      <c r="D22" s="69" t="s">
        <v>66</v>
      </c>
      <c r="E22" s="108" t="s">
        <v>197</v>
      </c>
      <c r="F22" s="97" t="s">
        <v>705</v>
      </c>
      <c r="G22" s="14">
        <v>2</v>
      </c>
      <c r="H22" s="14">
        <v>3</v>
      </c>
      <c r="I22" s="14">
        <f t="shared" si="1"/>
        <v>6</v>
      </c>
      <c r="J22" s="81" t="str">
        <f t="shared" si="2"/>
        <v>BAJO</v>
      </c>
      <c r="K22" s="68" t="s">
        <v>857</v>
      </c>
      <c r="L22" s="47">
        <f t="shared" si="0"/>
        <v>0.1</v>
      </c>
    </row>
    <row r="23" spans="1:12" s="11" customFormat="1" ht="114.75">
      <c r="A23" s="84">
        <v>17</v>
      </c>
      <c r="B23" s="45" t="s">
        <v>347</v>
      </c>
      <c r="C23" s="88" t="s">
        <v>348</v>
      </c>
      <c r="D23" s="69" t="s">
        <v>66</v>
      </c>
      <c r="E23" s="108" t="s">
        <v>197</v>
      </c>
      <c r="F23" s="97" t="s">
        <v>706</v>
      </c>
      <c r="G23" s="14">
        <v>2</v>
      </c>
      <c r="H23" s="14">
        <v>3</v>
      </c>
      <c r="I23" s="14">
        <f t="shared" si="1"/>
        <v>6</v>
      </c>
      <c r="J23" s="81" t="str">
        <f t="shared" si="2"/>
        <v>BAJO</v>
      </c>
      <c r="K23" s="68" t="s">
        <v>857</v>
      </c>
      <c r="L23" s="47">
        <f t="shared" si="0"/>
        <v>0.1</v>
      </c>
    </row>
    <row r="24" spans="1:12" s="11" customFormat="1" ht="114.75">
      <c r="A24" s="84">
        <v>18</v>
      </c>
      <c r="B24" s="45" t="s">
        <v>347</v>
      </c>
      <c r="C24" s="88" t="s">
        <v>349</v>
      </c>
      <c r="D24" s="69" t="s">
        <v>609</v>
      </c>
      <c r="E24" s="108" t="s">
        <v>197</v>
      </c>
      <c r="F24" s="97" t="s">
        <v>706</v>
      </c>
      <c r="G24" s="14">
        <v>2</v>
      </c>
      <c r="H24" s="14">
        <v>3</v>
      </c>
      <c r="I24" s="14">
        <f>G24*H24</f>
        <v>6</v>
      </c>
      <c r="J24" s="81" t="str">
        <f t="shared" si="2"/>
        <v>BAJO</v>
      </c>
      <c r="K24" s="68" t="s">
        <v>857</v>
      </c>
      <c r="L24" s="47">
        <f>IF(J24="BAJO",0.1,IF(J24="MEDIO",3,5))</f>
        <v>0.1</v>
      </c>
    </row>
    <row r="25" spans="1:12" s="80" customFormat="1" ht="102">
      <c r="A25" s="84">
        <v>19</v>
      </c>
      <c r="B25" s="45" t="s">
        <v>347</v>
      </c>
      <c r="C25" s="108" t="s">
        <v>782</v>
      </c>
      <c r="D25" s="108" t="s">
        <v>66</v>
      </c>
      <c r="E25" s="108" t="s">
        <v>783</v>
      </c>
      <c r="F25" s="112" t="s">
        <v>705</v>
      </c>
      <c r="G25" s="81">
        <v>3</v>
      </c>
      <c r="H25" s="81">
        <v>4</v>
      </c>
      <c r="I25" s="81">
        <f>G25*H25</f>
        <v>12</v>
      </c>
      <c r="J25" s="81" t="str">
        <f t="shared" si="2"/>
        <v>MEDIO</v>
      </c>
      <c r="K25" s="68" t="s">
        <v>984</v>
      </c>
      <c r="L25" s="84">
        <f>IF(J25="BAJO",0.1,IF(J25="MEDIO",3,5))</f>
        <v>3</v>
      </c>
    </row>
    <row r="26" spans="1:12" s="11" customFormat="1" ht="102">
      <c r="A26" s="84">
        <v>20</v>
      </c>
      <c r="B26" s="45" t="s">
        <v>350</v>
      </c>
      <c r="C26" s="88" t="s">
        <v>351</v>
      </c>
      <c r="D26" s="69" t="s">
        <v>21</v>
      </c>
      <c r="E26" s="69" t="s">
        <v>197</v>
      </c>
      <c r="F26" s="83" t="s">
        <v>608</v>
      </c>
      <c r="G26" s="14">
        <v>3</v>
      </c>
      <c r="H26" s="14">
        <v>4</v>
      </c>
      <c r="I26" s="14">
        <f t="shared" si="1"/>
        <v>12</v>
      </c>
      <c r="J26" s="81" t="str">
        <f t="shared" si="2"/>
        <v>MEDIO</v>
      </c>
      <c r="K26" s="68" t="s">
        <v>984</v>
      </c>
      <c r="L26" s="47">
        <f t="shared" si="0"/>
        <v>3</v>
      </c>
    </row>
    <row r="27" spans="1:12" s="11" customFormat="1" ht="102">
      <c r="A27" s="84">
        <v>21</v>
      </c>
      <c r="B27" s="45" t="s">
        <v>350</v>
      </c>
      <c r="C27" s="88" t="s">
        <v>352</v>
      </c>
      <c r="D27" s="69" t="s">
        <v>609</v>
      </c>
      <c r="E27" s="69" t="s">
        <v>197</v>
      </c>
      <c r="F27" s="97" t="s">
        <v>707</v>
      </c>
      <c r="G27" s="14">
        <v>3</v>
      </c>
      <c r="H27" s="14">
        <v>4</v>
      </c>
      <c r="I27" s="14">
        <f t="shared" si="1"/>
        <v>12</v>
      </c>
      <c r="J27" s="81" t="str">
        <f t="shared" si="2"/>
        <v>MEDIO</v>
      </c>
      <c r="K27" s="68" t="s">
        <v>984</v>
      </c>
      <c r="L27" s="47">
        <f t="shared" si="0"/>
        <v>3</v>
      </c>
    </row>
    <row r="28" spans="1:12" s="11" customFormat="1" ht="102">
      <c r="A28" s="84">
        <v>22</v>
      </c>
      <c r="B28" s="45" t="s">
        <v>350</v>
      </c>
      <c r="C28" s="108" t="s">
        <v>782</v>
      </c>
      <c r="D28" s="108" t="s">
        <v>66</v>
      </c>
      <c r="E28" s="108" t="s">
        <v>783</v>
      </c>
      <c r="F28" s="112" t="s">
        <v>705</v>
      </c>
      <c r="G28" s="14">
        <v>3</v>
      </c>
      <c r="H28" s="14">
        <v>4</v>
      </c>
      <c r="I28" s="14">
        <f>G28*H28</f>
        <v>12</v>
      </c>
      <c r="J28" s="81" t="str">
        <f t="shared" si="2"/>
        <v>MEDIO</v>
      </c>
      <c r="K28" s="68" t="s">
        <v>984</v>
      </c>
      <c r="L28" s="47">
        <f>IF(J28="BAJO",0.1,IF(J28="MEDIO",3,5))</f>
        <v>3</v>
      </c>
    </row>
    <row r="29" spans="1:12" s="11" customFormat="1" ht="51">
      <c r="A29" s="84">
        <v>23</v>
      </c>
      <c r="B29" s="45" t="s">
        <v>785</v>
      </c>
      <c r="C29" s="213" t="s">
        <v>786</v>
      </c>
      <c r="D29" s="108" t="s">
        <v>21</v>
      </c>
      <c r="E29" s="108" t="s">
        <v>197</v>
      </c>
      <c r="F29" s="112" t="s">
        <v>787</v>
      </c>
      <c r="G29" s="14">
        <v>2</v>
      </c>
      <c r="H29" s="14">
        <v>3</v>
      </c>
      <c r="I29" s="14">
        <f t="shared" si="1"/>
        <v>6</v>
      </c>
      <c r="J29" s="81" t="str">
        <f t="shared" si="2"/>
        <v>BAJO</v>
      </c>
      <c r="K29" s="68" t="s">
        <v>857</v>
      </c>
      <c r="L29" s="47">
        <f t="shared" si="0"/>
        <v>0.1</v>
      </c>
    </row>
    <row r="30" spans="1:12" s="11" customFormat="1" ht="51">
      <c r="A30" s="84">
        <v>24</v>
      </c>
      <c r="B30" s="45" t="s">
        <v>785</v>
      </c>
      <c r="C30" s="108" t="s">
        <v>788</v>
      </c>
      <c r="D30" s="212" t="s">
        <v>609</v>
      </c>
      <c r="E30" s="108" t="s">
        <v>197</v>
      </c>
      <c r="F30" s="112" t="s">
        <v>789</v>
      </c>
      <c r="G30" s="14">
        <v>2</v>
      </c>
      <c r="H30" s="14">
        <v>3</v>
      </c>
      <c r="I30" s="14">
        <f t="shared" si="1"/>
        <v>6</v>
      </c>
      <c r="J30" s="81" t="str">
        <f t="shared" si="2"/>
        <v>BAJO</v>
      </c>
      <c r="K30" s="68" t="s">
        <v>857</v>
      </c>
      <c r="L30" s="47">
        <f t="shared" si="0"/>
        <v>0.1</v>
      </c>
    </row>
    <row r="31" spans="1:12" s="11" customFormat="1" ht="38.25">
      <c r="A31" s="84">
        <v>25</v>
      </c>
      <c r="B31" s="89" t="s">
        <v>785</v>
      </c>
      <c r="C31" s="108" t="s">
        <v>782</v>
      </c>
      <c r="D31" s="212" t="s">
        <v>66</v>
      </c>
      <c r="E31" s="108" t="s">
        <v>783</v>
      </c>
      <c r="F31" s="112" t="s">
        <v>705</v>
      </c>
      <c r="G31" s="14">
        <v>2</v>
      </c>
      <c r="H31" s="14">
        <v>3</v>
      </c>
      <c r="I31" s="14">
        <f>G31*H31</f>
        <v>6</v>
      </c>
      <c r="J31" s="81" t="str">
        <f t="shared" si="2"/>
        <v>BAJO</v>
      </c>
      <c r="K31" s="68" t="s">
        <v>857</v>
      </c>
      <c r="L31" s="47">
        <f>IF(J31="BAJO",0.1,IF(J31="MEDIO",3,5))</f>
        <v>0.1</v>
      </c>
    </row>
    <row r="32" spans="1:12" s="11" customFormat="1" ht="12.75">
      <c r="A32" s="84"/>
      <c r="B32" s="25"/>
      <c r="C32" s="13"/>
      <c r="D32" s="26"/>
      <c r="E32" s="13"/>
      <c r="F32" s="41"/>
      <c r="G32" s="14"/>
      <c r="H32" s="14"/>
      <c r="I32" s="14">
        <f t="shared" si="1"/>
        <v>0</v>
      </c>
      <c r="J32" s="81" t="str">
        <f t="shared" si="2"/>
        <v>BAJO</v>
      </c>
      <c r="K32" s="3"/>
      <c r="L32" s="47">
        <f t="shared" si="0"/>
        <v>0.1</v>
      </c>
    </row>
    <row r="33" spans="1:12" s="11" customFormat="1" ht="12.75">
      <c r="A33" s="84"/>
      <c r="B33" s="25"/>
      <c r="C33" s="13"/>
      <c r="D33" s="13"/>
      <c r="E33" s="13"/>
      <c r="F33" s="41"/>
      <c r="G33" s="14"/>
      <c r="H33" s="14"/>
      <c r="I33" s="14">
        <f t="shared" si="1"/>
        <v>0</v>
      </c>
      <c r="J33" s="81" t="str">
        <f t="shared" si="2"/>
        <v>BAJO</v>
      </c>
      <c r="K33" s="3"/>
      <c r="L33" s="47">
        <f t="shared" si="0"/>
        <v>0.1</v>
      </c>
    </row>
    <row r="34" spans="1:12" s="11" customFormat="1" ht="12.75">
      <c r="A34" s="84"/>
      <c r="B34" s="25"/>
      <c r="C34" s="13"/>
      <c r="D34" s="13"/>
      <c r="E34" s="13"/>
      <c r="F34" s="41"/>
      <c r="G34" s="14"/>
      <c r="H34" s="14"/>
      <c r="I34" s="14">
        <f>G34*H34</f>
        <v>0</v>
      </c>
      <c r="J34" s="81" t="str">
        <f t="shared" si="2"/>
        <v>BAJO</v>
      </c>
      <c r="K34" s="3"/>
      <c r="L34" s="47">
        <f>IF(J34="BAJO",0.1,IF(J34="MEDIO",3,5))</f>
        <v>0.1</v>
      </c>
    </row>
    <row r="35" spans="1:12" s="11" customFormat="1" ht="12.75">
      <c r="A35" s="84"/>
      <c r="B35" s="45"/>
      <c r="C35" s="12"/>
      <c r="D35" s="13"/>
      <c r="E35" s="13"/>
      <c r="F35" s="41"/>
      <c r="G35" s="14"/>
      <c r="H35" s="14"/>
      <c r="I35" s="14">
        <f t="shared" si="1"/>
        <v>0</v>
      </c>
      <c r="J35" s="81" t="str">
        <f t="shared" si="2"/>
        <v>BAJO</v>
      </c>
      <c r="K35" s="3"/>
      <c r="L35" s="47">
        <f t="shared" si="0"/>
        <v>0.1</v>
      </c>
    </row>
    <row r="36" spans="1:12" s="11" customFormat="1" ht="12.75">
      <c r="A36" s="84"/>
      <c r="B36" s="45"/>
      <c r="C36" s="13"/>
      <c r="D36" s="29"/>
      <c r="E36" s="13"/>
      <c r="F36" s="41"/>
      <c r="G36" s="14"/>
      <c r="H36" s="14"/>
      <c r="I36" s="14">
        <f t="shared" si="1"/>
        <v>0</v>
      </c>
      <c r="J36" s="81" t="str">
        <f t="shared" si="2"/>
        <v>BAJO</v>
      </c>
      <c r="K36" s="3"/>
      <c r="L36" s="47">
        <f t="shared" si="0"/>
        <v>0.1</v>
      </c>
    </row>
    <row r="37" spans="1:12" s="11" customFormat="1" ht="12.75">
      <c r="A37" s="84"/>
      <c r="B37" s="45"/>
      <c r="C37" s="13"/>
      <c r="D37" s="26"/>
      <c r="E37" s="13"/>
      <c r="F37" s="41"/>
      <c r="G37" s="14"/>
      <c r="H37" s="14"/>
      <c r="I37" s="14">
        <f>G37*H37</f>
        <v>0</v>
      </c>
      <c r="J37" s="81" t="str">
        <f t="shared" si="2"/>
        <v>BAJO</v>
      </c>
      <c r="K37" s="3"/>
      <c r="L37" s="47">
        <f>IF(J37="BAJO",0.1,IF(J37="MEDIO",3,5))</f>
        <v>0.1</v>
      </c>
    </row>
    <row r="38" spans="1:12" s="11" customFormat="1" ht="12.75">
      <c r="A38" s="84"/>
      <c r="B38" s="25"/>
      <c r="C38" s="15"/>
      <c r="D38" s="26"/>
      <c r="E38" s="13"/>
      <c r="F38" s="41"/>
      <c r="G38" s="14"/>
      <c r="H38" s="14"/>
      <c r="I38" s="14">
        <f t="shared" si="1"/>
        <v>0</v>
      </c>
      <c r="J38" s="81" t="str">
        <f t="shared" si="2"/>
        <v>BAJO</v>
      </c>
      <c r="K38" s="3"/>
      <c r="L38" s="47">
        <f t="shared" si="0"/>
        <v>0.1</v>
      </c>
    </row>
    <row r="39" spans="1:12" s="11" customFormat="1" ht="12.75">
      <c r="A39" s="84"/>
      <c r="B39" s="25"/>
      <c r="C39" s="13"/>
      <c r="D39" s="13"/>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26"/>
      <c r="E41" s="13"/>
      <c r="F41" s="41"/>
      <c r="G41" s="14"/>
      <c r="H41" s="14"/>
      <c r="I41" s="14">
        <f t="shared" si="1"/>
        <v>0</v>
      </c>
      <c r="J41" s="81" t="str">
        <f t="shared" si="2"/>
        <v>BAJO</v>
      </c>
      <c r="K41" s="3"/>
      <c r="L41" s="47">
        <f t="shared" si="0"/>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13"/>
      <c r="E43" s="13"/>
      <c r="F43" s="41"/>
      <c r="G43" s="14"/>
      <c r="H43" s="14"/>
      <c r="I43" s="14">
        <f>G43*H43</f>
        <v>0</v>
      </c>
      <c r="J43" s="81" t="str">
        <f t="shared" si="2"/>
        <v>BAJO</v>
      </c>
      <c r="K43" s="3"/>
      <c r="L43" s="47">
        <f>IF(J43="BAJO",0.1,IF(J43="MEDIO",3,5))</f>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26"/>
      <c r="E45" s="13"/>
      <c r="F45" s="41"/>
      <c r="G45" s="14"/>
      <c r="H45" s="14"/>
      <c r="I45" s="14">
        <f t="shared" si="1"/>
        <v>0</v>
      </c>
      <c r="J45" s="81" t="str">
        <f t="shared" si="2"/>
        <v>BAJO</v>
      </c>
      <c r="K45" s="3"/>
      <c r="L45" s="47">
        <f t="shared" si="0"/>
        <v>0.1</v>
      </c>
    </row>
    <row r="46" spans="1:12" s="11" customFormat="1" ht="12.75">
      <c r="A46" s="84"/>
      <c r="B46" s="25"/>
      <c r="C46" s="13"/>
      <c r="D46" s="26"/>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G47*H47</f>
        <v>0</v>
      </c>
      <c r="J47" s="81" t="str">
        <f t="shared" si="2"/>
        <v>BAJO</v>
      </c>
      <c r="K47" s="3"/>
      <c r="L47" s="47">
        <f>IF(J47="BAJO",0.1,IF(J47="MEDIO",3,5))</f>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13"/>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G51*H51</f>
        <v>0</v>
      </c>
      <c r="J51" s="81" t="str">
        <f t="shared" si="2"/>
        <v>BAJO</v>
      </c>
      <c r="K51" s="3"/>
      <c r="L51" s="47">
        <f>IF(J51="BAJO",0.1,IF(J51="MEDIO",3,5))</f>
        <v>0.1</v>
      </c>
    </row>
    <row r="52" spans="1:12" s="11" customFormat="1" ht="12.75">
      <c r="A52" s="84"/>
      <c r="B52" s="25"/>
      <c r="C52" s="13"/>
      <c r="D52" s="26"/>
      <c r="E52" s="13"/>
      <c r="F52" s="41"/>
      <c r="G52" s="14"/>
      <c r="H52" s="14"/>
      <c r="I52" s="14">
        <f t="shared" si="1"/>
        <v>0</v>
      </c>
      <c r="J52" s="81" t="str">
        <f t="shared" si="2"/>
        <v>BAJO</v>
      </c>
      <c r="K52" s="3"/>
      <c r="L52" s="47">
        <f t="shared" si="0"/>
        <v>0.1</v>
      </c>
    </row>
    <row r="53" spans="1:12" s="11" customFormat="1" ht="12.75">
      <c r="A53" s="84"/>
      <c r="B53" s="25"/>
      <c r="C53" s="13"/>
      <c r="D53" s="29"/>
      <c r="E53" s="13"/>
      <c r="F53" s="41"/>
      <c r="G53" s="14"/>
      <c r="H53" s="14"/>
      <c r="I53" s="14">
        <f t="shared" si="1"/>
        <v>0</v>
      </c>
      <c r="J53" s="81" t="str">
        <f t="shared" si="2"/>
        <v>BAJO</v>
      </c>
      <c r="K53" s="3"/>
      <c r="L53" s="47">
        <f t="shared" si="0"/>
        <v>0.1</v>
      </c>
    </row>
    <row r="54" spans="1:12" s="11" customFormat="1" ht="12.75">
      <c r="A54" s="84"/>
      <c r="B54" s="25"/>
      <c r="C54" s="13"/>
      <c r="D54" s="13"/>
      <c r="E54" s="13"/>
      <c r="F54" s="41"/>
      <c r="G54" s="14"/>
      <c r="H54" s="14"/>
      <c r="I54" s="14">
        <f>G54*H54</f>
        <v>0</v>
      </c>
      <c r="J54" s="81" t="str">
        <f t="shared" si="2"/>
        <v>BAJO</v>
      </c>
      <c r="K54" s="3"/>
      <c r="L54" s="47">
        <f>IF(J54="BAJO",0.1,IF(J54="MEDIO",3,5))</f>
        <v>0.1</v>
      </c>
    </row>
    <row r="55" spans="1:12" s="11" customFormat="1" ht="12.75">
      <c r="A55" s="84"/>
      <c r="B55" s="25"/>
      <c r="C55" s="13"/>
      <c r="D55" s="13"/>
      <c r="E55" s="13"/>
      <c r="F55" s="41"/>
      <c r="G55" s="14"/>
      <c r="H55" s="14"/>
      <c r="I55" s="14">
        <f>G55*H55</f>
        <v>0</v>
      </c>
      <c r="J55" s="81" t="str">
        <f t="shared" si="2"/>
        <v>BAJO</v>
      </c>
      <c r="K55" s="3"/>
      <c r="L55" s="47">
        <f>IF(J55="BAJO",0.1,IF(J55="MEDIO",3,5))</f>
        <v>0.1</v>
      </c>
    </row>
    <row r="56" spans="1:12" s="11" customFormat="1" ht="12.75">
      <c r="A56" s="84"/>
      <c r="B56" s="25"/>
      <c r="C56" s="13"/>
      <c r="D56" s="26"/>
      <c r="E56" s="13"/>
      <c r="F56" s="41"/>
      <c r="G56" s="14"/>
      <c r="H56" s="14"/>
      <c r="I56" s="14">
        <f t="shared" si="1"/>
        <v>0</v>
      </c>
      <c r="J56" s="81" t="str">
        <f t="shared" si="2"/>
        <v>BAJO</v>
      </c>
      <c r="K56" s="3"/>
      <c r="L56" s="47">
        <f t="shared" si="0"/>
        <v>0.1</v>
      </c>
    </row>
    <row r="57" spans="1:12" s="11" customFormat="1" ht="12.75">
      <c r="A57" s="84"/>
      <c r="B57" s="25"/>
      <c r="C57" s="13"/>
      <c r="D57" s="29"/>
      <c r="E57" s="13"/>
      <c r="F57" s="41"/>
      <c r="G57" s="14"/>
      <c r="H57" s="14"/>
      <c r="I57" s="14">
        <f t="shared" si="1"/>
        <v>0</v>
      </c>
      <c r="J57" s="81" t="str">
        <f t="shared" si="2"/>
        <v>BAJO</v>
      </c>
      <c r="K57" s="3"/>
      <c r="L57" s="47">
        <f t="shared" si="0"/>
        <v>0.1</v>
      </c>
    </row>
    <row r="58" spans="1:12" s="11" customFormat="1" ht="12.75">
      <c r="A58" s="84"/>
      <c r="B58" s="25"/>
      <c r="C58" s="13"/>
      <c r="D58" s="13"/>
      <c r="E58" s="13"/>
      <c r="F58" s="41"/>
      <c r="G58" s="14"/>
      <c r="H58" s="14"/>
      <c r="I58" s="14">
        <f t="shared" si="1"/>
        <v>0</v>
      </c>
      <c r="J58" s="81" t="str">
        <f t="shared" si="2"/>
        <v>BAJO</v>
      </c>
      <c r="K58" s="3"/>
      <c r="L58" s="47">
        <f>IF(J58="BAJO",0.1,IF(J58="MEDIO",3,5))</f>
        <v>0.1</v>
      </c>
    </row>
    <row r="59" spans="1:12" s="22" customFormat="1" ht="12.75">
      <c r="A59" s="59"/>
      <c r="B59" s="25"/>
      <c r="C59" s="13"/>
      <c r="D59" s="15"/>
      <c r="E59" s="15"/>
      <c r="F59" s="41"/>
      <c r="G59" s="21"/>
      <c r="H59" s="21"/>
      <c r="I59" s="21">
        <f t="shared" si="1"/>
        <v>0</v>
      </c>
      <c r="J59" s="81" t="str">
        <f t="shared" si="2"/>
        <v>BAJO</v>
      </c>
      <c r="K59" s="3"/>
      <c r="L59" s="59">
        <f>IF(J59="BAJO",0.1,IF(J59="MEDIO",3,5))</f>
        <v>0.1</v>
      </c>
    </row>
    <row r="60" spans="1:12" s="11" customFormat="1" ht="12.75">
      <c r="A60" s="84"/>
      <c r="B60" s="25"/>
      <c r="C60" s="15"/>
      <c r="D60" s="26"/>
      <c r="E60" s="16"/>
      <c r="F60" s="35"/>
      <c r="G60" s="23"/>
      <c r="H60" s="23"/>
      <c r="I60" s="14">
        <f t="shared" si="1"/>
        <v>0</v>
      </c>
      <c r="J60" s="81" t="str">
        <f t="shared" si="2"/>
        <v>BAJO</v>
      </c>
      <c r="K60" s="3"/>
      <c r="L60" s="47">
        <f t="shared" si="0"/>
        <v>0.1</v>
      </c>
    </row>
    <row r="61" spans="1:12" s="11" customFormat="1" ht="12.75">
      <c r="A61" s="84"/>
      <c r="B61" s="25"/>
      <c r="C61" s="13"/>
      <c r="D61" s="26"/>
      <c r="E61" s="16"/>
      <c r="F61" s="35"/>
      <c r="G61" s="23"/>
      <c r="H61" s="23"/>
      <c r="I61" s="14">
        <f t="shared" si="1"/>
        <v>0</v>
      </c>
      <c r="J61" s="81" t="str">
        <f t="shared" si="2"/>
        <v>BAJO</v>
      </c>
      <c r="K61" s="3"/>
      <c r="L61" s="47">
        <f t="shared" si="0"/>
        <v>0.1</v>
      </c>
    </row>
    <row r="62" spans="1:12" s="11" customFormat="1" ht="12.75">
      <c r="A62" s="84"/>
      <c r="B62" s="25"/>
      <c r="C62" s="13"/>
      <c r="D62" s="13"/>
      <c r="E62" s="16"/>
      <c r="F62" s="35"/>
      <c r="G62" s="23"/>
      <c r="H62" s="23"/>
      <c r="I62" s="14">
        <f>G62*H62</f>
        <v>0</v>
      </c>
      <c r="J62" s="81" t="str">
        <f t="shared" si="2"/>
        <v>BAJO</v>
      </c>
      <c r="K62" s="3"/>
      <c r="L62" s="47">
        <f>IF(J62="BAJO",0.1,IF(J62="MEDIO",3,5))</f>
        <v>0.1</v>
      </c>
    </row>
    <row r="63" spans="1:12" s="11" customFormat="1" ht="12.75">
      <c r="A63" s="84"/>
      <c r="B63" s="25"/>
      <c r="C63" s="28"/>
      <c r="D63" s="29"/>
      <c r="E63" s="28"/>
      <c r="F63" s="35"/>
      <c r="G63" s="14"/>
      <c r="H63" s="14"/>
      <c r="I63" s="14">
        <f t="shared" si="1"/>
        <v>0</v>
      </c>
      <c r="J63" s="81" t="str">
        <f t="shared" si="2"/>
        <v>BAJO</v>
      </c>
      <c r="K63" s="3"/>
      <c r="L63" s="47">
        <f t="shared" si="0"/>
        <v>0.1</v>
      </c>
    </row>
    <row r="64" spans="1:12" s="11" customFormat="1" ht="12.75">
      <c r="A64" s="84"/>
      <c r="B64" s="25"/>
      <c r="C64" s="28"/>
      <c r="D64" s="29"/>
      <c r="E64" s="28"/>
      <c r="F64" s="35"/>
      <c r="G64" s="30"/>
      <c r="H64" s="14"/>
      <c r="I64" s="14">
        <f t="shared" si="1"/>
        <v>0</v>
      </c>
      <c r="J64" s="81" t="str">
        <f t="shared" si="2"/>
        <v>BAJO</v>
      </c>
      <c r="K64" s="3"/>
      <c r="L64" s="47">
        <f t="shared" si="0"/>
        <v>0.1</v>
      </c>
    </row>
    <row r="65" spans="1:14" s="11" customFormat="1" ht="12.75">
      <c r="A65" s="84"/>
      <c r="B65" s="25"/>
      <c r="C65" s="28"/>
      <c r="D65" s="29"/>
      <c r="E65" s="28"/>
      <c r="F65" s="35"/>
      <c r="G65" s="30"/>
      <c r="H65" s="14"/>
      <c r="I65" s="14">
        <f>G65*H65</f>
        <v>0</v>
      </c>
      <c r="J65" s="81" t="str">
        <f t="shared" si="2"/>
        <v>BAJO</v>
      </c>
      <c r="K65" s="3"/>
      <c r="L65" s="47">
        <f>IF(J65="BAJO",0.1,IF(J65="MEDIO",3,5))</f>
        <v>0.1</v>
      </c>
    </row>
    <row r="66" spans="1:14" s="11" customFormat="1" ht="12.75">
      <c r="A66" s="84"/>
      <c r="B66" s="25"/>
      <c r="C66" s="28"/>
      <c r="D66" s="29"/>
      <c r="E66" s="28"/>
      <c r="F66" s="35"/>
      <c r="G66" s="14"/>
      <c r="H66" s="14"/>
      <c r="I66" s="14">
        <f t="shared" si="1"/>
        <v>0</v>
      </c>
      <c r="J66" s="81" t="str">
        <f t="shared" si="2"/>
        <v>BAJO</v>
      </c>
      <c r="K66" s="13"/>
      <c r="L66" s="47">
        <f t="shared" si="0"/>
        <v>0.1</v>
      </c>
    </row>
    <row r="67" spans="1:14" s="11" customFormat="1" ht="12.75">
      <c r="A67" s="84"/>
      <c r="B67" s="25"/>
      <c r="C67" s="28"/>
      <c r="D67" s="29"/>
      <c r="E67" s="28"/>
      <c r="F67" s="35"/>
      <c r="G67" s="14"/>
      <c r="H67" s="14"/>
      <c r="I67" s="14">
        <f>G67*H67</f>
        <v>0</v>
      </c>
      <c r="J67" s="81" t="str">
        <f t="shared" si="2"/>
        <v>BAJO</v>
      </c>
      <c r="K67" s="13"/>
      <c r="L67" s="47">
        <f>IF(J67="BAJO",0.1,IF(J67="MEDIO",3,5))</f>
        <v>0.1</v>
      </c>
    </row>
    <row r="68" spans="1:14" s="22" customFormat="1" ht="12.75">
      <c r="A68" s="59"/>
      <c r="B68" s="31"/>
      <c r="C68" s="32"/>
      <c r="D68" s="33"/>
      <c r="E68" s="15"/>
      <c r="F68" s="42"/>
      <c r="G68" s="21"/>
      <c r="H68" s="21"/>
      <c r="I68" s="21">
        <f t="shared" si="1"/>
        <v>0</v>
      </c>
      <c r="J68" s="81" t="str">
        <f t="shared" si="2"/>
        <v>BAJO</v>
      </c>
      <c r="K68" s="3"/>
      <c r="L68" s="59">
        <f t="shared" si="0"/>
        <v>0.1</v>
      </c>
    </row>
    <row r="69" spans="1:14" s="22" customFormat="1" ht="12.75">
      <c r="A69" s="59"/>
      <c r="B69" s="31"/>
      <c r="C69" s="32"/>
      <c r="D69" s="29"/>
      <c r="E69" s="15"/>
      <c r="F69" s="42"/>
      <c r="G69" s="34"/>
      <c r="H69" s="21"/>
      <c r="I69" s="21">
        <f t="shared" si="1"/>
        <v>0</v>
      </c>
      <c r="J69" s="81" t="str">
        <f t="shared" si="2"/>
        <v>BAJO</v>
      </c>
      <c r="K69" s="3"/>
      <c r="L69" s="59">
        <f t="shared" si="0"/>
        <v>0.1</v>
      </c>
    </row>
    <row r="70" spans="1:14" s="11" customFormat="1" ht="12.75">
      <c r="A70" s="84"/>
      <c r="B70" s="25"/>
      <c r="C70" s="35"/>
      <c r="D70" s="29"/>
      <c r="E70" s="28"/>
      <c r="F70" s="35"/>
      <c r="G70" s="14"/>
      <c r="H70" s="14"/>
      <c r="I70" s="14">
        <f t="shared" si="1"/>
        <v>0</v>
      </c>
      <c r="J70" s="81" t="str">
        <f t="shared" si="2"/>
        <v>BAJO</v>
      </c>
      <c r="K70" s="13"/>
      <c r="L70" s="47">
        <f t="shared" si="0"/>
        <v>0.1</v>
      </c>
    </row>
    <row r="71" spans="1:14" s="11" customFormat="1" ht="12.75">
      <c r="A71" s="84"/>
      <c r="B71" s="25"/>
      <c r="C71" s="28"/>
      <c r="D71" s="29"/>
      <c r="E71" s="28"/>
      <c r="F71" s="35"/>
      <c r="G71" s="14"/>
      <c r="H71" s="14"/>
      <c r="I71" s="14">
        <f t="shared" si="1"/>
        <v>0</v>
      </c>
      <c r="J71" s="81" t="str">
        <f t="shared" si="2"/>
        <v>BAJO</v>
      </c>
      <c r="K71" s="13"/>
      <c r="L71" s="47">
        <f t="shared" si="0"/>
        <v>0.1</v>
      </c>
    </row>
    <row r="72" spans="1:14" s="11" customFormat="1" ht="12.75">
      <c r="A72" s="84"/>
      <c r="B72" s="25"/>
      <c r="C72" s="28"/>
      <c r="D72" s="29"/>
      <c r="E72" s="28"/>
      <c r="F72" s="35"/>
      <c r="G72" s="14"/>
      <c r="H72" s="14"/>
      <c r="I72" s="14">
        <f t="shared" si="1"/>
        <v>0</v>
      </c>
      <c r="J72" s="81" t="str">
        <f t="shared" ref="J72:J78" si="3">IF(I72&lt;=6,"BAJO",IF(I72&gt;=15,"ALTO","MEDIO"))</f>
        <v>BAJO</v>
      </c>
      <c r="K72" s="3"/>
      <c r="L72" s="47">
        <f t="shared" si="0"/>
        <v>0.1</v>
      </c>
    </row>
    <row r="73" spans="1:14" s="11" customFormat="1" ht="12.75">
      <c r="A73" s="84"/>
      <c r="B73" s="25"/>
      <c r="C73" s="28"/>
      <c r="D73" s="29"/>
      <c r="E73" s="28"/>
      <c r="F73" s="35"/>
      <c r="G73" s="14"/>
      <c r="H73" s="14"/>
      <c r="I73" s="14">
        <f t="shared" si="1"/>
        <v>0</v>
      </c>
      <c r="J73" s="81" t="str">
        <f t="shared" si="3"/>
        <v>BAJO</v>
      </c>
      <c r="K73" s="3"/>
      <c r="L73" s="47">
        <f t="shared" ref="L73:L78" si="4">IF(J73="BAJO",0.1,IF(J73="MEDIO",3,5))</f>
        <v>0.1</v>
      </c>
    </row>
    <row r="74" spans="1:14" s="11" customFormat="1" ht="12.75">
      <c r="A74" s="84"/>
      <c r="B74" s="25"/>
      <c r="C74" s="28"/>
      <c r="D74" s="29"/>
      <c r="E74" s="28"/>
      <c r="F74" s="35"/>
      <c r="G74" s="14"/>
      <c r="H74" s="14"/>
      <c r="I74" s="14">
        <f t="shared" ref="I74:I78" si="5">G74*H74</f>
        <v>0</v>
      </c>
      <c r="J74" s="81" t="str">
        <f t="shared" si="3"/>
        <v>BAJO</v>
      </c>
      <c r="K74" s="3"/>
      <c r="L74" s="47">
        <f t="shared" si="4"/>
        <v>0.1</v>
      </c>
    </row>
    <row r="75" spans="1:14" s="11" customFormat="1" ht="12.75">
      <c r="A75" s="84"/>
      <c r="B75" s="25"/>
      <c r="C75" s="28"/>
      <c r="D75" s="29"/>
      <c r="E75" s="28"/>
      <c r="F75" s="35"/>
      <c r="G75" s="14"/>
      <c r="H75" s="14"/>
      <c r="I75" s="14">
        <f t="shared" si="5"/>
        <v>0</v>
      </c>
      <c r="J75" s="81" t="str">
        <f t="shared" si="3"/>
        <v>BAJO</v>
      </c>
      <c r="K75" s="3"/>
      <c r="L75" s="47">
        <f t="shared" si="4"/>
        <v>0.1</v>
      </c>
    </row>
    <row r="76" spans="1:14" s="11" customFormat="1" ht="12.75">
      <c r="A76" s="84"/>
      <c r="B76" s="25"/>
      <c r="C76" s="28"/>
      <c r="D76" s="29"/>
      <c r="E76" s="28"/>
      <c r="F76" s="35"/>
      <c r="G76" s="14"/>
      <c r="H76" s="14"/>
      <c r="I76" s="14">
        <f t="shared" si="5"/>
        <v>0</v>
      </c>
      <c r="J76" s="81" t="str">
        <f t="shared" si="3"/>
        <v>BAJO</v>
      </c>
      <c r="K76" s="3"/>
      <c r="L76" s="47">
        <f t="shared" si="4"/>
        <v>0.1</v>
      </c>
    </row>
    <row r="77" spans="1:14" s="11" customFormat="1" ht="12.75">
      <c r="A77" s="84"/>
      <c r="B77" s="25"/>
      <c r="C77" s="28"/>
      <c r="D77" s="29"/>
      <c r="E77" s="28"/>
      <c r="F77" s="35"/>
      <c r="G77" s="14"/>
      <c r="H77" s="14"/>
      <c r="I77" s="14">
        <f t="shared" si="5"/>
        <v>0</v>
      </c>
      <c r="J77" s="81" t="str">
        <f t="shared" si="3"/>
        <v>BAJO</v>
      </c>
      <c r="K77" s="3"/>
      <c r="L77" s="47">
        <f t="shared" si="4"/>
        <v>0.1</v>
      </c>
    </row>
    <row r="78" spans="1:14" s="11" customFormat="1" ht="12.75">
      <c r="A78" s="84"/>
      <c r="B78" s="25"/>
      <c r="C78" s="28"/>
      <c r="D78" s="29"/>
      <c r="E78" s="28"/>
      <c r="F78" s="35"/>
      <c r="G78" s="14"/>
      <c r="H78" s="14"/>
      <c r="I78" s="14">
        <f t="shared" si="5"/>
        <v>0</v>
      </c>
      <c r="J78" s="81" t="str">
        <f t="shared" si="3"/>
        <v>BAJO</v>
      </c>
      <c r="K78" s="3"/>
      <c r="L78" s="47">
        <f t="shared" si="4"/>
        <v>0.1</v>
      </c>
    </row>
    <row r="79" spans="1:14" s="11" customFormat="1" ht="12.75">
      <c r="A79" s="38"/>
      <c r="C79" s="36"/>
      <c r="D79" s="37"/>
      <c r="F79" s="43"/>
      <c r="G79" s="38"/>
      <c r="H79" s="38"/>
      <c r="M79" s="11">
        <f>SUM(L7:L78)</f>
        <v>33.200000000000067</v>
      </c>
      <c r="N79" s="11">
        <f>COUNT(L7:L78)</f>
        <v>71</v>
      </c>
    </row>
    <row r="80" spans="1:14" s="11" customFormat="1" ht="12.75">
      <c r="A80" s="38"/>
      <c r="D80" s="37"/>
      <c r="F80" s="43"/>
      <c r="G80" s="38"/>
      <c r="H80" s="38"/>
    </row>
    <row r="81" spans="1:8" s="11" customFormat="1" ht="12.75">
      <c r="A81" s="38"/>
      <c r="D81" s="37"/>
      <c r="F81" s="43"/>
      <c r="G81" s="38"/>
      <c r="H81" s="38"/>
    </row>
  </sheetData>
  <dataConsolidate/>
  <mergeCells count="5">
    <mergeCell ref="C1:L1"/>
    <mergeCell ref="C2:L2"/>
    <mergeCell ref="A1:B2"/>
    <mergeCell ref="A4:B4"/>
    <mergeCell ref="F4:J4"/>
  </mergeCells>
  <conditionalFormatting sqref="J7:J78">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4"/>
  <sheetViews>
    <sheetView view="pageBreakPreview" zoomScale="70" zoomScaleNormal="70" zoomScaleSheetLayoutView="70" workbookViewId="0">
      <selection sqref="A1:B2"/>
    </sheetView>
  </sheetViews>
  <sheetFormatPr baseColWidth="10" defaultColWidth="11.42578125" defaultRowHeight="18"/>
  <cols>
    <col min="1" max="1" width="5.28515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34"/>
      <c r="B1" s="334"/>
      <c r="C1" s="329" t="s">
        <v>606</v>
      </c>
      <c r="D1" s="329"/>
      <c r="E1" s="329"/>
      <c r="F1" s="329"/>
      <c r="G1" s="329"/>
      <c r="H1" s="329"/>
      <c r="I1" s="329"/>
      <c r="J1" s="329"/>
      <c r="K1" s="329"/>
      <c r="L1" s="329"/>
    </row>
    <row r="2" spans="1:73" ht="34.5" customHeight="1">
      <c r="A2" s="334"/>
      <c r="B2" s="334"/>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912</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89" t="s">
        <v>370</v>
      </c>
      <c r="C7" s="90" t="s">
        <v>371</v>
      </c>
      <c r="D7" s="81" t="s">
        <v>374</v>
      </c>
      <c r="E7" s="81" t="s">
        <v>375</v>
      </c>
      <c r="F7" s="83" t="s">
        <v>841</v>
      </c>
      <c r="G7" s="14">
        <v>2</v>
      </c>
      <c r="H7" s="14">
        <v>3</v>
      </c>
      <c r="I7" s="14">
        <f>G7*H7</f>
        <v>6</v>
      </c>
      <c r="J7" s="81" t="str">
        <f>IF(I7&lt;=6,"BAJO",IF(I7&gt;=15,"ALTO","MEDIO"))</f>
        <v>BAJO</v>
      </c>
      <c r="K7" s="68" t="s">
        <v>857</v>
      </c>
      <c r="L7" s="47">
        <f t="shared" ref="L7:L65" si="0">IF(J7="BAJO",0.1,IF(J7="MEDIO",3,5))</f>
        <v>0.1</v>
      </c>
      <c r="BT7" s="11">
        <v>1</v>
      </c>
      <c r="BU7" s="11">
        <v>1</v>
      </c>
    </row>
    <row r="8" spans="1:73" s="11" customFormat="1" ht="38.25">
      <c r="A8" s="84">
        <v>2</v>
      </c>
      <c r="B8" s="89" t="s">
        <v>370</v>
      </c>
      <c r="C8" s="90" t="s">
        <v>372</v>
      </c>
      <c r="D8" s="30" t="s">
        <v>610</v>
      </c>
      <c r="E8" s="81" t="s">
        <v>375</v>
      </c>
      <c r="F8" s="83" t="s">
        <v>841</v>
      </c>
      <c r="G8" s="14">
        <v>2</v>
      </c>
      <c r="H8" s="14">
        <v>3</v>
      </c>
      <c r="I8" s="14">
        <f t="shared" ref="I8:I66" si="1">G8*H8</f>
        <v>6</v>
      </c>
      <c r="J8" s="81" t="str">
        <f t="shared" ref="J8:J71" si="2">IF(I8&lt;=6,"BAJO",IF(I8&gt;=15,"ALTO","MEDIO"))</f>
        <v>BAJO</v>
      </c>
      <c r="K8" s="68" t="s">
        <v>857</v>
      </c>
      <c r="L8" s="47">
        <f t="shared" si="0"/>
        <v>0.1</v>
      </c>
      <c r="BT8" s="11">
        <v>2</v>
      </c>
      <c r="BU8" s="11">
        <v>2</v>
      </c>
    </row>
    <row r="9" spans="1:73" s="11" customFormat="1" ht="38.25">
      <c r="A9" s="84">
        <v>3</v>
      </c>
      <c r="B9" s="89" t="s">
        <v>370</v>
      </c>
      <c r="C9" s="90" t="s">
        <v>373</v>
      </c>
      <c r="D9" s="30" t="s">
        <v>610</v>
      </c>
      <c r="E9" s="81" t="s">
        <v>375</v>
      </c>
      <c r="F9" s="83" t="s">
        <v>841</v>
      </c>
      <c r="G9" s="14">
        <v>2</v>
      </c>
      <c r="H9" s="14">
        <v>3</v>
      </c>
      <c r="I9" s="14">
        <f>G9*H9</f>
        <v>6</v>
      </c>
      <c r="J9" s="81" t="str">
        <f t="shared" si="2"/>
        <v>BAJO</v>
      </c>
      <c r="K9" s="68" t="s">
        <v>857</v>
      </c>
      <c r="L9" s="47">
        <f>IF(J9="BAJO",0.1,IF(J9="MEDIO",3,5))</f>
        <v>0.1</v>
      </c>
      <c r="BT9" s="11">
        <v>2</v>
      </c>
      <c r="BU9" s="11">
        <v>2</v>
      </c>
    </row>
    <row r="10" spans="1:73" s="11" customFormat="1" ht="140.25" customHeight="1">
      <c r="A10" s="84">
        <v>4</v>
      </c>
      <c r="B10" s="89" t="s">
        <v>376</v>
      </c>
      <c r="C10" s="90" t="s">
        <v>377</v>
      </c>
      <c r="D10" s="81" t="s">
        <v>378</v>
      </c>
      <c r="E10" s="81" t="s">
        <v>375</v>
      </c>
      <c r="F10" s="83" t="s">
        <v>842</v>
      </c>
      <c r="G10" s="14">
        <v>2</v>
      </c>
      <c r="H10" s="14">
        <v>3</v>
      </c>
      <c r="I10" s="14">
        <f t="shared" si="1"/>
        <v>6</v>
      </c>
      <c r="J10" s="81" t="str">
        <f t="shared" si="2"/>
        <v>BAJO</v>
      </c>
      <c r="K10" s="68" t="s">
        <v>857</v>
      </c>
      <c r="L10" s="47">
        <f t="shared" si="0"/>
        <v>0.1</v>
      </c>
    </row>
    <row r="11" spans="1:73" s="11" customFormat="1" ht="114.75">
      <c r="A11" s="84">
        <v>5</v>
      </c>
      <c r="B11" s="89" t="s">
        <v>376</v>
      </c>
      <c r="C11" s="90" t="s">
        <v>379</v>
      </c>
      <c r="D11" s="30" t="s">
        <v>610</v>
      </c>
      <c r="E11" s="81" t="s">
        <v>375</v>
      </c>
      <c r="F11" s="83" t="s">
        <v>842</v>
      </c>
      <c r="G11" s="14">
        <v>2</v>
      </c>
      <c r="H11" s="14">
        <v>3</v>
      </c>
      <c r="I11" s="14">
        <f t="shared" si="1"/>
        <v>6</v>
      </c>
      <c r="J11" s="81" t="str">
        <f t="shared" si="2"/>
        <v>BAJO</v>
      </c>
      <c r="K11" s="68" t="s">
        <v>857</v>
      </c>
      <c r="L11" s="47">
        <f t="shared" si="0"/>
        <v>0.1</v>
      </c>
    </row>
    <row r="12" spans="1:73" s="11" customFormat="1" ht="38.25">
      <c r="A12" s="84">
        <v>6</v>
      </c>
      <c r="B12" s="89" t="s">
        <v>380</v>
      </c>
      <c r="C12" s="90" t="s">
        <v>381</v>
      </c>
      <c r="D12" s="81" t="s">
        <v>374</v>
      </c>
      <c r="E12" s="81" t="s">
        <v>375</v>
      </c>
      <c r="F12" s="83" t="s">
        <v>841</v>
      </c>
      <c r="G12" s="14">
        <v>2</v>
      </c>
      <c r="H12" s="14">
        <v>3</v>
      </c>
      <c r="I12" s="14">
        <f>G12*H12</f>
        <v>6</v>
      </c>
      <c r="J12" s="81" t="str">
        <f t="shared" si="2"/>
        <v>BAJO</v>
      </c>
      <c r="K12" s="68" t="s">
        <v>857</v>
      </c>
      <c r="L12" s="47">
        <f>IF(J12="BAJO",0.1,IF(J12="MEDIO",3,5))</f>
        <v>0.1</v>
      </c>
    </row>
    <row r="13" spans="1:73" s="11" customFormat="1" ht="38.25">
      <c r="A13" s="84">
        <v>7</v>
      </c>
      <c r="B13" s="89" t="s">
        <v>380</v>
      </c>
      <c r="C13" s="90" t="s">
        <v>382</v>
      </c>
      <c r="D13" s="30" t="s">
        <v>610</v>
      </c>
      <c r="E13" s="81" t="s">
        <v>375</v>
      </c>
      <c r="F13" s="83" t="s">
        <v>841</v>
      </c>
      <c r="G13" s="14">
        <v>2</v>
      </c>
      <c r="H13" s="14">
        <v>3</v>
      </c>
      <c r="I13" s="14">
        <f>G13*H13</f>
        <v>6</v>
      </c>
      <c r="J13" s="81" t="str">
        <f t="shared" si="2"/>
        <v>BAJO</v>
      </c>
      <c r="K13" s="68" t="s">
        <v>857</v>
      </c>
      <c r="L13" s="47">
        <f>IF(J13="BAJO",0.1,IF(J13="MEDIO",3,5))</f>
        <v>0.1</v>
      </c>
    </row>
    <row r="14" spans="1:73" s="11" customFormat="1" ht="38.25">
      <c r="A14" s="84">
        <v>8</v>
      </c>
      <c r="B14" s="89" t="s">
        <v>380</v>
      </c>
      <c r="C14" s="90" t="s">
        <v>383</v>
      </c>
      <c r="D14" s="30" t="s">
        <v>610</v>
      </c>
      <c r="E14" s="81" t="s">
        <v>375</v>
      </c>
      <c r="F14" s="83" t="s">
        <v>841</v>
      </c>
      <c r="G14" s="14">
        <v>2</v>
      </c>
      <c r="H14" s="14">
        <v>3</v>
      </c>
      <c r="I14" s="14">
        <f>G14*H14</f>
        <v>6</v>
      </c>
      <c r="J14" s="81" t="str">
        <f t="shared" si="2"/>
        <v>BAJO</v>
      </c>
      <c r="K14" s="68" t="s">
        <v>857</v>
      </c>
      <c r="L14" s="47">
        <f>IF(J14="BAJO",0.1,IF(J14="MEDIO",3,5))</f>
        <v>0.1</v>
      </c>
    </row>
    <row r="15" spans="1:73" s="11" customFormat="1" ht="38.25">
      <c r="A15" s="84">
        <v>9</v>
      </c>
      <c r="B15" s="89" t="s">
        <v>384</v>
      </c>
      <c r="C15" s="69" t="s">
        <v>843</v>
      </c>
      <c r="D15" s="30" t="s">
        <v>610</v>
      </c>
      <c r="E15" s="81" t="s">
        <v>375</v>
      </c>
      <c r="F15" s="83" t="s">
        <v>541</v>
      </c>
      <c r="G15" s="27" t="s">
        <v>389</v>
      </c>
      <c r="H15" s="14">
        <v>2</v>
      </c>
      <c r="I15" s="14">
        <f>G15*H15</f>
        <v>4</v>
      </c>
      <c r="J15" s="81" t="str">
        <f t="shared" si="2"/>
        <v>BAJO</v>
      </c>
      <c r="K15" s="68" t="s">
        <v>857</v>
      </c>
      <c r="L15" s="47">
        <f>IF(J15="BAJO",0.1,IF(J15="MEDIO",3,5))</f>
        <v>0.1</v>
      </c>
    </row>
    <row r="16" spans="1:73" s="11" customFormat="1" ht="38.25">
      <c r="A16" s="84">
        <v>10</v>
      </c>
      <c r="B16" s="89" t="s">
        <v>384</v>
      </c>
      <c r="C16" s="69" t="s">
        <v>844</v>
      </c>
      <c r="D16" s="30" t="s">
        <v>610</v>
      </c>
      <c r="E16" s="81" t="s">
        <v>375</v>
      </c>
      <c r="F16" s="83" t="s">
        <v>541</v>
      </c>
      <c r="G16" s="14">
        <v>2</v>
      </c>
      <c r="H16" s="14">
        <v>2</v>
      </c>
      <c r="I16" s="14">
        <f t="shared" si="1"/>
        <v>4</v>
      </c>
      <c r="J16" s="81" t="str">
        <f t="shared" si="2"/>
        <v>BAJO</v>
      </c>
      <c r="K16" s="68" t="s">
        <v>857</v>
      </c>
      <c r="L16" s="47">
        <f t="shared" si="0"/>
        <v>0.1</v>
      </c>
    </row>
    <row r="17" spans="1:12" s="11" customFormat="1" ht="127.5">
      <c r="A17" s="84">
        <v>11</v>
      </c>
      <c r="B17" s="89" t="s">
        <v>385</v>
      </c>
      <c r="C17" s="69" t="s">
        <v>845</v>
      </c>
      <c r="D17" s="30" t="s">
        <v>610</v>
      </c>
      <c r="E17" s="81" t="s">
        <v>375</v>
      </c>
      <c r="F17" s="83" t="s">
        <v>386</v>
      </c>
      <c r="G17" s="14">
        <v>2</v>
      </c>
      <c r="H17" s="14">
        <v>3</v>
      </c>
      <c r="I17" s="14">
        <f t="shared" si="1"/>
        <v>6</v>
      </c>
      <c r="J17" s="81" t="str">
        <f t="shared" si="2"/>
        <v>BAJO</v>
      </c>
      <c r="K17" s="68" t="s">
        <v>857</v>
      </c>
      <c r="L17" s="47">
        <f t="shared" si="0"/>
        <v>0.1</v>
      </c>
    </row>
    <row r="18" spans="1:12" s="11" customFormat="1" ht="127.5">
      <c r="A18" s="84">
        <v>12</v>
      </c>
      <c r="B18" s="89" t="s">
        <v>385</v>
      </c>
      <c r="C18" s="69" t="s">
        <v>846</v>
      </c>
      <c r="D18" s="30" t="s">
        <v>610</v>
      </c>
      <c r="E18" s="81" t="s">
        <v>375</v>
      </c>
      <c r="F18" s="83" t="s">
        <v>386</v>
      </c>
      <c r="G18" s="14">
        <v>2</v>
      </c>
      <c r="H18" s="14">
        <v>3</v>
      </c>
      <c r="I18" s="14">
        <f>G18*H18</f>
        <v>6</v>
      </c>
      <c r="J18" s="81" t="str">
        <f t="shared" si="2"/>
        <v>BAJO</v>
      </c>
      <c r="K18" s="68" t="s">
        <v>857</v>
      </c>
      <c r="L18" s="47">
        <f>IF(J18="BAJO",0.1,IF(J18="MEDIO",3,5))</f>
        <v>0.1</v>
      </c>
    </row>
    <row r="19" spans="1:12" s="11" customFormat="1" ht="114.75">
      <c r="A19" s="84">
        <v>13</v>
      </c>
      <c r="B19" s="89" t="s">
        <v>535</v>
      </c>
      <c r="C19" s="90" t="s">
        <v>536</v>
      </c>
      <c r="D19" s="30" t="s">
        <v>610</v>
      </c>
      <c r="E19" s="81" t="s">
        <v>375</v>
      </c>
      <c r="F19" s="83" t="s">
        <v>537</v>
      </c>
      <c r="G19" s="14">
        <v>3</v>
      </c>
      <c r="H19" s="14">
        <v>4</v>
      </c>
      <c r="I19" s="14">
        <f t="shared" si="1"/>
        <v>12</v>
      </c>
      <c r="J19" s="81" t="str">
        <f t="shared" si="2"/>
        <v>MEDIO</v>
      </c>
      <c r="K19" s="68" t="s">
        <v>984</v>
      </c>
      <c r="L19" s="47">
        <f t="shared" si="0"/>
        <v>3</v>
      </c>
    </row>
    <row r="20" spans="1:12" s="11" customFormat="1" ht="114.75">
      <c r="A20" s="84">
        <v>14</v>
      </c>
      <c r="B20" s="89" t="s">
        <v>535</v>
      </c>
      <c r="C20" s="90" t="s">
        <v>538</v>
      </c>
      <c r="D20" s="30" t="s">
        <v>610</v>
      </c>
      <c r="E20" s="81" t="s">
        <v>375</v>
      </c>
      <c r="F20" s="83" t="s">
        <v>537</v>
      </c>
      <c r="G20" s="14">
        <v>3</v>
      </c>
      <c r="H20" s="14">
        <v>4</v>
      </c>
      <c r="I20" s="14">
        <f t="shared" si="1"/>
        <v>12</v>
      </c>
      <c r="J20" s="81" t="str">
        <f t="shared" si="2"/>
        <v>MEDIO</v>
      </c>
      <c r="K20" s="68" t="s">
        <v>984</v>
      </c>
      <c r="L20" s="47">
        <f t="shared" si="0"/>
        <v>3</v>
      </c>
    </row>
    <row r="21" spans="1:12" s="11" customFormat="1" ht="114.75">
      <c r="A21" s="84">
        <v>15</v>
      </c>
      <c r="B21" s="89" t="s">
        <v>539</v>
      </c>
      <c r="C21" s="90" t="s">
        <v>536</v>
      </c>
      <c r="D21" s="30" t="s">
        <v>610</v>
      </c>
      <c r="E21" s="81" t="s">
        <v>375</v>
      </c>
      <c r="F21" s="83" t="s">
        <v>537</v>
      </c>
      <c r="G21" s="14">
        <v>3</v>
      </c>
      <c r="H21" s="14">
        <v>4</v>
      </c>
      <c r="I21" s="14">
        <f>G21*H21</f>
        <v>12</v>
      </c>
      <c r="J21" s="81" t="str">
        <f t="shared" si="2"/>
        <v>MEDIO</v>
      </c>
      <c r="K21" s="68" t="s">
        <v>984</v>
      </c>
      <c r="L21" s="47">
        <f>IF(J21="BAJO",0.1,IF(J21="MEDIO",3,5))</f>
        <v>3</v>
      </c>
    </row>
    <row r="22" spans="1:12" s="11" customFormat="1" ht="114.75">
      <c r="A22" s="84">
        <v>16</v>
      </c>
      <c r="B22" s="89" t="s">
        <v>539</v>
      </c>
      <c r="C22" s="90" t="s">
        <v>538</v>
      </c>
      <c r="D22" s="30" t="s">
        <v>610</v>
      </c>
      <c r="E22" s="81" t="s">
        <v>375</v>
      </c>
      <c r="F22" s="83" t="s">
        <v>537</v>
      </c>
      <c r="G22" s="14">
        <v>3</v>
      </c>
      <c r="H22" s="14">
        <v>4</v>
      </c>
      <c r="I22" s="14">
        <f t="shared" si="1"/>
        <v>12</v>
      </c>
      <c r="J22" s="81" t="str">
        <f t="shared" si="2"/>
        <v>MEDIO</v>
      </c>
      <c r="K22" s="68" t="s">
        <v>984</v>
      </c>
      <c r="L22" s="47">
        <f t="shared" si="0"/>
        <v>3</v>
      </c>
    </row>
    <row r="23" spans="1:12" s="11" customFormat="1" ht="114.75">
      <c r="A23" s="84">
        <v>17</v>
      </c>
      <c r="B23" s="89" t="s">
        <v>540</v>
      </c>
      <c r="C23" s="90" t="s">
        <v>536</v>
      </c>
      <c r="D23" s="30" t="s">
        <v>610</v>
      </c>
      <c r="E23" s="81" t="s">
        <v>375</v>
      </c>
      <c r="F23" s="83" t="s">
        <v>537</v>
      </c>
      <c r="G23" s="14">
        <v>3</v>
      </c>
      <c r="H23" s="14">
        <v>4</v>
      </c>
      <c r="I23" s="14">
        <f t="shared" si="1"/>
        <v>12</v>
      </c>
      <c r="J23" s="81" t="str">
        <f t="shared" si="2"/>
        <v>MEDIO</v>
      </c>
      <c r="K23" s="68" t="s">
        <v>984</v>
      </c>
      <c r="L23" s="47">
        <f t="shared" si="0"/>
        <v>3</v>
      </c>
    </row>
    <row r="24" spans="1:12" s="11" customFormat="1" ht="114.75">
      <c r="A24" s="84">
        <v>18</v>
      </c>
      <c r="B24" s="89" t="s">
        <v>540</v>
      </c>
      <c r="C24" s="90" t="s">
        <v>538</v>
      </c>
      <c r="D24" s="30" t="s">
        <v>610</v>
      </c>
      <c r="E24" s="81" t="s">
        <v>375</v>
      </c>
      <c r="F24" s="83" t="s">
        <v>537</v>
      </c>
      <c r="G24" s="14">
        <v>3</v>
      </c>
      <c r="H24" s="14">
        <v>4</v>
      </c>
      <c r="I24" s="14">
        <f>G24*H24</f>
        <v>12</v>
      </c>
      <c r="J24" s="81" t="str">
        <f t="shared" si="2"/>
        <v>MEDIO</v>
      </c>
      <c r="K24" s="68" t="s">
        <v>984</v>
      </c>
      <c r="L24" s="47">
        <f>IF(J24="BAJO",0.1,IF(J24="MEDIO",3,5))</f>
        <v>3</v>
      </c>
    </row>
    <row r="25" spans="1:12" s="11" customFormat="1" ht="12.75">
      <c r="A25" s="84"/>
      <c r="B25" s="25"/>
      <c r="C25" s="13"/>
      <c r="D25" s="26"/>
      <c r="E25" s="13"/>
      <c r="F25" s="41"/>
      <c r="G25" s="14"/>
      <c r="H25" s="14"/>
      <c r="I25" s="14">
        <f t="shared" si="1"/>
        <v>0</v>
      </c>
      <c r="J25" s="81" t="str">
        <f t="shared" si="2"/>
        <v>BAJO</v>
      </c>
      <c r="K25" s="3"/>
      <c r="L25" s="47">
        <f t="shared" si="0"/>
        <v>0.1</v>
      </c>
    </row>
    <row r="26" spans="1:12" s="11" customFormat="1" ht="12.75">
      <c r="A26" s="84"/>
      <c r="B26" s="25"/>
      <c r="C26" s="13"/>
      <c r="D26" s="13"/>
      <c r="E26" s="13"/>
      <c r="F26" s="41"/>
      <c r="G26" s="14"/>
      <c r="H26" s="14"/>
      <c r="I26" s="14">
        <f t="shared" si="1"/>
        <v>0</v>
      </c>
      <c r="J26" s="81" t="str">
        <f t="shared" si="2"/>
        <v>BAJO</v>
      </c>
      <c r="K26" s="3"/>
      <c r="L26" s="47">
        <f t="shared" si="0"/>
        <v>0.1</v>
      </c>
    </row>
    <row r="27" spans="1:12" s="11" customFormat="1" ht="12.75">
      <c r="A27" s="84"/>
      <c r="B27" s="25"/>
      <c r="C27" s="13"/>
      <c r="D27" s="13"/>
      <c r="E27" s="13"/>
      <c r="F27" s="41"/>
      <c r="G27" s="14"/>
      <c r="H27" s="14"/>
      <c r="I27" s="14">
        <f>G27*H27</f>
        <v>0</v>
      </c>
      <c r="J27" s="81" t="str">
        <f t="shared" si="2"/>
        <v>BAJO</v>
      </c>
      <c r="K27" s="3"/>
      <c r="L27" s="47">
        <f>IF(J27="BAJO",0.1,IF(J27="MEDIO",3,5))</f>
        <v>0.1</v>
      </c>
    </row>
    <row r="28" spans="1:12" s="11" customFormat="1" ht="12.75">
      <c r="A28" s="84"/>
      <c r="B28" s="45"/>
      <c r="C28" s="12"/>
      <c r="D28" s="13"/>
      <c r="E28" s="13"/>
      <c r="F28" s="41"/>
      <c r="G28" s="14"/>
      <c r="H28" s="14"/>
      <c r="I28" s="14">
        <f t="shared" si="1"/>
        <v>0</v>
      </c>
      <c r="J28" s="81" t="str">
        <f t="shared" si="2"/>
        <v>BAJO</v>
      </c>
      <c r="K28" s="3"/>
      <c r="L28" s="47">
        <f t="shared" si="0"/>
        <v>0.1</v>
      </c>
    </row>
    <row r="29" spans="1:12" s="11" customFormat="1" ht="12.75">
      <c r="A29" s="84"/>
      <c r="B29" s="45"/>
      <c r="C29" s="13"/>
      <c r="D29" s="29"/>
      <c r="E29" s="13"/>
      <c r="F29" s="41"/>
      <c r="G29" s="14"/>
      <c r="H29" s="14"/>
      <c r="I29" s="14">
        <f t="shared" si="1"/>
        <v>0</v>
      </c>
      <c r="J29" s="81" t="str">
        <f t="shared" si="2"/>
        <v>BAJO</v>
      </c>
      <c r="K29" s="3"/>
      <c r="L29" s="47">
        <f t="shared" si="0"/>
        <v>0.1</v>
      </c>
    </row>
    <row r="30" spans="1:12" s="11" customFormat="1" ht="12.75">
      <c r="A30" s="84"/>
      <c r="B30" s="45"/>
      <c r="C30" s="13"/>
      <c r="D30" s="26"/>
      <c r="E30" s="13"/>
      <c r="F30" s="41"/>
      <c r="G30" s="14"/>
      <c r="H30" s="14"/>
      <c r="I30" s="14">
        <f>G30*H30</f>
        <v>0</v>
      </c>
      <c r="J30" s="81" t="str">
        <f t="shared" si="2"/>
        <v>BAJO</v>
      </c>
      <c r="K30" s="3"/>
      <c r="L30" s="47">
        <f>IF(J30="BAJO",0.1,IF(J30="MEDIO",3,5))</f>
        <v>0.1</v>
      </c>
    </row>
    <row r="31" spans="1:12" s="11" customFormat="1" ht="12.75">
      <c r="A31" s="84"/>
      <c r="B31" s="25"/>
      <c r="C31" s="15"/>
      <c r="D31" s="26"/>
      <c r="E31" s="13"/>
      <c r="F31" s="41"/>
      <c r="G31" s="14"/>
      <c r="H31" s="14"/>
      <c r="I31" s="14">
        <f t="shared" si="1"/>
        <v>0</v>
      </c>
      <c r="J31" s="81" t="str">
        <f t="shared" si="2"/>
        <v>BAJO</v>
      </c>
      <c r="K31" s="3"/>
      <c r="L31" s="47">
        <f t="shared" si="0"/>
        <v>0.1</v>
      </c>
    </row>
    <row r="32" spans="1:12" s="11" customFormat="1" ht="12.75">
      <c r="A32" s="84"/>
      <c r="B32" s="25"/>
      <c r="C32" s="13"/>
      <c r="D32" s="13"/>
      <c r="E32" s="13"/>
      <c r="F32" s="41"/>
      <c r="G32" s="14"/>
      <c r="H32" s="14"/>
      <c r="I32" s="14">
        <f t="shared" si="1"/>
        <v>0</v>
      </c>
      <c r="J32" s="81" t="str">
        <f t="shared" si="2"/>
        <v>BAJO</v>
      </c>
      <c r="K32" s="3"/>
      <c r="L32" s="47">
        <f t="shared" si="0"/>
        <v>0.1</v>
      </c>
    </row>
    <row r="33" spans="1:12" s="11" customFormat="1" ht="12.75">
      <c r="A33" s="84"/>
      <c r="B33" s="25"/>
      <c r="C33" s="13"/>
      <c r="D33" s="13"/>
      <c r="E33" s="13"/>
      <c r="F33" s="41"/>
      <c r="G33" s="14"/>
      <c r="H33" s="14"/>
      <c r="I33" s="14">
        <f>G33*H33</f>
        <v>0</v>
      </c>
      <c r="J33" s="81" t="str">
        <f t="shared" si="2"/>
        <v>BAJO</v>
      </c>
      <c r="K33" s="3"/>
      <c r="L33" s="47">
        <f>IF(J33="BAJO",0.1,IF(J33="MEDIO",3,5))</f>
        <v>0.1</v>
      </c>
    </row>
    <row r="34" spans="1:12" s="11" customFormat="1" ht="12.75">
      <c r="A34" s="84"/>
      <c r="B34" s="25"/>
      <c r="C34" s="13"/>
      <c r="D34" s="26"/>
      <c r="E34" s="13"/>
      <c r="F34" s="41"/>
      <c r="G34" s="14"/>
      <c r="H34" s="14"/>
      <c r="I34" s="14">
        <f t="shared" si="1"/>
        <v>0</v>
      </c>
      <c r="J34" s="81" t="str">
        <f t="shared" si="2"/>
        <v>BAJO</v>
      </c>
      <c r="K34" s="3"/>
      <c r="L34" s="47">
        <f t="shared" si="0"/>
        <v>0.1</v>
      </c>
    </row>
    <row r="35" spans="1:12" s="11" customFormat="1" ht="12.75">
      <c r="A35" s="84"/>
      <c r="B35" s="25"/>
      <c r="C35" s="13"/>
      <c r="D35" s="26"/>
      <c r="E35" s="13"/>
      <c r="F35" s="41"/>
      <c r="G35" s="14"/>
      <c r="H35" s="14"/>
      <c r="I35" s="14">
        <f t="shared" si="1"/>
        <v>0</v>
      </c>
      <c r="J35" s="81" t="str">
        <f t="shared" si="2"/>
        <v>BAJO</v>
      </c>
      <c r="K35" s="3"/>
      <c r="L35" s="47">
        <f t="shared" si="0"/>
        <v>0.1</v>
      </c>
    </row>
    <row r="36" spans="1:12" s="11" customFormat="1" ht="12.75">
      <c r="A36" s="84"/>
      <c r="B36" s="25"/>
      <c r="C36" s="13"/>
      <c r="D36" s="13"/>
      <c r="E36" s="13"/>
      <c r="F36" s="41"/>
      <c r="G36" s="14"/>
      <c r="H36" s="14"/>
      <c r="I36" s="14">
        <f>G36*H36</f>
        <v>0</v>
      </c>
      <c r="J36" s="81" t="str">
        <f t="shared" si="2"/>
        <v>BAJO</v>
      </c>
      <c r="K36" s="3"/>
      <c r="L36" s="47">
        <f>IF(J36="BAJO",0.1,IF(J36="MEDIO",3,5))</f>
        <v>0.1</v>
      </c>
    </row>
    <row r="37" spans="1:12" s="11" customFormat="1" ht="12.75">
      <c r="A37" s="84"/>
      <c r="B37" s="25"/>
      <c r="C37" s="13"/>
      <c r="D37" s="13"/>
      <c r="E37" s="13"/>
      <c r="F37" s="41"/>
      <c r="G37" s="14"/>
      <c r="H37" s="14"/>
      <c r="I37" s="14">
        <f>G37*H37</f>
        <v>0</v>
      </c>
      <c r="J37" s="81" t="str">
        <f t="shared" si="2"/>
        <v>BAJO</v>
      </c>
      <c r="K37" s="3"/>
      <c r="L37" s="47">
        <f>IF(J37="BAJO",0.1,IF(J37="MEDIO",3,5))</f>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26"/>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13"/>
      <c r="E41" s="13"/>
      <c r="F41" s="41"/>
      <c r="G41" s="14"/>
      <c r="H41" s="14"/>
      <c r="I41" s="14">
        <f>G41*H41</f>
        <v>0</v>
      </c>
      <c r="J41" s="81" t="str">
        <f t="shared" si="2"/>
        <v>BAJO</v>
      </c>
      <c r="K41" s="3"/>
      <c r="L41" s="47">
        <f>IF(J41="BAJO",0.1,IF(J41="MEDIO",3,5))</f>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13"/>
      <c r="E43" s="13"/>
      <c r="F43" s="41"/>
      <c r="G43" s="14"/>
      <c r="H43" s="14"/>
      <c r="I43" s="14">
        <f t="shared" si="1"/>
        <v>0</v>
      </c>
      <c r="J43" s="81" t="str">
        <f t="shared" si="2"/>
        <v>BAJO</v>
      </c>
      <c r="K43" s="3"/>
      <c r="L43" s="47">
        <f t="shared" si="0"/>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26"/>
      <c r="E45" s="13"/>
      <c r="F45" s="41"/>
      <c r="G45" s="14"/>
      <c r="H45" s="14"/>
      <c r="I45" s="14">
        <f t="shared" si="1"/>
        <v>0</v>
      </c>
      <c r="J45" s="81" t="str">
        <f t="shared" si="2"/>
        <v>BAJO</v>
      </c>
      <c r="K45" s="3"/>
      <c r="L45" s="47">
        <f t="shared" si="0"/>
        <v>0.1</v>
      </c>
    </row>
    <row r="46" spans="1:12" s="11" customFormat="1" ht="12.75">
      <c r="A46" s="84"/>
      <c r="B46" s="25"/>
      <c r="C46" s="13"/>
      <c r="D46" s="29"/>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G47*H47</f>
        <v>0</v>
      </c>
      <c r="J47" s="81" t="str">
        <f t="shared" si="2"/>
        <v>BAJO</v>
      </c>
      <c r="K47" s="3"/>
      <c r="L47" s="47">
        <f>IF(J47="BAJO",0.1,IF(J47="MEDIO",3,5))</f>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29"/>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 t="shared" si="1"/>
        <v>0</v>
      </c>
      <c r="J51" s="81" t="str">
        <f t="shared" si="2"/>
        <v>BAJO</v>
      </c>
      <c r="K51" s="3"/>
      <c r="L51" s="47">
        <f>IF(J51="BAJO",0.1,IF(J51="MEDIO",3,5))</f>
        <v>0.1</v>
      </c>
    </row>
    <row r="52" spans="1:12" s="22" customFormat="1" ht="12.75">
      <c r="A52" s="59"/>
      <c r="B52" s="25"/>
      <c r="C52" s="13"/>
      <c r="D52" s="15"/>
      <c r="E52" s="15"/>
      <c r="F52" s="41"/>
      <c r="G52" s="21"/>
      <c r="H52" s="21"/>
      <c r="I52" s="21">
        <f t="shared" si="1"/>
        <v>0</v>
      </c>
      <c r="J52" s="81" t="str">
        <f t="shared" si="2"/>
        <v>BAJO</v>
      </c>
      <c r="K52" s="3"/>
      <c r="L52" s="59">
        <f>IF(J52="BAJO",0.1,IF(J52="MEDIO",3,5))</f>
        <v>0.1</v>
      </c>
    </row>
    <row r="53" spans="1:12" s="11" customFormat="1" ht="12.75">
      <c r="A53" s="84"/>
      <c r="B53" s="25"/>
      <c r="C53" s="15"/>
      <c r="D53" s="26"/>
      <c r="E53" s="16"/>
      <c r="F53" s="35"/>
      <c r="G53" s="23"/>
      <c r="H53" s="23"/>
      <c r="I53" s="14">
        <f t="shared" si="1"/>
        <v>0</v>
      </c>
      <c r="J53" s="81" t="str">
        <f t="shared" si="2"/>
        <v>BAJO</v>
      </c>
      <c r="K53" s="3"/>
      <c r="L53" s="47">
        <f t="shared" si="0"/>
        <v>0.1</v>
      </c>
    </row>
    <row r="54" spans="1:12" s="11" customFormat="1" ht="12.75">
      <c r="A54" s="84"/>
      <c r="B54" s="25"/>
      <c r="C54" s="13"/>
      <c r="D54" s="26"/>
      <c r="E54" s="16"/>
      <c r="F54" s="35"/>
      <c r="G54" s="23"/>
      <c r="H54" s="23"/>
      <c r="I54" s="14">
        <f t="shared" si="1"/>
        <v>0</v>
      </c>
      <c r="J54" s="81" t="str">
        <f t="shared" si="2"/>
        <v>BAJO</v>
      </c>
      <c r="K54" s="3"/>
      <c r="L54" s="47">
        <f t="shared" si="0"/>
        <v>0.1</v>
      </c>
    </row>
    <row r="55" spans="1:12" s="11" customFormat="1" ht="12.75">
      <c r="A55" s="84"/>
      <c r="B55" s="25"/>
      <c r="C55" s="13"/>
      <c r="D55" s="13"/>
      <c r="E55" s="16"/>
      <c r="F55" s="35"/>
      <c r="G55" s="23"/>
      <c r="H55" s="23"/>
      <c r="I55" s="14">
        <f>G55*H55</f>
        <v>0</v>
      </c>
      <c r="J55" s="81" t="str">
        <f t="shared" si="2"/>
        <v>BAJO</v>
      </c>
      <c r="K55" s="3"/>
      <c r="L55" s="47">
        <f>IF(J55="BAJO",0.1,IF(J55="MEDIO",3,5))</f>
        <v>0.1</v>
      </c>
    </row>
    <row r="56" spans="1:12" s="11" customFormat="1" ht="12.75">
      <c r="A56" s="84"/>
      <c r="B56" s="25"/>
      <c r="C56" s="28"/>
      <c r="D56" s="29"/>
      <c r="E56" s="28"/>
      <c r="F56" s="35"/>
      <c r="G56" s="14"/>
      <c r="H56" s="14"/>
      <c r="I56" s="14">
        <f t="shared" si="1"/>
        <v>0</v>
      </c>
      <c r="J56" s="81" t="str">
        <f t="shared" si="2"/>
        <v>BAJO</v>
      </c>
      <c r="K56" s="3"/>
      <c r="L56" s="47">
        <f t="shared" si="0"/>
        <v>0.1</v>
      </c>
    </row>
    <row r="57" spans="1:12" s="11" customFormat="1" ht="12.75">
      <c r="A57" s="84"/>
      <c r="B57" s="25"/>
      <c r="C57" s="28"/>
      <c r="D57" s="29"/>
      <c r="E57" s="28"/>
      <c r="F57" s="35"/>
      <c r="G57" s="30"/>
      <c r="H57" s="14"/>
      <c r="I57" s="14">
        <f t="shared" si="1"/>
        <v>0</v>
      </c>
      <c r="J57" s="81" t="str">
        <f t="shared" si="2"/>
        <v>BAJO</v>
      </c>
      <c r="K57" s="3"/>
      <c r="L57" s="47">
        <f t="shared" si="0"/>
        <v>0.1</v>
      </c>
    </row>
    <row r="58" spans="1:12" s="11" customFormat="1" ht="12.75">
      <c r="A58" s="84"/>
      <c r="B58" s="25"/>
      <c r="C58" s="28"/>
      <c r="D58" s="29"/>
      <c r="E58" s="28"/>
      <c r="F58" s="35"/>
      <c r="G58" s="30"/>
      <c r="H58" s="14"/>
      <c r="I58" s="14">
        <f>G58*H58</f>
        <v>0</v>
      </c>
      <c r="J58" s="81" t="str">
        <f t="shared" si="2"/>
        <v>BAJO</v>
      </c>
      <c r="K58" s="3"/>
      <c r="L58" s="47">
        <f>IF(J58="BAJO",0.1,IF(J58="MEDIO",3,5))</f>
        <v>0.1</v>
      </c>
    </row>
    <row r="59" spans="1:12" s="11" customFormat="1" ht="12.75">
      <c r="A59" s="84"/>
      <c r="B59" s="25"/>
      <c r="C59" s="28"/>
      <c r="D59" s="29"/>
      <c r="E59" s="28"/>
      <c r="F59" s="35"/>
      <c r="G59" s="14"/>
      <c r="H59" s="14"/>
      <c r="I59" s="14">
        <f t="shared" si="1"/>
        <v>0</v>
      </c>
      <c r="J59" s="81" t="str">
        <f t="shared" si="2"/>
        <v>BAJO</v>
      </c>
      <c r="K59" s="13"/>
      <c r="L59" s="47">
        <f t="shared" si="0"/>
        <v>0.1</v>
      </c>
    </row>
    <row r="60" spans="1:12" s="11" customFormat="1" ht="12.75">
      <c r="A60" s="84"/>
      <c r="B60" s="25"/>
      <c r="C60" s="28"/>
      <c r="D60" s="29"/>
      <c r="E60" s="28"/>
      <c r="F60" s="35"/>
      <c r="G60" s="14"/>
      <c r="H60" s="14"/>
      <c r="I60" s="14">
        <f>G60*H60</f>
        <v>0</v>
      </c>
      <c r="J60" s="81" t="str">
        <f t="shared" si="2"/>
        <v>BAJO</v>
      </c>
      <c r="K60" s="13"/>
      <c r="L60" s="47">
        <f>IF(J60="BAJO",0.1,IF(J60="MEDIO",3,5))</f>
        <v>0.1</v>
      </c>
    </row>
    <row r="61" spans="1:12" s="22" customFormat="1" ht="12.75">
      <c r="A61" s="59"/>
      <c r="B61" s="31"/>
      <c r="C61" s="32"/>
      <c r="D61" s="33"/>
      <c r="E61" s="15"/>
      <c r="F61" s="42"/>
      <c r="G61" s="21"/>
      <c r="H61" s="21"/>
      <c r="I61" s="21">
        <f t="shared" si="1"/>
        <v>0</v>
      </c>
      <c r="J61" s="81" t="str">
        <f t="shared" si="2"/>
        <v>BAJO</v>
      </c>
      <c r="K61" s="3"/>
      <c r="L61" s="59">
        <f t="shared" si="0"/>
        <v>0.1</v>
      </c>
    </row>
    <row r="62" spans="1:12" s="22" customFormat="1" ht="12.75">
      <c r="A62" s="59"/>
      <c r="B62" s="31"/>
      <c r="C62" s="32"/>
      <c r="D62" s="29"/>
      <c r="E62" s="15"/>
      <c r="F62" s="42"/>
      <c r="G62" s="34"/>
      <c r="H62" s="21"/>
      <c r="I62" s="21">
        <f t="shared" si="1"/>
        <v>0</v>
      </c>
      <c r="J62" s="81" t="str">
        <f t="shared" si="2"/>
        <v>BAJO</v>
      </c>
      <c r="K62" s="3"/>
      <c r="L62" s="59">
        <f t="shared" si="0"/>
        <v>0.1</v>
      </c>
    </row>
    <row r="63" spans="1:12" s="11" customFormat="1" ht="12.75">
      <c r="A63" s="84"/>
      <c r="B63" s="25"/>
      <c r="C63" s="35"/>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 t="shared" si="1"/>
        <v>0</v>
      </c>
      <c r="J64" s="81" t="str">
        <f t="shared" si="2"/>
        <v>BAJO</v>
      </c>
      <c r="K64" s="13"/>
      <c r="L64" s="47">
        <f t="shared" si="0"/>
        <v>0.1</v>
      </c>
    </row>
    <row r="65" spans="1:14" s="11" customFormat="1" ht="12.75">
      <c r="A65" s="84"/>
      <c r="B65" s="25"/>
      <c r="C65" s="28"/>
      <c r="D65" s="29"/>
      <c r="E65" s="28"/>
      <c r="F65" s="35"/>
      <c r="G65" s="14"/>
      <c r="H65" s="14"/>
      <c r="I65" s="14">
        <f t="shared" si="1"/>
        <v>0</v>
      </c>
      <c r="J65" s="81" t="str">
        <f t="shared" si="2"/>
        <v>BAJO</v>
      </c>
      <c r="K65" s="3"/>
      <c r="L65" s="47">
        <f t="shared" si="0"/>
        <v>0.1</v>
      </c>
    </row>
    <row r="66" spans="1:14" s="11" customFormat="1" ht="12.75">
      <c r="A66" s="84"/>
      <c r="B66" s="25"/>
      <c r="C66" s="28"/>
      <c r="D66" s="29"/>
      <c r="E66" s="28"/>
      <c r="F66" s="35"/>
      <c r="G66" s="14"/>
      <c r="H66" s="14"/>
      <c r="I66" s="14">
        <f t="shared" si="1"/>
        <v>0</v>
      </c>
      <c r="J66" s="81" t="str">
        <f t="shared" si="2"/>
        <v>BAJO</v>
      </c>
      <c r="K66" s="3"/>
      <c r="L66" s="47">
        <f t="shared" ref="L66:L71" si="3">IF(J66="BAJO",0.1,IF(J66="MEDIO",3,5))</f>
        <v>0.1</v>
      </c>
    </row>
    <row r="67" spans="1:14" s="11" customFormat="1" ht="12.75">
      <c r="A67" s="84"/>
      <c r="B67" s="25"/>
      <c r="C67" s="28"/>
      <c r="D67" s="29"/>
      <c r="E67" s="28"/>
      <c r="F67" s="35"/>
      <c r="G67" s="14"/>
      <c r="H67" s="14"/>
      <c r="I67" s="14">
        <f t="shared" ref="I67:I71" si="4">G67*H67</f>
        <v>0</v>
      </c>
      <c r="J67" s="81" t="str">
        <f t="shared" si="2"/>
        <v>BAJO</v>
      </c>
      <c r="K67" s="3"/>
      <c r="L67" s="47">
        <f t="shared" si="3"/>
        <v>0.1</v>
      </c>
    </row>
    <row r="68" spans="1:14" s="11" customFormat="1" ht="12.75">
      <c r="A68" s="84"/>
      <c r="B68" s="25"/>
      <c r="C68" s="28"/>
      <c r="D68" s="29"/>
      <c r="E68" s="28"/>
      <c r="F68" s="35"/>
      <c r="G68" s="14"/>
      <c r="H68" s="14"/>
      <c r="I68" s="14">
        <f t="shared" si="4"/>
        <v>0</v>
      </c>
      <c r="J68" s="81" t="str">
        <f t="shared" si="2"/>
        <v>BAJO</v>
      </c>
      <c r="K68" s="3"/>
      <c r="L68" s="47">
        <f t="shared" si="3"/>
        <v>0.1</v>
      </c>
    </row>
    <row r="69" spans="1:14" s="11" customFormat="1" ht="12.75">
      <c r="A69" s="84"/>
      <c r="B69" s="25"/>
      <c r="C69" s="28"/>
      <c r="D69" s="29"/>
      <c r="E69" s="28"/>
      <c r="F69" s="35"/>
      <c r="G69" s="14"/>
      <c r="H69" s="14"/>
      <c r="I69" s="14">
        <f t="shared" si="4"/>
        <v>0</v>
      </c>
      <c r="J69" s="81" t="str">
        <f t="shared" si="2"/>
        <v>BAJO</v>
      </c>
      <c r="K69" s="3"/>
      <c r="L69" s="47">
        <f t="shared" si="3"/>
        <v>0.1</v>
      </c>
    </row>
    <row r="70" spans="1:14" s="11" customFormat="1" ht="12.75">
      <c r="A70" s="84"/>
      <c r="B70" s="25"/>
      <c r="C70" s="28"/>
      <c r="D70" s="29"/>
      <c r="E70" s="28"/>
      <c r="F70" s="35"/>
      <c r="G70" s="14"/>
      <c r="H70" s="14"/>
      <c r="I70" s="14">
        <f t="shared" si="4"/>
        <v>0</v>
      </c>
      <c r="J70" s="81" t="str">
        <f t="shared" si="2"/>
        <v>BAJO</v>
      </c>
      <c r="K70" s="3"/>
      <c r="L70" s="47">
        <f t="shared" si="3"/>
        <v>0.1</v>
      </c>
    </row>
    <row r="71" spans="1:14" s="11" customFormat="1" ht="12.75">
      <c r="A71" s="84"/>
      <c r="B71" s="25"/>
      <c r="C71" s="28"/>
      <c r="D71" s="29"/>
      <c r="E71" s="28"/>
      <c r="F71" s="35"/>
      <c r="G71" s="14"/>
      <c r="H71" s="14"/>
      <c r="I71" s="14">
        <f t="shared" si="4"/>
        <v>0</v>
      </c>
      <c r="J71" s="81" t="str">
        <f t="shared" si="2"/>
        <v>BAJO</v>
      </c>
      <c r="K71" s="3"/>
      <c r="L71" s="47">
        <f t="shared" si="3"/>
        <v>0.1</v>
      </c>
    </row>
    <row r="72" spans="1:14" s="11" customFormat="1" ht="12.75">
      <c r="A72" s="38"/>
      <c r="C72" s="36"/>
      <c r="D72" s="37"/>
      <c r="F72" s="43"/>
      <c r="G72" s="38"/>
      <c r="H72" s="38"/>
      <c r="M72" s="11">
        <f>SUM(L7:L71)</f>
        <v>23.900000000000066</v>
      </c>
      <c r="N72" s="11">
        <f>COUNT(L7:L71)</f>
        <v>65</v>
      </c>
    </row>
    <row r="73" spans="1:14" s="11" customFormat="1" ht="12.75">
      <c r="A73" s="38"/>
      <c r="D73" s="37"/>
      <c r="F73" s="43"/>
      <c r="G73" s="38"/>
      <c r="H73" s="38"/>
    </row>
    <row r="74" spans="1:14" s="11" customFormat="1" ht="12.75">
      <c r="A74" s="38"/>
      <c r="D74" s="37"/>
      <c r="F74" s="43"/>
      <c r="G74" s="38"/>
      <c r="H74" s="38"/>
    </row>
  </sheetData>
  <dataConsolidate/>
  <mergeCells count="5">
    <mergeCell ref="C1:L1"/>
    <mergeCell ref="C2:L2"/>
    <mergeCell ref="A1:B2"/>
    <mergeCell ref="A4:B4"/>
    <mergeCell ref="F4:J4"/>
  </mergeCells>
  <conditionalFormatting sqref="J7:J71">
    <cfRule type="cellIs" dxfId="8" priority="1" stopIfTrue="1" operator="equal">
      <formula>"ALTO"</formula>
    </cfRule>
    <cfRule type="cellIs" dxfId="7" priority="2" stopIfTrue="1" operator="equal">
      <formula>"MEDIO"</formula>
    </cfRule>
    <cfRule type="cellIs" dxfId="6"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81"/>
  <sheetViews>
    <sheetView view="pageBreakPreview" zoomScale="70" zoomScaleNormal="70" zoomScaleSheetLayoutView="70" workbookViewId="0">
      <selection sqref="A1:B2"/>
    </sheetView>
  </sheetViews>
  <sheetFormatPr baseColWidth="10" defaultColWidth="11.42578125" defaultRowHeight="18"/>
  <cols>
    <col min="1" max="1" width="5.710937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31"/>
      <c r="B1" s="331"/>
      <c r="C1" s="329" t="s">
        <v>606</v>
      </c>
      <c r="D1" s="329"/>
      <c r="E1" s="329"/>
      <c r="F1" s="329"/>
      <c r="G1" s="329"/>
      <c r="H1" s="329"/>
      <c r="I1" s="329"/>
      <c r="J1" s="329"/>
      <c r="K1" s="329"/>
      <c r="L1" s="329"/>
    </row>
    <row r="2" spans="1:73" ht="33.75"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917</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02">
      <c r="A7" s="84">
        <v>1</v>
      </c>
      <c r="B7" s="89" t="s">
        <v>328</v>
      </c>
      <c r="C7" s="87" t="s">
        <v>460</v>
      </c>
      <c r="D7" s="104" t="s">
        <v>461</v>
      </c>
      <c r="E7" s="69" t="s">
        <v>327</v>
      </c>
      <c r="F7" s="83" t="s">
        <v>462</v>
      </c>
      <c r="G7" s="81">
        <v>3</v>
      </c>
      <c r="H7" s="81">
        <v>4</v>
      </c>
      <c r="I7" s="14">
        <f>G7*H7</f>
        <v>12</v>
      </c>
      <c r="J7" s="81" t="str">
        <f>IF(I7&lt;=6,"BAJO",IF(I7&gt;=15,"ALTO","MEDIO"))</f>
        <v>MEDIO</v>
      </c>
      <c r="K7" s="68" t="s">
        <v>984</v>
      </c>
      <c r="L7" s="47">
        <f t="shared" ref="L7:L72" si="0">IF(J7="BAJO",0.1,IF(J7="MEDIO",3,5))</f>
        <v>3</v>
      </c>
      <c r="BT7" s="11">
        <v>1</v>
      </c>
      <c r="BU7" s="11">
        <v>1</v>
      </c>
    </row>
    <row r="8" spans="1:73" s="80" customFormat="1" ht="102">
      <c r="A8" s="84">
        <v>2</v>
      </c>
      <c r="B8" s="89" t="s">
        <v>328</v>
      </c>
      <c r="C8" s="87" t="s">
        <v>463</v>
      </c>
      <c r="D8" s="104" t="s">
        <v>663</v>
      </c>
      <c r="E8" s="69" t="s">
        <v>327</v>
      </c>
      <c r="F8" s="83" t="s">
        <v>475</v>
      </c>
      <c r="G8" s="81">
        <v>3</v>
      </c>
      <c r="H8" s="81">
        <v>4</v>
      </c>
      <c r="I8" s="81">
        <f>G8*H8</f>
        <v>12</v>
      </c>
      <c r="J8" s="81" t="str">
        <f t="shared" ref="J8:J71" si="1">IF(I8&lt;=6,"BAJO",IF(I8&gt;=15,"ALTO","MEDIO"))</f>
        <v>MEDIO</v>
      </c>
      <c r="K8" s="68" t="s">
        <v>984</v>
      </c>
      <c r="L8" s="84">
        <f t="shared" si="0"/>
        <v>3</v>
      </c>
    </row>
    <row r="9" spans="1:73" s="11" customFormat="1" ht="102">
      <c r="A9" s="84">
        <v>3</v>
      </c>
      <c r="B9" s="89" t="s">
        <v>328</v>
      </c>
      <c r="C9" s="87" t="s">
        <v>464</v>
      </c>
      <c r="D9" s="104" t="s">
        <v>465</v>
      </c>
      <c r="E9" s="69" t="s">
        <v>327</v>
      </c>
      <c r="F9" s="83" t="s">
        <v>475</v>
      </c>
      <c r="G9" s="81">
        <v>3</v>
      </c>
      <c r="H9" s="81">
        <v>4</v>
      </c>
      <c r="I9" s="14">
        <f t="shared" ref="I9:I73" si="2">G9*H9</f>
        <v>12</v>
      </c>
      <c r="J9" s="81" t="str">
        <f t="shared" si="1"/>
        <v>MEDIO</v>
      </c>
      <c r="K9" s="68" t="s">
        <v>984</v>
      </c>
      <c r="L9" s="47">
        <f t="shared" si="0"/>
        <v>3</v>
      </c>
      <c r="BT9" s="11">
        <v>2</v>
      </c>
      <c r="BU9" s="11">
        <v>2</v>
      </c>
    </row>
    <row r="10" spans="1:73" s="11" customFormat="1" ht="102">
      <c r="A10" s="84">
        <v>4</v>
      </c>
      <c r="B10" s="92" t="s">
        <v>328</v>
      </c>
      <c r="C10" s="35" t="s">
        <v>466</v>
      </c>
      <c r="D10" s="105" t="s">
        <v>663</v>
      </c>
      <c r="E10" s="69" t="s">
        <v>327</v>
      </c>
      <c r="F10" s="83" t="s">
        <v>329</v>
      </c>
      <c r="G10" s="81">
        <v>3</v>
      </c>
      <c r="H10" s="81">
        <v>4</v>
      </c>
      <c r="I10" s="14">
        <f>G10*H10</f>
        <v>12</v>
      </c>
      <c r="J10" s="81" t="str">
        <f t="shared" si="1"/>
        <v>MEDIO</v>
      </c>
      <c r="K10" s="68" t="s">
        <v>984</v>
      </c>
      <c r="L10" s="47">
        <f>IF(J10="BAJO",0.1,IF(J10="MEDIO",3,5))</f>
        <v>3</v>
      </c>
      <c r="BT10" s="11">
        <v>2</v>
      </c>
      <c r="BU10" s="11">
        <v>2</v>
      </c>
    </row>
    <row r="11" spans="1:73" s="80" customFormat="1" ht="63.75">
      <c r="A11" s="84">
        <v>5</v>
      </c>
      <c r="B11" s="89" t="s">
        <v>328</v>
      </c>
      <c r="C11" s="87" t="s">
        <v>467</v>
      </c>
      <c r="D11" s="104" t="s">
        <v>461</v>
      </c>
      <c r="E11" s="69" t="s">
        <v>327</v>
      </c>
      <c r="F11" s="83" t="s">
        <v>664</v>
      </c>
      <c r="G11" s="81">
        <v>2</v>
      </c>
      <c r="H11" s="81">
        <v>3</v>
      </c>
      <c r="I11" s="81">
        <f>G11*H11</f>
        <v>6</v>
      </c>
      <c r="J11" s="81" t="str">
        <f t="shared" si="1"/>
        <v>BAJO</v>
      </c>
      <c r="K11" s="68" t="s">
        <v>857</v>
      </c>
      <c r="L11" s="84">
        <f>IF(J11="BAJO",0.1,IF(J11="MEDIO",3,5))</f>
        <v>0.1</v>
      </c>
    </row>
    <row r="12" spans="1:73" s="11" customFormat="1" ht="63.75">
      <c r="A12" s="84">
        <v>6</v>
      </c>
      <c r="B12" s="89" t="s">
        <v>328</v>
      </c>
      <c r="C12" s="87" t="s">
        <v>468</v>
      </c>
      <c r="D12" s="104" t="s">
        <v>663</v>
      </c>
      <c r="E12" s="69" t="s">
        <v>327</v>
      </c>
      <c r="F12" s="83" t="s">
        <v>665</v>
      </c>
      <c r="G12" s="81">
        <v>2</v>
      </c>
      <c r="H12" s="81">
        <v>3</v>
      </c>
      <c r="I12" s="14">
        <f t="shared" si="2"/>
        <v>6</v>
      </c>
      <c r="J12" s="81" t="str">
        <f t="shared" si="1"/>
        <v>BAJO</v>
      </c>
      <c r="K12" s="68" t="s">
        <v>857</v>
      </c>
      <c r="L12" s="47">
        <f t="shared" si="0"/>
        <v>0.1</v>
      </c>
    </row>
    <row r="13" spans="1:73" s="11" customFormat="1" ht="51">
      <c r="A13" s="84">
        <v>7</v>
      </c>
      <c r="B13" s="89" t="s">
        <v>328</v>
      </c>
      <c r="C13" s="87" t="s">
        <v>469</v>
      </c>
      <c r="D13" s="104" t="s">
        <v>461</v>
      </c>
      <c r="E13" s="69" t="s">
        <v>327</v>
      </c>
      <c r="F13" s="83" t="s">
        <v>666</v>
      </c>
      <c r="G13" s="81">
        <v>2</v>
      </c>
      <c r="H13" s="81">
        <v>3</v>
      </c>
      <c r="I13" s="14">
        <f t="shared" si="2"/>
        <v>6</v>
      </c>
      <c r="J13" s="81" t="str">
        <f t="shared" si="1"/>
        <v>BAJO</v>
      </c>
      <c r="K13" s="68" t="s">
        <v>857</v>
      </c>
      <c r="L13" s="47">
        <f t="shared" si="0"/>
        <v>0.1</v>
      </c>
    </row>
    <row r="14" spans="1:73" s="80" customFormat="1" ht="51">
      <c r="A14" s="84">
        <v>8</v>
      </c>
      <c r="B14" s="89" t="s">
        <v>328</v>
      </c>
      <c r="C14" s="87" t="s">
        <v>470</v>
      </c>
      <c r="D14" s="104" t="s">
        <v>667</v>
      </c>
      <c r="E14" s="69" t="s">
        <v>327</v>
      </c>
      <c r="F14" s="83" t="s">
        <v>666</v>
      </c>
      <c r="G14" s="81">
        <v>2</v>
      </c>
      <c r="H14" s="81">
        <v>3</v>
      </c>
      <c r="I14" s="81">
        <f t="shared" ref="I14" si="3">G14*H14</f>
        <v>6</v>
      </c>
      <c r="J14" s="81" t="str">
        <f t="shared" si="1"/>
        <v>BAJO</v>
      </c>
      <c r="K14" s="68" t="s">
        <v>857</v>
      </c>
      <c r="L14" s="84">
        <f t="shared" si="0"/>
        <v>0.1</v>
      </c>
    </row>
    <row r="15" spans="1:73" s="11" customFormat="1" ht="38.25">
      <c r="A15" s="84">
        <v>9</v>
      </c>
      <c r="B15" s="89" t="s">
        <v>328</v>
      </c>
      <c r="C15" s="69" t="s">
        <v>471</v>
      </c>
      <c r="D15" s="104" t="s">
        <v>461</v>
      </c>
      <c r="E15" s="69" t="s">
        <v>327</v>
      </c>
      <c r="F15" s="83" t="s">
        <v>472</v>
      </c>
      <c r="G15" s="14">
        <v>2</v>
      </c>
      <c r="H15" s="14">
        <v>3</v>
      </c>
      <c r="I15" s="14">
        <f>G15*H15</f>
        <v>6</v>
      </c>
      <c r="J15" s="81" t="str">
        <f t="shared" si="1"/>
        <v>BAJO</v>
      </c>
      <c r="K15" s="68" t="s">
        <v>857</v>
      </c>
      <c r="L15" s="47">
        <f>IF(J15="BAJO",0.1,IF(J15="MEDIO",3,5))</f>
        <v>0.1</v>
      </c>
    </row>
    <row r="16" spans="1:73" s="11" customFormat="1" ht="38.25">
      <c r="A16" s="84">
        <v>10</v>
      </c>
      <c r="B16" s="89" t="s">
        <v>328</v>
      </c>
      <c r="C16" s="69" t="s">
        <v>473</v>
      </c>
      <c r="D16" s="105" t="s">
        <v>474</v>
      </c>
      <c r="E16" s="69" t="s">
        <v>327</v>
      </c>
      <c r="F16" s="83" t="s">
        <v>472</v>
      </c>
      <c r="G16" s="14">
        <v>2</v>
      </c>
      <c r="H16" s="14">
        <v>3</v>
      </c>
      <c r="I16" s="14">
        <f>G16*H16</f>
        <v>6</v>
      </c>
      <c r="J16" s="81" t="str">
        <f t="shared" si="1"/>
        <v>BAJO</v>
      </c>
      <c r="K16" s="68" t="s">
        <v>857</v>
      </c>
      <c r="L16" s="47">
        <f>IF(J16="BAJO",0.1,IF(J16="MEDIO",3,5))</f>
        <v>0.1</v>
      </c>
    </row>
    <row r="17" spans="1:12" s="11" customFormat="1" ht="12.75">
      <c r="A17" s="84"/>
      <c r="B17" s="25"/>
      <c r="C17" s="13"/>
      <c r="D17" s="13"/>
      <c r="E17" s="13"/>
      <c r="F17" s="41"/>
      <c r="G17" s="14"/>
      <c r="H17" s="14"/>
      <c r="I17" s="14">
        <f t="shared" si="2"/>
        <v>0</v>
      </c>
      <c r="J17" s="81" t="str">
        <f t="shared" si="1"/>
        <v>BAJO</v>
      </c>
      <c r="K17" s="13"/>
      <c r="L17" s="47">
        <f t="shared" si="0"/>
        <v>0.1</v>
      </c>
    </row>
    <row r="18" spans="1:12" s="11" customFormat="1" ht="12.75">
      <c r="A18" s="84"/>
      <c r="B18" s="25"/>
      <c r="C18" s="13"/>
      <c r="D18" s="26"/>
      <c r="E18" s="13"/>
      <c r="F18" s="41"/>
      <c r="G18" s="14"/>
      <c r="H18" s="14"/>
      <c r="I18" s="14">
        <f t="shared" si="2"/>
        <v>0</v>
      </c>
      <c r="J18" s="81" t="str">
        <f t="shared" si="1"/>
        <v>BAJO</v>
      </c>
      <c r="K18" s="13"/>
      <c r="L18" s="47">
        <f t="shared" si="0"/>
        <v>0.1</v>
      </c>
    </row>
    <row r="19" spans="1:12" s="11" customFormat="1" ht="12.75">
      <c r="A19" s="84"/>
      <c r="B19" s="25"/>
      <c r="C19" s="13"/>
      <c r="D19" s="26"/>
      <c r="E19" s="13"/>
      <c r="F19" s="41"/>
      <c r="G19" s="14"/>
      <c r="H19" s="14"/>
      <c r="I19" s="14">
        <f>G19*H19</f>
        <v>0</v>
      </c>
      <c r="J19" s="81" t="str">
        <f t="shared" si="1"/>
        <v>BAJO</v>
      </c>
      <c r="K19" s="13"/>
      <c r="L19" s="47">
        <f>IF(J19="BAJO",0.1,IF(J19="MEDIO",3,5))</f>
        <v>0.1</v>
      </c>
    </row>
    <row r="20" spans="1:12" s="11" customFormat="1" ht="12.75">
      <c r="A20" s="84"/>
      <c r="B20" s="25"/>
      <c r="C20" s="13"/>
      <c r="D20" s="13"/>
      <c r="E20" s="13"/>
      <c r="F20" s="41"/>
      <c r="G20" s="27"/>
      <c r="H20" s="14"/>
      <c r="I20" s="14">
        <f t="shared" si="2"/>
        <v>0</v>
      </c>
      <c r="J20" s="81" t="str">
        <f t="shared" si="1"/>
        <v>BAJO</v>
      </c>
      <c r="K20" s="3"/>
      <c r="L20" s="47">
        <f t="shared" si="0"/>
        <v>0.1</v>
      </c>
    </row>
    <row r="21" spans="1:12" s="11" customFormat="1" ht="12.75">
      <c r="A21" s="84"/>
      <c r="B21" s="25"/>
      <c r="C21" s="13"/>
      <c r="D21" s="26"/>
      <c r="E21" s="13"/>
      <c r="F21" s="41"/>
      <c r="G21" s="27"/>
      <c r="H21" s="14"/>
      <c r="I21" s="14">
        <f t="shared" si="2"/>
        <v>0</v>
      </c>
      <c r="J21" s="81" t="str">
        <f t="shared" si="1"/>
        <v>BAJO</v>
      </c>
      <c r="K21" s="3"/>
      <c r="L21" s="47">
        <f t="shared" si="0"/>
        <v>0.1</v>
      </c>
    </row>
    <row r="22" spans="1:12" s="11" customFormat="1" ht="12.75">
      <c r="A22" s="84"/>
      <c r="B22" s="25"/>
      <c r="C22" s="13"/>
      <c r="D22" s="26"/>
      <c r="E22" s="13"/>
      <c r="F22" s="41"/>
      <c r="G22" s="27"/>
      <c r="H22" s="14"/>
      <c r="I22" s="14">
        <f>G22*H22</f>
        <v>0</v>
      </c>
      <c r="J22" s="81" t="str">
        <f t="shared" si="1"/>
        <v>BAJO</v>
      </c>
      <c r="K22" s="3"/>
      <c r="L22" s="47">
        <f>IF(J22="BAJO",0.1,IF(J22="MEDIO",3,5))</f>
        <v>0.1</v>
      </c>
    </row>
    <row r="23" spans="1:12" s="11" customFormat="1" ht="12.75">
      <c r="A23" s="84"/>
      <c r="B23" s="25"/>
      <c r="C23" s="13"/>
      <c r="D23" s="13"/>
      <c r="E23" s="13"/>
      <c r="F23" s="41"/>
      <c r="G23" s="14"/>
      <c r="H23" s="14"/>
      <c r="I23" s="14">
        <f t="shared" si="2"/>
        <v>0</v>
      </c>
      <c r="J23" s="81" t="str">
        <f t="shared" si="1"/>
        <v>BAJO</v>
      </c>
      <c r="K23" s="13"/>
      <c r="L23" s="47">
        <f t="shared" si="0"/>
        <v>0.1</v>
      </c>
    </row>
    <row r="24" spans="1:12" s="11" customFormat="1" ht="12.75">
      <c r="A24" s="84"/>
      <c r="B24" s="25"/>
      <c r="C24" s="13"/>
      <c r="D24" s="13"/>
      <c r="E24" s="13"/>
      <c r="F24" s="41"/>
      <c r="G24" s="14"/>
      <c r="H24" s="14"/>
      <c r="I24" s="14">
        <f t="shared" si="2"/>
        <v>0</v>
      </c>
      <c r="J24" s="81" t="str">
        <f t="shared" si="1"/>
        <v>BAJO</v>
      </c>
      <c r="K24" s="13"/>
      <c r="L24" s="47">
        <f t="shared" si="0"/>
        <v>0.1</v>
      </c>
    </row>
    <row r="25" spans="1:12" s="11" customFormat="1" ht="12.75">
      <c r="A25" s="84"/>
      <c r="B25" s="25"/>
      <c r="C25" s="13"/>
      <c r="D25" s="13"/>
      <c r="E25" s="13"/>
      <c r="F25" s="41"/>
      <c r="G25" s="14"/>
      <c r="H25" s="14"/>
      <c r="I25" s="14">
        <f>G25*H25</f>
        <v>0</v>
      </c>
      <c r="J25" s="81" t="str">
        <f t="shared" si="1"/>
        <v>BAJO</v>
      </c>
      <c r="K25" s="13"/>
      <c r="L25" s="47">
        <f>IF(J25="BAJO",0.1,IF(J25="MEDIO",3,5))</f>
        <v>0.1</v>
      </c>
    </row>
    <row r="26" spans="1:12" s="11" customFormat="1" ht="12.75">
      <c r="A26" s="84"/>
      <c r="B26" s="25"/>
      <c r="C26" s="13"/>
      <c r="D26" s="13"/>
      <c r="E26" s="13"/>
      <c r="F26" s="41"/>
      <c r="G26" s="14"/>
      <c r="H26" s="14"/>
      <c r="I26" s="14">
        <f t="shared" si="2"/>
        <v>0</v>
      </c>
      <c r="J26" s="81" t="str">
        <f t="shared" si="1"/>
        <v>BAJO</v>
      </c>
      <c r="K26" s="3"/>
      <c r="L26" s="47">
        <f t="shared" si="0"/>
        <v>0.1</v>
      </c>
    </row>
    <row r="27" spans="1:12" s="11" customFormat="1" ht="12.75">
      <c r="A27" s="84"/>
      <c r="B27" s="25"/>
      <c r="C27" s="13"/>
      <c r="D27" s="13"/>
      <c r="E27" s="13"/>
      <c r="F27" s="41"/>
      <c r="G27" s="14"/>
      <c r="H27" s="14"/>
      <c r="I27" s="14">
        <f t="shared" si="2"/>
        <v>0</v>
      </c>
      <c r="J27" s="81" t="str">
        <f t="shared" si="1"/>
        <v>BAJO</v>
      </c>
      <c r="K27" s="3"/>
      <c r="L27" s="47">
        <f t="shared" si="0"/>
        <v>0.1</v>
      </c>
    </row>
    <row r="28" spans="1:12" s="11" customFormat="1" ht="12.75">
      <c r="A28" s="84"/>
      <c r="B28" s="25"/>
      <c r="C28" s="13"/>
      <c r="D28" s="13"/>
      <c r="E28" s="13"/>
      <c r="F28" s="41"/>
      <c r="G28" s="14"/>
      <c r="H28" s="14"/>
      <c r="I28" s="14">
        <f>G28*H28</f>
        <v>0</v>
      </c>
      <c r="J28" s="81" t="str">
        <f t="shared" si="1"/>
        <v>BAJO</v>
      </c>
      <c r="K28" s="3"/>
      <c r="L28" s="47">
        <f>IF(J28="BAJO",0.1,IF(J28="MEDIO",3,5))</f>
        <v>0.1</v>
      </c>
    </row>
    <row r="29" spans="1:12" s="11" customFormat="1" ht="12.75">
      <c r="A29" s="84"/>
      <c r="B29" s="25"/>
      <c r="C29" s="13"/>
      <c r="D29" s="26"/>
      <c r="E29" s="13"/>
      <c r="F29" s="41"/>
      <c r="G29" s="14"/>
      <c r="H29" s="14"/>
      <c r="I29" s="14">
        <f t="shared" si="2"/>
        <v>0</v>
      </c>
      <c r="J29" s="81" t="str">
        <f t="shared" si="1"/>
        <v>BAJO</v>
      </c>
      <c r="K29" s="3"/>
      <c r="L29" s="47">
        <f t="shared" si="0"/>
        <v>0.1</v>
      </c>
    </row>
    <row r="30" spans="1:12" s="11" customFormat="1" ht="12.75">
      <c r="A30" s="84"/>
      <c r="B30" s="25"/>
      <c r="C30" s="13"/>
      <c r="D30" s="13"/>
      <c r="E30" s="13"/>
      <c r="F30" s="41"/>
      <c r="G30" s="14"/>
      <c r="H30" s="14"/>
      <c r="I30" s="14">
        <f t="shared" si="2"/>
        <v>0</v>
      </c>
      <c r="J30" s="81" t="str">
        <f t="shared" si="1"/>
        <v>BAJO</v>
      </c>
      <c r="K30" s="3"/>
      <c r="L30" s="47">
        <f t="shared" si="0"/>
        <v>0.1</v>
      </c>
    </row>
    <row r="31" spans="1:12" s="11" customFormat="1" ht="12.75">
      <c r="A31" s="84"/>
      <c r="B31" s="25"/>
      <c r="C31" s="13"/>
      <c r="D31" s="13"/>
      <c r="E31" s="13"/>
      <c r="F31" s="41"/>
      <c r="G31" s="14"/>
      <c r="H31" s="14"/>
      <c r="I31" s="14">
        <f>G31*H31</f>
        <v>0</v>
      </c>
      <c r="J31" s="81" t="str">
        <f t="shared" si="1"/>
        <v>BAJO</v>
      </c>
      <c r="K31" s="3"/>
      <c r="L31" s="47">
        <f>IF(J31="BAJO",0.1,IF(J31="MEDIO",3,5))</f>
        <v>0.1</v>
      </c>
    </row>
    <row r="32" spans="1:12" s="11" customFormat="1" ht="12.75">
      <c r="A32" s="84"/>
      <c r="B32" s="25"/>
      <c r="C32" s="13"/>
      <c r="D32" s="26"/>
      <c r="E32" s="13"/>
      <c r="F32" s="41"/>
      <c r="G32" s="14"/>
      <c r="H32" s="14"/>
      <c r="I32" s="14">
        <f t="shared" si="2"/>
        <v>0</v>
      </c>
      <c r="J32" s="81" t="str">
        <f t="shared" si="1"/>
        <v>BAJO</v>
      </c>
      <c r="K32" s="3"/>
      <c r="L32" s="47">
        <f t="shared" si="0"/>
        <v>0.1</v>
      </c>
    </row>
    <row r="33" spans="1:12" s="11" customFormat="1" ht="12.75">
      <c r="A33" s="84"/>
      <c r="B33" s="25"/>
      <c r="C33" s="13"/>
      <c r="D33" s="13"/>
      <c r="E33" s="13"/>
      <c r="F33" s="41"/>
      <c r="G33" s="14"/>
      <c r="H33" s="14"/>
      <c r="I33" s="14">
        <f t="shared" si="2"/>
        <v>0</v>
      </c>
      <c r="J33" s="81" t="str">
        <f t="shared" si="1"/>
        <v>BAJO</v>
      </c>
      <c r="K33" s="3"/>
      <c r="L33" s="47">
        <f t="shared" si="0"/>
        <v>0.1</v>
      </c>
    </row>
    <row r="34" spans="1:12" s="11" customFormat="1" ht="12.75">
      <c r="A34" s="84"/>
      <c r="B34" s="25"/>
      <c r="C34" s="13"/>
      <c r="D34" s="13"/>
      <c r="E34" s="13"/>
      <c r="F34" s="41"/>
      <c r="G34" s="14"/>
      <c r="H34" s="14"/>
      <c r="I34" s="14">
        <f>G34*H34</f>
        <v>0</v>
      </c>
      <c r="J34" s="81" t="str">
        <f t="shared" si="1"/>
        <v>BAJO</v>
      </c>
      <c r="K34" s="3"/>
      <c r="L34" s="47">
        <f>IF(J34="BAJO",0.1,IF(J34="MEDIO",3,5))</f>
        <v>0.1</v>
      </c>
    </row>
    <row r="35" spans="1:12" s="11" customFormat="1" ht="12.75">
      <c r="A35" s="84"/>
      <c r="B35" s="45"/>
      <c r="C35" s="12"/>
      <c r="D35" s="13"/>
      <c r="E35" s="13"/>
      <c r="F35" s="41"/>
      <c r="G35" s="14"/>
      <c r="H35" s="14"/>
      <c r="I35" s="14">
        <f t="shared" si="2"/>
        <v>0</v>
      </c>
      <c r="J35" s="81" t="str">
        <f t="shared" si="1"/>
        <v>BAJO</v>
      </c>
      <c r="K35" s="3"/>
      <c r="L35" s="47">
        <f t="shared" si="0"/>
        <v>0.1</v>
      </c>
    </row>
    <row r="36" spans="1:12" s="11" customFormat="1" ht="12.75">
      <c r="A36" s="84"/>
      <c r="B36" s="45"/>
      <c r="C36" s="13"/>
      <c r="D36" s="29"/>
      <c r="E36" s="13"/>
      <c r="F36" s="41"/>
      <c r="G36" s="14"/>
      <c r="H36" s="14"/>
      <c r="I36" s="14">
        <f t="shared" si="2"/>
        <v>0</v>
      </c>
      <c r="J36" s="81" t="str">
        <f t="shared" si="1"/>
        <v>BAJO</v>
      </c>
      <c r="K36" s="3"/>
      <c r="L36" s="47">
        <f t="shared" si="0"/>
        <v>0.1</v>
      </c>
    </row>
    <row r="37" spans="1:12" s="11" customFormat="1" ht="12.75">
      <c r="A37" s="84"/>
      <c r="B37" s="45"/>
      <c r="C37" s="13"/>
      <c r="D37" s="26"/>
      <c r="E37" s="13"/>
      <c r="F37" s="41"/>
      <c r="G37" s="14"/>
      <c r="H37" s="14"/>
      <c r="I37" s="14">
        <f>G37*H37</f>
        <v>0</v>
      </c>
      <c r="J37" s="81" t="str">
        <f t="shared" si="1"/>
        <v>BAJO</v>
      </c>
      <c r="K37" s="3"/>
      <c r="L37" s="47">
        <f>IF(J37="BAJO",0.1,IF(J37="MEDIO",3,5))</f>
        <v>0.1</v>
      </c>
    </row>
    <row r="38" spans="1:12" s="11" customFormat="1" ht="12.75">
      <c r="A38" s="84"/>
      <c r="B38" s="25"/>
      <c r="C38" s="15"/>
      <c r="D38" s="26"/>
      <c r="E38" s="13"/>
      <c r="F38" s="41"/>
      <c r="G38" s="14"/>
      <c r="H38" s="14"/>
      <c r="I38" s="14">
        <f t="shared" si="2"/>
        <v>0</v>
      </c>
      <c r="J38" s="81" t="str">
        <f t="shared" si="1"/>
        <v>BAJO</v>
      </c>
      <c r="K38" s="3"/>
      <c r="L38" s="47">
        <f t="shared" si="0"/>
        <v>0.1</v>
      </c>
    </row>
    <row r="39" spans="1:12" s="11" customFormat="1" ht="12.75">
      <c r="A39" s="84"/>
      <c r="B39" s="25"/>
      <c r="C39" s="13"/>
      <c r="D39" s="13"/>
      <c r="E39" s="13"/>
      <c r="F39" s="41"/>
      <c r="G39" s="14"/>
      <c r="H39" s="14"/>
      <c r="I39" s="14">
        <f t="shared" si="2"/>
        <v>0</v>
      </c>
      <c r="J39" s="81" t="str">
        <f t="shared" si="1"/>
        <v>BAJO</v>
      </c>
      <c r="K39" s="3"/>
      <c r="L39" s="47">
        <f t="shared" si="0"/>
        <v>0.1</v>
      </c>
    </row>
    <row r="40" spans="1:12" s="11" customFormat="1" ht="12.75">
      <c r="A40" s="84"/>
      <c r="B40" s="25"/>
      <c r="C40" s="13"/>
      <c r="D40" s="13"/>
      <c r="E40" s="13"/>
      <c r="F40" s="41"/>
      <c r="G40" s="14"/>
      <c r="H40" s="14"/>
      <c r="I40" s="14">
        <f>G40*H40</f>
        <v>0</v>
      </c>
      <c r="J40" s="81" t="str">
        <f t="shared" si="1"/>
        <v>BAJO</v>
      </c>
      <c r="K40" s="3"/>
      <c r="L40" s="47">
        <f>IF(J40="BAJO",0.1,IF(J40="MEDIO",3,5))</f>
        <v>0.1</v>
      </c>
    </row>
    <row r="41" spans="1:12" s="11" customFormat="1" ht="12.75">
      <c r="A41" s="84"/>
      <c r="B41" s="25"/>
      <c r="C41" s="13"/>
      <c r="D41" s="26"/>
      <c r="E41" s="13"/>
      <c r="F41" s="41"/>
      <c r="G41" s="14"/>
      <c r="H41" s="14"/>
      <c r="I41" s="14">
        <f t="shared" si="2"/>
        <v>0</v>
      </c>
      <c r="J41" s="81" t="str">
        <f t="shared" si="1"/>
        <v>BAJO</v>
      </c>
      <c r="K41" s="3"/>
      <c r="L41" s="47">
        <f t="shared" si="0"/>
        <v>0.1</v>
      </c>
    </row>
    <row r="42" spans="1:12" s="11" customFormat="1" ht="12.75">
      <c r="A42" s="84"/>
      <c r="B42" s="25"/>
      <c r="C42" s="13"/>
      <c r="D42" s="26"/>
      <c r="E42" s="13"/>
      <c r="F42" s="41"/>
      <c r="G42" s="14"/>
      <c r="H42" s="14"/>
      <c r="I42" s="14">
        <f t="shared" si="2"/>
        <v>0</v>
      </c>
      <c r="J42" s="81" t="str">
        <f t="shared" si="1"/>
        <v>BAJO</v>
      </c>
      <c r="K42" s="3"/>
      <c r="L42" s="47">
        <f t="shared" si="0"/>
        <v>0.1</v>
      </c>
    </row>
    <row r="43" spans="1:12" s="11" customFormat="1" ht="12.75">
      <c r="A43" s="84"/>
      <c r="B43" s="25"/>
      <c r="C43" s="13"/>
      <c r="D43" s="13"/>
      <c r="E43" s="13"/>
      <c r="F43" s="41"/>
      <c r="G43" s="14"/>
      <c r="H43" s="14"/>
      <c r="I43" s="14">
        <f>G43*H43</f>
        <v>0</v>
      </c>
      <c r="J43" s="81" t="str">
        <f t="shared" si="1"/>
        <v>BAJO</v>
      </c>
      <c r="K43" s="3"/>
      <c r="L43" s="47">
        <f>IF(J43="BAJO",0.1,IF(J43="MEDIO",3,5))</f>
        <v>0.1</v>
      </c>
    </row>
    <row r="44" spans="1:12" s="11" customFormat="1" ht="12.75">
      <c r="A44" s="84"/>
      <c r="B44" s="25"/>
      <c r="C44" s="13"/>
      <c r="D44" s="13"/>
      <c r="E44" s="13"/>
      <c r="F44" s="41"/>
      <c r="G44" s="14"/>
      <c r="H44" s="14"/>
      <c r="I44" s="14">
        <f>G44*H44</f>
        <v>0</v>
      </c>
      <c r="J44" s="81" t="str">
        <f t="shared" si="1"/>
        <v>BAJO</v>
      </c>
      <c r="K44" s="3"/>
      <c r="L44" s="47">
        <f>IF(J44="BAJO",0.1,IF(J44="MEDIO",3,5))</f>
        <v>0.1</v>
      </c>
    </row>
    <row r="45" spans="1:12" s="11" customFormat="1" ht="12.75">
      <c r="A45" s="84"/>
      <c r="B45" s="25"/>
      <c r="C45" s="13"/>
      <c r="D45" s="26"/>
      <c r="E45" s="13"/>
      <c r="F45" s="41"/>
      <c r="G45" s="14"/>
      <c r="H45" s="14"/>
      <c r="I45" s="14">
        <f t="shared" si="2"/>
        <v>0</v>
      </c>
      <c r="J45" s="81" t="str">
        <f t="shared" si="1"/>
        <v>BAJO</v>
      </c>
      <c r="K45" s="3"/>
      <c r="L45" s="47">
        <f t="shared" si="0"/>
        <v>0.1</v>
      </c>
    </row>
    <row r="46" spans="1:12" s="11" customFormat="1" ht="12.75">
      <c r="A46" s="84"/>
      <c r="B46" s="25"/>
      <c r="C46" s="13"/>
      <c r="D46" s="26"/>
      <c r="E46" s="13"/>
      <c r="F46" s="41"/>
      <c r="G46" s="14"/>
      <c r="H46" s="14"/>
      <c r="I46" s="14">
        <f t="shared" si="2"/>
        <v>0</v>
      </c>
      <c r="J46" s="81" t="str">
        <f t="shared" si="1"/>
        <v>BAJO</v>
      </c>
      <c r="K46" s="3"/>
      <c r="L46" s="47">
        <f t="shared" si="0"/>
        <v>0.1</v>
      </c>
    </row>
    <row r="47" spans="1:12" s="11" customFormat="1" ht="12.75">
      <c r="A47" s="84"/>
      <c r="B47" s="25"/>
      <c r="C47" s="13"/>
      <c r="D47" s="13"/>
      <c r="E47" s="13"/>
      <c r="F47" s="41"/>
      <c r="G47" s="14"/>
      <c r="H47" s="14"/>
      <c r="I47" s="14">
        <f>G47*H47</f>
        <v>0</v>
      </c>
      <c r="J47" s="81" t="str">
        <f t="shared" si="1"/>
        <v>BAJO</v>
      </c>
      <c r="K47" s="3"/>
      <c r="L47" s="47">
        <f>IF(J47="BAJO",0.1,IF(J47="MEDIO",3,5))</f>
        <v>0.1</v>
      </c>
    </row>
    <row r="48" spans="1:12" s="11" customFormat="1" ht="12.75">
      <c r="A48" s="84"/>
      <c r="B48" s="25"/>
      <c r="C48" s="13"/>
      <c r="D48" s="13"/>
      <c r="E48" s="13"/>
      <c r="F48" s="41"/>
      <c r="G48" s="14"/>
      <c r="H48" s="14"/>
      <c r="I48" s="14">
        <f>G48*H48</f>
        <v>0</v>
      </c>
      <c r="J48" s="81" t="str">
        <f t="shared" si="1"/>
        <v>BAJO</v>
      </c>
      <c r="K48" s="3"/>
      <c r="L48" s="47">
        <f>IF(J48="BAJO",0.1,IF(J48="MEDIO",3,5))</f>
        <v>0.1</v>
      </c>
    </row>
    <row r="49" spans="1:12" s="11" customFormat="1" ht="12.75">
      <c r="A49" s="84"/>
      <c r="B49" s="25"/>
      <c r="C49" s="13"/>
      <c r="D49" s="26"/>
      <c r="E49" s="13"/>
      <c r="F49" s="41"/>
      <c r="G49" s="14"/>
      <c r="H49" s="14"/>
      <c r="I49" s="14">
        <f t="shared" si="2"/>
        <v>0</v>
      </c>
      <c r="J49" s="81" t="str">
        <f t="shared" si="1"/>
        <v>BAJO</v>
      </c>
      <c r="K49" s="3"/>
      <c r="L49" s="47">
        <f t="shared" si="0"/>
        <v>0.1</v>
      </c>
    </row>
    <row r="50" spans="1:12" s="11" customFormat="1" ht="12.75">
      <c r="A50" s="84"/>
      <c r="B50" s="25"/>
      <c r="C50" s="13"/>
      <c r="D50" s="13"/>
      <c r="E50" s="13"/>
      <c r="F50" s="41"/>
      <c r="G50" s="14"/>
      <c r="H50" s="14"/>
      <c r="I50" s="14">
        <f t="shared" si="2"/>
        <v>0</v>
      </c>
      <c r="J50" s="81" t="str">
        <f t="shared" si="1"/>
        <v>BAJO</v>
      </c>
      <c r="K50" s="3"/>
      <c r="L50" s="47">
        <f t="shared" si="0"/>
        <v>0.1</v>
      </c>
    </row>
    <row r="51" spans="1:12" s="11" customFormat="1" ht="12.75">
      <c r="A51" s="84"/>
      <c r="B51" s="25"/>
      <c r="C51" s="13"/>
      <c r="D51" s="13"/>
      <c r="E51" s="13"/>
      <c r="F51" s="41"/>
      <c r="G51" s="14"/>
      <c r="H51" s="14"/>
      <c r="I51" s="14">
        <f>G51*H51</f>
        <v>0</v>
      </c>
      <c r="J51" s="81" t="str">
        <f t="shared" si="1"/>
        <v>BAJO</v>
      </c>
      <c r="K51" s="3"/>
      <c r="L51" s="47">
        <f>IF(J51="BAJO",0.1,IF(J51="MEDIO",3,5))</f>
        <v>0.1</v>
      </c>
    </row>
    <row r="52" spans="1:12" s="11" customFormat="1" ht="12.75">
      <c r="A52" s="84"/>
      <c r="B52" s="25"/>
      <c r="C52" s="13"/>
      <c r="D52" s="26"/>
      <c r="E52" s="13"/>
      <c r="F52" s="41"/>
      <c r="G52" s="14"/>
      <c r="H52" s="14"/>
      <c r="I52" s="14">
        <f t="shared" si="2"/>
        <v>0</v>
      </c>
      <c r="J52" s="81" t="str">
        <f t="shared" si="1"/>
        <v>BAJO</v>
      </c>
      <c r="K52" s="3"/>
      <c r="L52" s="47">
        <f t="shared" si="0"/>
        <v>0.1</v>
      </c>
    </row>
    <row r="53" spans="1:12" s="11" customFormat="1" ht="12.75">
      <c r="A53" s="84"/>
      <c r="B53" s="25"/>
      <c r="C53" s="13"/>
      <c r="D53" s="29"/>
      <c r="E53" s="13"/>
      <c r="F53" s="41"/>
      <c r="G53" s="14"/>
      <c r="H53" s="14"/>
      <c r="I53" s="14">
        <f t="shared" si="2"/>
        <v>0</v>
      </c>
      <c r="J53" s="81" t="str">
        <f t="shared" si="1"/>
        <v>BAJO</v>
      </c>
      <c r="K53" s="3"/>
      <c r="L53" s="47">
        <f t="shared" si="0"/>
        <v>0.1</v>
      </c>
    </row>
    <row r="54" spans="1:12" s="11" customFormat="1" ht="12.75">
      <c r="A54" s="84"/>
      <c r="B54" s="25"/>
      <c r="C54" s="13"/>
      <c r="D54" s="13"/>
      <c r="E54" s="13"/>
      <c r="F54" s="41"/>
      <c r="G54" s="14"/>
      <c r="H54" s="14"/>
      <c r="I54" s="14">
        <f>G54*H54</f>
        <v>0</v>
      </c>
      <c r="J54" s="81" t="str">
        <f t="shared" si="1"/>
        <v>BAJO</v>
      </c>
      <c r="K54" s="3"/>
      <c r="L54" s="47">
        <f>IF(J54="BAJO",0.1,IF(J54="MEDIO",3,5))</f>
        <v>0.1</v>
      </c>
    </row>
    <row r="55" spans="1:12" s="11" customFormat="1" ht="12.75">
      <c r="A55" s="84"/>
      <c r="B55" s="25"/>
      <c r="C55" s="13"/>
      <c r="D55" s="13"/>
      <c r="E55" s="13"/>
      <c r="F55" s="41"/>
      <c r="G55" s="14"/>
      <c r="H55" s="14"/>
      <c r="I55" s="14">
        <f>G55*H55</f>
        <v>0</v>
      </c>
      <c r="J55" s="81" t="str">
        <f t="shared" si="1"/>
        <v>BAJO</v>
      </c>
      <c r="K55" s="3"/>
      <c r="L55" s="47">
        <f>IF(J55="BAJO",0.1,IF(J55="MEDIO",3,5))</f>
        <v>0.1</v>
      </c>
    </row>
    <row r="56" spans="1:12" s="11" customFormat="1" ht="12.75">
      <c r="A56" s="84"/>
      <c r="B56" s="25"/>
      <c r="C56" s="13"/>
      <c r="D56" s="26"/>
      <c r="E56" s="13"/>
      <c r="F56" s="41"/>
      <c r="G56" s="14"/>
      <c r="H56" s="14"/>
      <c r="I56" s="14">
        <f t="shared" si="2"/>
        <v>0</v>
      </c>
      <c r="J56" s="81" t="str">
        <f t="shared" si="1"/>
        <v>BAJO</v>
      </c>
      <c r="K56" s="3"/>
      <c r="L56" s="47">
        <f t="shared" si="0"/>
        <v>0.1</v>
      </c>
    </row>
    <row r="57" spans="1:12" s="11" customFormat="1" ht="12.75">
      <c r="A57" s="84"/>
      <c r="B57" s="25"/>
      <c r="C57" s="13"/>
      <c r="D57" s="29"/>
      <c r="E57" s="13"/>
      <c r="F57" s="41"/>
      <c r="G57" s="14"/>
      <c r="H57" s="14"/>
      <c r="I57" s="14">
        <f t="shared" si="2"/>
        <v>0</v>
      </c>
      <c r="J57" s="81" t="str">
        <f t="shared" si="1"/>
        <v>BAJO</v>
      </c>
      <c r="K57" s="3"/>
      <c r="L57" s="47">
        <f t="shared" si="0"/>
        <v>0.1</v>
      </c>
    </row>
    <row r="58" spans="1:12" s="11" customFormat="1" ht="12.75">
      <c r="A58" s="84"/>
      <c r="B58" s="25"/>
      <c r="C58" s="13"/>
      <c r="D58" s="13"/>
      <c r="E58" s="13"/>
      <c r="F58" s="41"/>
      <c r="G58" s="14"/>
      <c r="H58" s="14"/>
      <c r="I58" s="14">
        <f t="shared" si="2"/>
        <v>0</v>
      </c>
      <c r="J58" s="81" t="str">
        <f t="shared" si="1"/>
        <v>BAJO</v>
      </c>
      <c r="K58" s="3"/>
      <c r="L58" s="47">
        <f>IF(J58="BAJO",0.1,IF(J58="MEDIO",3,5))</f>
        <v>0.1</v>
      </c>
    </row>
    <row r="59" spans="1:12" s="22" customFormat="1" ht="12.75">
      <c r="A59" s="59"/>
      <c r="B59" s="25"/>
      <c r="C59" s="13"/>
      <c r="D59" s="15"/>
      <c r="E59" s="15"/>
      <c r="F59" s="41"/>
      <c r="G59" s="21"/>
      <c r="H59" s="21"/>
      <c r="I59" s="21">
        <f t="shared" si="2"/>
        <v>0</v>
      </c>
      <c r="J59" s="81" t="str">
        <f t="shared" si="1"/>
        <v>BAJO</v>
      </c>
      <c r="K59" s="3"/>
      <c r="L59" s="59">
        <f>IF(J59="BAJO",0.1,IF(J59="MEDIO",3,5))</f>
        <v>0.1</v>
      </c>
    </row>
    <row r="60" spans="1:12" s="11" customFormat="1" ht="12.75">
      <c r="A60" s="84"/>
      <c r="B60" s="25"/>
      <c r="C60" s="15"/>
      <c r="D60" s="26"/>
      <c r="E60" s="16"/>
      <c r="F60" s="35"/>
      <c r="G60" s="23"/>
      <c r="H60" s="23"/>
      <c r="I60" s="14">
        <f t="shared" si="2"/>
        <v>0</v>
      </c>
      <c r="J60" s="81" t="str">
        <f t="shared" si="1"/>
        <v>BAJO</v>
      </c>
      <c r="K60" s="3"/>
      <c r="L60" s="47">
        <f t="shared" si="0"/>
        <v>0.1</v>
      </c>
    </row>
    <row r="61" spans="1:12" s="11" customFormat="1" ht="12.75">
      <c r="A61" s="84"/>
      <c r="B61" s="25"/>
      <c r="C61" s="13"/>
      <c r="D61" s="26"/>
      <c r="E61" s="16"/>
      <c r="F61" s="35"/>
      <c r="G61" s="23"/>
      <c r="H61" s="23"/>
      <c r="I61" s="14">
        <f t="shared" si="2"/>
        <v>0</v>
      </c>
      <c r="J61" s="81" t="str">
        <f t="shared" si="1"/>
        <v>BAJO</v>
      </c>
      <c r="K61" s="3"/>
      <c r="L61" s="47">
        <f t="shared" si="0"/>
        <v>0.1</v>
      </c>
    </row>
    <row r="62" spans="1:12" s="11" customFormat="1" ht="12.75">
      <c r="A62" s="84"/>
      <c r="B62" s="25"/>
      <c r="C62" s="13"/>
      <c r="D62" s="13"/>
      <c r="E62" s="16"/>
      <c r="F62" s="35"/>
      <c r="G62" s="23"/>
      <c r="H62" s="23"/>
      <c r="I62" s="14">
        <f>G62*H62</f>
        <v>0</v>
      </c>
      <c r="J62" s="81" t="str">
        <f t="shared" si="1"/>
        <v>BAJO</v>
      </c>
      <c r="K62" s="3"/>
      <c r="L62" s="47">
        <f>IF(J62="BAJO",0.1,IF(J62="MEDIO",3,5))</f>
        <v>0.1</v>
      </c>
    </row>
    <row r="63" spans="1:12" s="11" customFormat="1" ht="12.75">
      <c r="A63" s="84"/>
      <c r="B63" s="25"/>
      <c r="C63" s="28"/>
      <c r="D63" s="29"/>
      <c r="E63" s="28"/>
      <c r="F63" s="35"/>
      <c r="G63" s="14"/>
      <c r="H63" s="14"/>
      <c r="I63" s="14">
        <f t="shared" si="2"/>
        <v>0</v>
      </c>
      <c r="J63" s="81" t="str">
        <f t="shared" si="1"/>
        <v>BAJO</v>
      </c>
      <c r="K63" s="3"/>
      <c r="L63" s="47">
        <f t="shared" si="0"/>
        <v>0.1</v>
      </c>
    </row>
    <row r="64" spans="1:12" s="11" customFormat="1" ht="12.75">
      <c r="A64" s="84"/>
      <c r="B64" s="25"/>
      <c r="C64" s="28"/>
      <c r="D64" s="29"/>
      <c r="E64" s="28"/>
      <c r="F64" s="35"/>
      <c r="G64" s="30"/>
      <c r="H64" s="14"/>
      <c r="I64" s="14">
        <f t="shared" si="2"/>
        <v>0</v>
      </c>
      <c r="J64" s="81" t="str">
        <f t="shared" si="1"/>
        <v>BAJO</v>
      </c>
      <c r="K64" s="3"/>
      <c r="L64" s="47">
        <f t="shared" si="0"/>
        <v>0.1</v>
      </c>
    </row>
    <row r="65" spans="1:14" s="11" customFormat="1" ht="12.75">
      <c r="A65" s="84"/>
      <c r="B65" s="25"/>
      <c r="C65" s="28"/>
      <c r="D65" s="29"/>
      <c r="E65" s="28"/>
      <c r="F65" s="35"/>
      <c r="G65" s="30"/>
      <c r="H65" s="14"/>
      <c r="I65" s="14">
        <f>G65*H65</f>
        <v>0</v>
      </c>
      <c r="J65" s="81" t="str">
        <f t="shared" si="1"/>
        <v>BAJO</v>
      </c>
      <c r="K65" s="3"/>
      <c r="L65" s="47">
        <f>IF(J65="BAJO",0.1,IF(J65="MEDIO",3,5))</f>
        <v>0.1</v>
      </c>
    </row>
    <row r="66" spans="1:14" s="11" customFormat="1" ht="12.75">
      <c r="A66" s="84"/>
      <c r="B66" s="25"/>
      <c r="C66" s="28"/>
      <c r="D66" s="29"/>
      <c r="E66" s="28"/>
      <c r="F66" s="35"/>
      <c r="G66" s="14"/>
      <c r="H66" s="14"/>
      <c r="I66" s="14">
        <f t="shared" si="2"/>
        <v>0</v>
      </c>
      <c r="J66" s="81" t="str">
        <f t="shared" si="1"/>
        <v>BAJO</v>
      </c>
      <c r="K66" s="13"/>
      <c r="L66" s="47">
        <f t="shared" si="0"/>
        <v>0.1</v>
      </c>
    </row>
    <row r="67" spans="1:14" s="11" customFormat="1" ht="12.75">
      <c r="A67" s="84"/>
      <c r="B67" s="25"/>
      <c r="C67" s="28"/>
      <c r="D67" s="29"/>
      <c r="E67" s="28"/>
      <c r="F67" s="35"/>
      <c r="G67" s="14"/>
      <c r="H67" s="14"/>
      <c r="I67" s="14">
        <f>G67*H67</f>
        <v>0</v>
      </c>
      <c r="J67" s="81" t="str">
        <f t="shared" si="1"/>
        <v>BAJO</v>
      </c>
      <c r="K67" s="13"/>
      <c r="L67" s="47">
        <f>IF(J67="BAJO",0.1,IF(J67="MEDIO",3,5))</f>
        <v>0.1</v>
      </c>
    </row>
    <row r="68" spans="1:14" s="22" customFormat="1" ht="12.75">
      <c r="A68" s="59"/>
      <c r="B68" s="31"/>
      <c r="C68" s="32"/>
      <c r="D68" s="33"/>
      <c r="E68" s="15"/>
      <c r="F68" s="42"/>
      <c r="G68" s="21"/>
      <c r="H68" s="21"/>
      <c r="I68" s="21">
        <f t="shared" si="2"/>
        <v>0</v>
      </c>
      <c r="J68" s="81" t="str">
        <f t="shared" si="1"/>
        <v>BAJO</v>
      </c>
      <c r="K68" s="3"/>
      <c r="L68" s="59">
        <f t="shared" si="0"/>
        <v>0.1</v>
      </c>
    </row>
    <row r="69" spans="1:14" s="22" customFormat="1" ht="12.75">
      <c r="A69" s="59"/>
      <c r="B69" s="31"/>
      <c r="C69" s="32"/>
      <c r="D69" s="29"/>
      <c r="E69" s="15"/>
      <c r="F69" s="42"/>
      <c r="G69" s="34"/>
      <c r="H69" s="21"/>
      <c r="I69" s="21">
        <f t="shared" si="2"/>
        <v>0</v>
      </c>
      <c r="J69" s="81" t="str">
        <f t="shared" si="1"/>
        <v>BAJO</v>
      </c>
      <c r="K69" s="3"/>
      <c r="L69" s="59">
        <f t="shared" si="0"/>
        <v>0.1</v>
      </c>
    </row>
    <row r="70" spans="1:14" s="11" customFormat="1" ht="12.75">
      <c r="A70" s="84"/>
      <c r="B70" s="25"/>
      <c r="C70" s="35"/>
      <c r="D70" s="29"/>
      <c r="E70" s="28"/>
      <c r="F70" s="35"/>
      <c r="G70" s="14"/>
      <c r="H70" s="14"/>
      <c r="I70" s="14">
        <f t="shared" si="2"/>
        <v>0</v>
      </c>
      <c r="J70" s="81" t="str">
        <f t="shared" si="1"/>
        <v>BAJO</v>
      </c>
      <c r="K70" s="13"/>
      <c r="L70" s="47">
        <f t="shared" si="0"/>
        <v>0.1</v>
      </c>
    </row>
    <row r="71" spans="1:14" s="11" customFormat="1" ht="12.75">
      <c r="A71" s="84"/>
      <c r="B71" s="25"/>
      <c r="C71" s="28"/>
      <c r="D71" s="29"/>
      <c r="E71" s="28"/>
      <c r="F71" s="35"/>
      <c r="G71" s="14"/>
      <c r="H71" s="14"/>
      <c r="I71" s="14">
        <f t="shared" si="2"/>
        <v>0</v>
      </c>
      <c r="J71" s="81" t="str">
        <f t="shared" si="1"/>
        <v>BAJO</v>
      </c>
      <c r="K71" s="13"/>
      <c r="L71" s="47">
        <f t="shared" si="0"/>
        <v>0.1</v>
      </c>
    </row>
    <row r="72" spans="1:14" s="11" customFormat="1" ht="12.75">
      <c r="A72" s="84"/>
      <c r="B72" s="25"/>
      <c r="C72" s="28"/>
      <c r="D72" s="29"/>
      <c r="E72" s="28"/>
      <c r="F72" s="35"/>
      <c r="G72" s="14"/>
      <c r="H72" s="14"/>
      <c r="I72" s="14">
        <f t="shared" si="2"/>
        <v>0</v>
      </c>
      <c r="J72" s="81" t="str">
        <f t="shared" ref="J72:J78" si="4">IF(I72&lt;=6,"BAJO",IF(I72&gt;=15,"ALTO","MEDIO"))</f>
        <v>BAJO</v>
      </c>
      <c r="K72" s="3"/>
      <c r="L72" s="47">
        <f t="shared" si="0"/>
        <v>0.1</v>
      </c>
    </row>
    <row r="73" spans="1:14" s="11" customFormat="1" ht="12.75">
      <c r="A73" s="84"/>
      <c r="B73" s="25"/>
      <c r="C73" s="28"/>
      <c r="D73" s="29"/>
      <c r="E73" s="28"/>
      <c r="F73" s="35"/>
      <c r="G73" s="14"/>
      <c r="H73" s="14"/>
      <c r="I73" s="14">
        <f t="shared" si="2"/>
        <v>0</v>
      </c>
      <c r="J73" s="81" t="str">
        <f t="shared" si="4"/>
        <v>BAJO</v>
      </c>
      <c r="K73" s="3"/>
      <c r="L73" s="47">
        <f t="shared" ref="L73:L78" si="5">IF(J73="BAJO",0.1,IF(J73="MEDIO",3,5))</f>
        <v>0.1</v>
      </c>
    </row>
    <row r="74" spans="1:14" s="11" customFormat="1" ht="12.75">
      <c r="A74" s="84"/>
      <c r="B74" s="25"/>
      <c r="C74" s="28"/>
      <c r="D74" s="29"/>
      <c r="E74" s="28"/>
      <c r="F74" s="35"/>
      <c r="G74" s="14"/>
      <c r="H74" s="14"/>
      <c r="I74" s="14">
        <f t="shared" ref="I74:I78" si="6">G74*H74</f>
        <v>0</v>
      </c>
      <c r="J74" s="81" t="str">
        <f t="shared" si="4"/>
        <v>BAJO</v>
      </c>
      <c r="K74" s="3"/>
      <c r="L74" s="47">
        <f t="shared" si="5"/>
        <v>0.1</v>
      </c>
    </row>
    <row r="75" spans="1:14" s="11" customFormat="1" ht="12.75">
      <c r="A75" s="84"/>
      <c r="B75" s="25"/>
      <c r="C75" s="28"/>
      <c r="D75" s="29"/>
      <c r="E75" s="28"/>
      <c r="F75" s="35"/>
      <c r="G75" s="14"/>
      <c r="H75" s="14"/>
      <c r="I75" s="14">
        <f t="shared" si="6"/>
        <v>0</v>
      </c>
      <c r="J75" s="81" t="str">
        <f t="shared" si="4"/>
        <v>BAJO</v>
      </c>
      <c r="K75" s="3"/>
      <c r="L75" s="47">
        <f t="shared" si="5"/>
        <v>0.1</v>
      </c>
    </row>
    <row r="76" spans="1:14" s="11" customFormat="1" ht="12.75">
      <c r="A76" s="84"/>
      <c r="B76" s="25"/>
      <c r="C76" s="28"/>
      <c r="D76" s="29"/>
      <c r="E76" s="28"/>
      <c r="F76" s="35"/>
      <c r="G76" s="14"/>
      <c r="H76" s="14"/>
      <c r="I76" s="14">
        <f t="shared" si="6"/>
        <v>0</v>
      </c>
      <c r="J76" s="81" t="str">
        <f t="shared" si="4"/>
        <v>BAJO</v>
      </c>
      <c r="K76" s="3"/>
      <c r="L76" s="47">
        <f t="shared" si="5"/>
        <v>0.1</v>
      </c>
    </row>
    <row r="77" spans="1:14" s="11" customFormat="1" ht="12.75">
      <c r="A77" s="84"/>
      <c r="B77" s="25"/>
      <c r="C77" s="28"/>
      <c r="D77" s="29"/>
      <c r="E77" s="28"/>
      <c r="F77" s="35"/>
      <c r="G77" s="14"/>
      <c r="H77" s="14"/>
      <c r="I77" s="14">
        <f t="shared" si="6"/>
        <v>0</v>
      </c>
      <c r="J77" s="81" t="str">
        <f t="shared" si="4"/>
        <v>BAJO</v>
      </c>
      <c r="K77" s="3"/>
      <c r="L77" s="47">
        <f t="shared" si="5"/>
        <v>0.1</v>
      </c>
    </row>
    <row r="78" spans="1:14" s="11" customFormat="1" ht="12.75">
      <c r="A78" s="84"/>
      <c r="B78" s="25"/>
      <c r="C78" s="28"/>
      <c r="D78" s="29"/>
      <c r="E78" s="28"/>
      <c r="F78" s="35"/>
      <c r="G78" s="14"/>
      <c r="H78" s="14"/>
      <c r="I78" s="14">
        <f t="shared" si="6"/>
        <v>0</v>
      </c>
      <c r="J78" s="81" t="str">
        <f t="shared" si="4"/>
        <v>BAJO</v>
      </c>
      <c r="K78" s="3"/>
      <c r="L78" s="47">
        <f t="shared" si="5"/>
        <v>0.1</v>
      </c>
    </row>
    <row r="79" spans="1:14" s="11" customFormat="1" ht="12.75">
      <c r="A79" s="38"/>
      <c r="C79" s="36"/>
      <c r="D79" s="37"/>
      <c r="F79" s="43"/>
      <c r="G79" s="38"/>
      <c r="H79" s="38"/>
      <c r="M79" s="11">
        <f>SUM(L7:L78)</f>
        <v>18.800000000000026</v>
      </c>
      <c r="N79" s="11">
        <f>COUNT(L7:L78)</f>
        <v>72</v>
      </c>
    </row>
    <row r="80" spans="1:14" s="11" customFormat="1" ht="12.75">
      <c r="A80" s="38"/>
      <c r="D80" s="37"/>
      <c r="F80" s="43"/>
      <c r="G80" s="38"/>
      <c r="H80" s="38"/>
    </row>
    <row r="81" spans="1:8" s="11" customFormat="1" ht="12.75">
      <c r="A81" s="38"/>
      <c r="D81" s="37"/>
      <c r="F81" s="43"/>
      <c r="G81" s="38"/>
      <c r="H81" s="38"/>
    </row>
  </sheetData>
  <dataConsolidate/>
  <mergeCells count="5">
    <mergeCell ref="C1:L1"/>
    <mergeCell ref="C2:L2"/>
    <mergeCell ref="A1:B2"/>
    <mergeCell ref="A4:B4"/>
    <mergeCell ref="F4:J4"/>
  </mergeCells>
  <conditionalFormatting sqref="J7:J78">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workbookViewId="0">
      <selection activeCell="A3" sqref="A3"/>
    </sheetView>
  </sheetViews>
  <sheetFormatPr baseColWidth="10" defaultRowHeight="15"/>
  <cols>
    <col min="1" max="1" width="35.5703125" customWidth="1"/>
    <col min="2" max="2" width="15" customWidth="1"/>
    <col min="3" max="3" width="4.140625" customWidth="1"/>
    <col min="4" max="4" width="50.5703125" customWidth="1"/>
    <col min="5" max="5" width="15" customWidth="1"/>
    <col min="6" max="6" width="4.140625" customWidth="1"/>
    <col min="7" max="7" width="29.7109375" customWidth="1"/>
    <col min="8" max="8" width="14.42578125" customWidth="1"/>
    <col min="9" max="9" width="4.140625" customWidth="1"/>
    <col min="10" max="10" width="25.5703125" customWidth="1"/>
    <col min="11" max="11" width="14.42578125" customWidth="1"/>
    <col min="12" max="12" width="4.5703125" customWidth="1"/>
    <col min="13" max="13" width="18.85546875" customWidth="1"/>
    <col min="14" max="14" width="15" customWidth="1"/>
  </cols>
  <sheetData>
    <row r="1" spans="1:18">
      <c r="J1" s="53"/>
      <c r="K1" s="53"/>
      <c r="L1" s="53"/>
      <c r="M1" s="53"/>
      <c r="N1" s="53"/>
      <c r="O1" s="53"/>
      <c r="P1" s="53"/>
      <c r="Q1" s="53"/>
      <c r="R1" s="53"/>
    </row>
    <row r="2" spans="1:18">
      <c r="A2" s="55" t="s">
        <v>112</v>
      </c>
      <c r="B2" t="s">
        <v>138</v>
      </c>
      <c r="D2" s="50" t="s">
        <v>113</v>
      </c>
      <c r="E2" t="s">
        <v>138</v>
      </c>
      <c r="G2" s="55" t="s">
        <v>34</v>
      </c>
      <c r="H2" t="s">
        <v>23</v>
      </c>
      <c r="J2" s="53"/>
      <c r="K2" s="53"/>
      <c r="L2" s="53"/>
      <c r="M2" s="53"/>
      <c r="N2" s="53"/>
      <c r="O2" s="53"/>
      <c r="P2" s="53"/>
      <c r="Q2" s="53"/>
      <c r="R2" s="53"/>
    </row>
    <row r="3" spans="1:18">
      <c r="A3" s="1" t="s">
        <v>21</v>
      </c>
      <c r="B3" s="2">
        <v>43.2</v>
      </c>
      <c r="D3" s="1" t="s">
        <v>13</v>
      </c>
      <c r="E3" s="2">
        <v>32.300000000000004</v>
      </c>
      <c r="G3" s="1" t="s">
        <v>16</v>
      </c>
      <c r="H3" s="2">
        <v>38.100000000000016</v>
      </c>
      <c r="I3" s="2"/>
      <c r="J3" s="53"/>
      <c r="K3" s="56"/>
      <c r="L3" s="57"/>
      <c r="M3" s="53"/>
      <c r="N3" s="56"/>
      <c r="O3" s="57"/>
      <c r="P3" s="53"/>
      <c r="Q3" s="53"/>
      <c r="R3" s="53"/>
    </row>
    <row r="4" spans="1:18">
      <c r="A4" s="1" t="s">
        <v>45</v>
      </c>
      <c r="B4" s="2">
        <v>30.3</v>
      </c>
      <c r="D4" s="1" t="s">
        <v>21</v>
      </c>
      <c r="E4" s="2">
        <v>28.200000000000003</v>
      </c>
      <c r="G4" s="1" t="s">
        <v>20</v>
      </c>
      <c r="H4" s="2">
        <v>30.300000000000033</v>
      </c>
      <c r="I4" s="2"/>
      <c r="J4" s="53"/>
      <c r="K4" s="56"/>
      <c r="L4" s="57"/>
      <c r="M4" s="53"/>
      <c r="N4" s="56"/>
      <c r="O4" s="57"/>
      <c r="P4" s="53"/>
      <c r="Q4" s="53"/>
      <c r="R4" s="53"/>
    </row>
    <row r="5" spans="1:18">
      <c r="A5" s="1" t="s">
        <v>44</v>
      </c>
      <c r="B5" s="2">
        <v>30.3</v>
      </c>
      <c r="D5" s="1" t="s">
        <v>63</v>
      </c>
      <c r="E5" s="2">
        <v>18.299999999999997</v>
      </c>
      <c r="G5" s="1" t="s">
        <v>29</v>
      </c>
      <c r="H5" s="2">
        <v>30.300000000000033</v>
      </c>
      <c r="I5" s="2"/>
      <c r="J5" s="53"/>
      <c r="K5" s="56"/>
      <c r="L5" s="57"/>
      <c r="M5" s="53"/>
      <c r="N5" s="56"/>
      <c r="O5" s="57"/>
      <c r="P5" s="53"/>
      <c r="Q5" s="53"/>
      <c r="R5" s="53"/>
    </row>
    <row r="6" spans="1:18">
      <c r="A6" s="1" t="s">
        <v>43</v>
      </c>
      <c r="B6" s="2">
        <v>21.1</v>
      </c>
      <c r="D6" s="1" t="s">
        <v>62</v>
      </c>
      <c r="E6" s="2">
        <v>18.299999999999997</v>
      </c>
      <c r="G6" s="1" t="s">
        <v>30</v>
      </c>
      <c r="H6" s="2">
        <v>30.300000000000033</v>
      </c>
      <c r="I6" s="2"/>
      <c r="J6" s="53"/>
      <c r="K6" s="56"/>
      <c r="L6" s="57"/>
      <c r="M6" s="53"/>
      <c r="N6" s="56"/>
      <c r="O6" s="57"/>
      <c r="P6" s="53"/>
      <c r="Q6" s="53"/>
      <c r="R6" s="53"/>
    </row>
    <row r="7" spans="1:18">
      <c r="A7" s="1" t="s">
        <v>16</v>
      </c>
      <c r="B7" s="2">
        <v>11.1</v>
      </c>
      <c r="D7" s="1" t="s">
        <v>9</v>
      </c>
      <c r="E7" s="2">
        <v>17.3</v>
      </c>
      <c r="G7" s="1" t="s">
        <v>31</v>
      </c>
      <c r="H7" s="2">
        <v>30.300000000000033</v>
      </c>
      <c r="I7" s="2"/>
      <c r="J7" s="53"/>
      <c r="K7" s="56"/>
      <c r="L7" s="57"/>
      <c r="M7" s="53"/>
      <c r="N7" s="56"/>
      <c r="O7" s="57"/>
      <c r="P7" s="53"/>
      <c r="Q7" s="53"/>
      <c r="R7" s="53"/>
    </row>
    <row r="8" spans="1:18">
      <c r="A8" s="1" t="s">
        <v>151</v>
      </c>
      <c r="B8" s="2">
        <v>10.1</v>
      </c>
      <c r="D8" s="1" t="s">
        <v>76</v>
      </c>
      <c r="E8" s="2">
        <v>8</v>
      </c>
      <c r="G8" s="1" t="s">
        <v>28</v>
      </c>
      <c r="H8" s="2">
        <v>3.1</v>
      </c>
      <c r="I8" s="2"/>
      <c r="J8" s="53"/>
      <c r="K8" s="56"/>
      <c r="L8" s="57"/>
      <c r="M8" s="53"/>
      <c r="N8" s="56"/>
      <c r="O8" s="57"/>
      <c r="P8" s="53"/>
      <c r="Q8" s="53"/>
      <c r="R8" s="53"/>
    </row>
    <row r="9" spans="1:18">
      <c r="A9" s="1" t="s">
        <v>48</v>
      </c>
      <c r="B9" s="2">
        <v>8.1999999999999993</v>
      </c>
      <c r="D9" s="1" t="s">
        <v>8</v>
      </c>
      <c r="E9" s="2">
        <v>6.1</v>
      </c>
      <c r="G9" s="1" t="s">
        <v>42</v>
      </c>
      <c r="H9" s="2">
        <v>0.2</v>
      </c>
      <c r="I9" s="2"/>
      <c r="J9" s="53"/>
      <c r="K9" s="56"/>
      <c r="L9" s="57"/>
      <c r="M9" s="53"/>
      <c r="N9" s="56"/>
      <c r="O9" s="57"/>
      <c r="P9" s="53"/>
      <c r="Q9" s="53"/>
      <c r="R9" s="53"/>
    </row>
    <row r="10" spans="1:18">
      <c r="A10" s="1" t="s">
        <v>29</v>
      </c>
      <c r="B10" s="2">
        <v>8.1</v>
      </c>
      <c r="D10" s="1" t="s">
        <v>94</v>
      </c>
      <c r="E10" s="2">
        <v>6.1</v>
      </c>
      <c r="G10" s="1" t="s">
        <v>21</v>
      </c>
      <c r="H10" s="2">
        <v>0.1</v>
      </c>
      <c r="I10" s="2"/>
      <c r="J10" s="53"/>
      <c r="K10" s="56"/>
      <c r="L10" s="57"/>
      <c r="M10" s="53"/>
      <c r="N10" s="56"/>
      <c r="O10" s="57"/>
      <c r="P10" s="53"/>
      <c r="Q10" s="53"/>
      <c r="R10" s="53"/>
    </row>
    <row r="11" spans="1:18">
      <c r="A11" s="1" t="s">
        <v>11</v>
      </c>
      <c r="B11" s="2">
        <v>6</v>
      </c>
      <c r="D11" s="1" t="s">
        <v>95</v>
      </c>
      <c r="E11" s="2">
        <v>6.1</v>
      </c>
      <c r="G11" s="1" t="s">
        <v>22</v>
      </c>
      <c r="H11" s="2">
        <v>162.70000000000013</v>
      </c>
      <c r="I11" s="2"/>
      <c r="J11" s="53"/>
      <c r="K11" s="56"/>
      <c r="L11" s="57"/>
      <c r="M11" s="53"/>
      <c r="N11" s="56"/>
      <c r="O11" s="57"/>
      <c r="P11" s="53"/>
      <c r="Q11" s="53"/>
      <c r="R11" s="53"/>
    </row>
    <row r="12" spans="1:18">
      <c r="A12" s="1" t="s">
        <v>28</v>
      </c>
      <c r="B12" s="2">
        <v>5</v>
      </c>
      <c r="D12" s="1" t="s">
        <v>106</v>
      </c>
      <c r="E12" s="2">
        <v>5</v>
      </c>
      <c r="I12" s="2"/>
      <c r="J12" s="53"/>
      <c r="K12" s="56"/>
      <c r="L12" s="57"/>
      <c r="M12" s="53"/>
      <c r="N12" s="53"/>
      <c r="O12" s="53"/>
      <c r="P12" s="53"/>
      <c r="Q12" s="53"/>
      <c r="R12" s="53"/>
    </row>
    <row r="13" spans="1:18">
      <c r="A13" s="1" t="s">
        <v>49</v>
      </c>
      <c r="B13" s="2">
        <v>3.1</v>
      </c>
      <c r="D13" s="1" t="s">
        <v>144</v>
      </c>
      <c r="E13" s="2">
        <v>5</v>
      </c>
      <c r="I13" s="2"/>
      <c r="J13" s="53"/>
      <c r="K13" s="56"/>
      <c r="L13" s="57"/>
      <c r="M13" s="53"/>
      <c r="N13" s="53"/>
      <c r="O13" s="53"/>
      <c r="P13" s="53"/>
      <c r="Q13" s="53"/>
      <c r="R13" s="53"/>
    </row>
    <row r="14" spans="1:18">
      <c r="A14" s="1" t="s">
        <v>84</v>
      </c>
      <c r="B14" s="2">
        <v>3</v>
      </c>
      <c r="D14" s="1" t="s">
        <v>80</v>
      </c>
      <c r="E14" s="2">
        <v>3.4000000000000004</v>
      </c>
      <c r="I14" s="2"/>
      <c r="J14" s="53"/>
      <c r="K14" s="56"/>
      <c r="L14" s="57"/>
      <c r="M14" s="53"/>
      <c r="N14" s="53"/>
      <c r="O14" s="53"/>
      <c r="P14" s="53"/>
      <c r="Q14" s="53"/>
      <c r="R14" s="53"/>
    </row>
    <row r="15" spans="1:18">
      <c r="A15" s="1" t="s">
        <v>50</v>
      </c>
      <c r="B15" s="2">
        <v>0.1</v>
      </c>
      <c r="D15" s="1" t="s">
        <v>81</v>
      </c>
      <c r="E15" s="2">
        <v>3.4000000000000004</v>
      </c>
      <c r="F15" s="2"/>
      <c r="G15" s="2"/>
      <c r="H15" s="2"/>
      <c r="I15" s="2"/>
      <c r="J15" s="53"/>
      <c r="K15" s="56"/>
      <c r="L15" s="57"/>
      <c r="M15" s="53"/>
      <c r="N15" s="53"/>
      <c r="O15" s="53"/>
      <c r="P15" s="53"/>
      <c r="Q15" s="53"/>
      <c r="R15" s="53"/>
    </row>
    <row r="16" spans="1:18">
      <c r="A16" s="1" t="s">
        <v>46</v>
      </c>
      <c r="B16" s="2">
        <v>0.1</v>
      </c>
      <c r="D16" s="1" t="s">
        <v>82</v>
      </c>
      <c r="E16" s="2">
        <v>3.2</v>
      </c>
      <c r="F16" s="2"/>
      <c r="G16" s="2"/>
      <c r="H16" s="2"/>
      <c r="I16" s="2"/>
      <c r="J16" s="53"/>
      <c r="K16" s="56"/>
      <c r="L16" s="57"/>
      <c r="M16" s="53"/>
      <c r="N16" s="53"/>
      <c r="O16" s="53"/>
      <c r="P16" s="53"/>
      <c r="Q16" s="53"/>
      <c r="R16" s="53"/>
    </row>
    <row r="17" spans="1:18">
      <c r="A17" s="1" t="s">
        <v>47</v>
      </c>
      <c r="B17" s="2">
        <v>0.1</v>
      </c>
      <c r="D17" s="1" t="s">
        <v>83</v>
      </c>
      <c r="E17" s="2">
        <v>3.2</v>
      </c>
      <c r="F17" s="2"/>
      <c r="G17" s="2"/>
      <c r="H17" s="2"/>
      <c r="I17" s="2"/>
      <c r="J17" s="53"/>
      <c r="K17" s="56"/>
      <c r="L17" s="57"/>
      <c r="M17" s="53"/>
      <c r="N17" s="53"/>
      <c r="O17" s="53"/>
      <c r="P17" s="53"/>
      <c r="Q17" s="53"/>
      <c r="R17" s="53"/>
    </row>
    <row r="18" spans="1:18">
      <c r="A18" s="1" t="s">
        <v>22</v>
      </c>
      <c r="B18" s="2">
        <v>179.79999999999998</v>
      </c>
      <c r="D18" s="1" t="s">
        <v>143</v>
      </c>
      <c r="E18" s="2">
        <v>3.1</v>
      </c>
      <c r="F18" s="2"/>
      <c r="G18" s="2"/>
      <c r="H18" s="2"/>
      <c r="I18" s="2"/>
      <c r="J18" s="53"/>
      <c r="K18" s="56"/>
      <c r="L18" s="57"/>
      <c r="M18" s="53"/>
      <c r="N18" s="53"/>
      <c r="O18" s="53"/>
      <c r="P18" s="53"/>
      <c r="Q18" s="53"/>
      <c r="R18" s="53"/>
    </row>
    <row r="19" spans="1:18">
      <c r="D19" s="1" t="s">
        <v>79</v>
      </c>
      <c r="E19" s="2">
        <v>3.1</v>
      </c>
      <c r="F19" s="2"/>
      <c r="G19" s="2"/>
      <c r="H19" s="2"/>
      <c r="I19" s="2"/>
      <c r="J19" s="53"/>
      <c r="K19" s="53"/>
      <c r="L19" s="53"/>
      <c r="M19" s="53"/>
      <c r="N19" s="53"/>
      <c r="O19" s="53"/>
      <c r="P19" s="53"/>
      <c r="Q19" s="53"/>
      <c r="R19" s="53"/>
    </row>
    <row r="20" spans="1:18">
      <c r="D20" s="1" t="s">
        <v>78</v>
      </c>
      <c r="E20" s="2">
        <v>3.1</v>
      </c>
      <c r="J20" s="53"/>
      <c r="K20" s="53"/>
      <c r="L20" s="53"/>
      <c r="M20" s="53"/>
      <c r="N20" s="53"/>
      <c r="O20" s="53"/>
      <c r="P20" s="53"/>
      <c r="Q20" s="53"/>
      <c r="R20" s="53"/>
    </row>
    <row r="21" spans="1:18">
      <c r="D21" s="1" t="s">
        <v>75</v>
      </c>
      <c r="E21" s="2">
        <v>3</v>
      </c>
      <c r="J21" s="53"/>
      <c r="K21" s="53"/>
      <c r="L21" s="53"/>
      <c r="M21" s="53"/>
      <c r="N21" s="53"/>
      <c r="O21" s="53"/>
      <c r="P21" s="53"/>
      <c r="Q21" s="53"/>
      <c r="R21" s="53"/>
    </row>
    <row r="22" spans="1:18">
      <c r="D22" s="1" t="s">
        <v>32</v>
      </c>
      <c r="E22" s="2">
        <v>0.1</v>
      </c>
      <c r="J22" s="53"/>
      <c r="K22" s="53"/>
      <c r="L22" s="53"/>
      <c r="M22" s="53"/>
      <c r="N22" s="53"/>
      <c r="O22" s="53"/>
      <c r="P22" s="53"/>
      <c r="Q22" s="53"/>
      <c r="R22" s="53"/>
    </row>
    <row r="23" spans="1:18">
      <c r="D23" s="1" t="s">
        <v>96</v>
      </c>
      <c r="E23" s="2">
        <v>0.1</v>
      </c>
      <c r="J23" s="53"/>
      <c r="K23" s="53"/>
      <c r="L23" s="53"/>
      <c r="M23" s="53"/>
      <c r="N23" s="53"/>
      <c r="O23" s="53"/>
      <c r="P23" s="53"/>
      <c r="Q23" s="53"/>
      <c r="R23" s="53"/>
    </row>
    <row r="24" spans="1:18">
      <c r="D24" s="1" t="s">
        <v>77</v>
      </c>
      <c r="E24" s="2">
        <v>0.1</v>
      </c>
      <c r="J24" s="53"/>
      <c r="K24" s="53"/>
      <c r="L24" s="53"/>
      <c r="M24" s="53"/>
      <c r="N24" s="53"/>
      <c r="O24" s="53"/>
      <c r="P24" s="53"/>
      <c r="Q24" s="53"/>
      <c r="R24" s="53"/>
    </row>
    <row r="25" spans="1:18">
      <c r="D25" s="1" t="s">
        <v>22</v>
      </c>
      <c r="E25" s="2">
        <v>176.5</v>
      </c>
    </row>
    <row r="27" spans="1:18">
      <c r="A27" s="51" t="s">
        <v>139</v>
      </c>
      <c r="B27" t="s">
        <v>138</v>
      </c>
      <c r="D27" s="51" t="s">
        <v>12</v>
      </c>
      <c r="E27" t="s">
        <v>138</v>
      </c>
      <c r="G27" s="51" t="s">
        <v>140</v>
      </c>
      <c r="H27" t="s">
        <v>138</v>
      </c>
      <c r="J27" s="51" t="s">
        <v>116</v>
      </c>
      <c r="K27" t="s">
        <v>138</v>
      </c>
      <c r="M27" s="51" t="s">
        <v>105</v>
      </c>
      <c r="N27" t="s">
        <v>138</v>
      </c>
    </row>
    <row r="28" spans="1:18">
      <c r="A28" s="1" t="s">
        <v>32</v>
      </c>
      <c r="B28" s="2">
        <v>16.600000000000001</v>
      </c>
      <c r="D28" s="1" t="s">
        <v>27</v>
      </c>
      <c r="E28" s="2">
        <v>20.8</v>
      </c>
      <c r="G28" s="1" t="s">
        <v>145</v>
      </c>
      <c r="H28" s="2">
        <v>21.700000000000003</v>
      </c>
      <c r="J28" s="52" t="s">
        <v>66</v>
      </c>
      <c r="K28" s="2">
        <v>9.1999999999999993</v>
      </c>
      <c r="M28" s="1" t="s">
        <v>15</v>
      </c>
      <c r="N28" s="2">
        <v>12.399999999999999</v>
      </c>
    </row>
    <row r="29" spans="1:18">
      <c r="A29" s="1" t="s">
        <v>21</v>
      </c>
      <c r="B29" s="2">
        <v>15.999999999999998</v>
      </c>
      <c r="D29" s="1" t="s">
        <v>16</v>
      </c>
      <c r="E29" s="2">
        <v>18.5</v>
      </c>
      <c r="G29" s="1" t="s">
        <v>101</v>
      </c>
      <c r="H29" s="2">
        <v>21.700000000000003</v>
      </c>
      <c r="J29" s="52" t="s">
        <v>73</v>
      </c>
      <c r="K29" s="2">
        <v>9.1</v>
      </c>
      <c r="M29" s="1" t="s">
        <v>32</v>
      </c>
      <c r="N29" s="2">
        <v>18.700000000000006</v>
      </c>
    </row>
    <row r="30" spans="1:18">
      <c r="A30" s="1" t="s">
        <v>16</v>
      </c>
      <c r="B30" s="2">
        <v>15.9</v>
      </c>
      <c r="D30" s="1" t="s">
        <v>28</v>
      </c>
      <c r="E30" s="2">
        <v>15.499999999999998</v>
      </c>
      <c r="G30" s="1" t="s">
        <v>66</v>
      </c>
      <c r="H30" s="2">
        <v>21.6</v>
      </c>
      <c r="J30" s="52" t="s">
        <v>74</v>
      </c>
      <c r="K30" s="2">
        <v>9.1</v>
      </c>
      <c r="M30" s="1" t="s">
        <v>97</v>
      </c>
      <c r="N30" s="2">
        <v>6.2</v>
      </c>
    </row>
    <row r="31" spans="1:18">
      <c r="A31" s="1" t="s">
        <v>33</v>
      </c>
      <c r="B31" s="2">
        <v>12.7</v>
      </c>
      <c r="D31" s="1" t="s">
        <v>33</v>
      </c>
      <c r="E31" s="2">
        <v>12.1</v>
      </c>
      <c r="G31" s="1" t="s">
        <v>100</v>
      </c>
      <c r="H31" s="2">
        <v>12.7</v>
      </c>
      <c r="J31" s="52" t="s">
        <v>72</v>
      </c>
      <c r="K31" s="2">
        <v>9.1</v>
      </c>
      <c r="M31" s="1" t="s">
        <v>98</v>
      </c>
      <c r="N31" s="2">
        <v>0.1</v>
      </c>
    </row>
    <row r="32" spans="1:18">
      <c r="A32" s="1" t="s">
        <v>18</v>
      </c>
      <c r="B32" s="2">
        <v>12.7</v>
      </c>
      <c r="D32" s="1" t="s">
        <v>24</v>
      </c>
      <c r="E32" s="2">
        <v>11</v>
      </c>
      <c r="G32" s="1" t="s">
        <v>99</v>
      </c>
      <c r="H32" s="2">
        <v>12.7</v>
      </c>
      <c r="J32" s="52" t="s">
        <v>33</v>
      </c>
      <c r="K32" s="2">
        <v>6.1999999999999993</v>
      </c>
      <c r="M32" s="1" t="s">
        <v>22</v>
      </c>
      <c r="N32" s="2">
        <v>37.400000000000006</v>
      </c>
    </row>
    <row r="33" spans="1:14">
      <c r="A33" s="1" t="s">
        <v>20</v>
      </c>
      <c r="B33" s="2">
        <v>12.7</v>
      </c>
      <c r="D33" s="1" t="s">
        <v>26</v>
      </c>
      <c r="E33" s="2">
        <v>8.3999999999999986</v>
      </c>
      <c r="G33" s="1" t="s">
        <v>21</v>
      </c>
      <c r="H33" s="2">
        <v>3</v>
      </c>
      <c r="J33" s="52" t="s">
        <v>65</v>
      </c>
      <c r="K33" s="2">
        <v>3.2</v>
      </c>
    </row>
    <row r="34" spans="1:14">
      <c r="A34" s="1" t="s">
        <v>19</v>
      </c>
      <c r="B34" s="2">
        <v>12.7</v>
      </c>
      <c r="D34" s="1" t="s">
        <v>14</v>
      </c>
      <c r="E34" s="2">
        <v>6</v>
      </c>
      <c r="G34" s="1" t="s">
        <v>22</v>
      </c>
      <c r="H34" s="2">
        <v>93.4</v>
      </c>
      <c r="J34" s="52" t="s">
        <v>104</v>
      </c>
      <c r="K34" s="2">
        <v>3</v>
      </c>
    </row>
    <row r="35" spans="1:14">
      <c r="A35" s="1" t="s">
        <v>28</v>
      </c>
      <c r="B35" s="2">
        <v>12.5</v>
      </c>
      <c r="D35" s="1" t="s">
        <v>17</v>
      </c>
      <c r="E35" s="2">
        <v>6</v>
      </c>
      <c r="J35" s="52" t="s">
        <v>103</v>
      </c>
      <c r="K35" s="2">
        <v>3</v>
      </c>
    </row>
    <row r="36" spans="1:14">
      <c r="A36" s="1" t="s">
        <v>15</v>
      </c>
      <c r="B36" s="2">
        <v>3.3000000000000003</v>
      </c>
      <c r="D36" s="1" t="s">
        <v>25</v>
      </c>
      <c r="E36" s="2">
        <v>5</v>
      </c>
      <c r="J36" s="52" t="s">
        <v>102</v>
      </c>
      <c r="K36" s="2">
        <v>3</v>
      </c>
    </row>
    <row r="37" spans="1:14">
      <c r="A37" s="1" t="s">
        <v>22</v>
      </c>
      <c r="B37" s="2">
        <v>115.10000000000001</v>
      </c>
      <c r="D37" s="1" t="s">
        <v>21</v>
      </c>
      <c r="E37" s="2">
        <v>3</v>
      </c>
      <c r="J37" s="52" t="s">
        <v>69</v>
      </c>
      <c r="K37" s="2">
        <v>0.2</v>
      </c>
    </row>
    <row r="38" spans="1:14">
      <c r="D38" s="1" t="s">
        <v>22</v>
      </c>
      <c r="E38" s="2">
        <v>106.3</v>
      </c>
      <c r="J38" s="52" t="s">
        <v>70</v>
      </c>
      <c r="K38" s="2">
        <v>0.2</v>
      </c>
    </row>
    <row r="39" spans="1:14">
      <c r="J39" s="52" t="s">
        <v>71</v>
      </c>
      <c r="K39" s="2">
        <v>0.1</v>
      </c>
    </row>
    <row r="40" spans="1:14">
      <c r="J40" s="52" t="s">
        <v>67</v>
      </c>
      <c r="K40" s="2">
        <v>0.1</v>
      </c>
    </row>
    <row r="41" spans="1:14">
      <c r="J41" s="52" t="s">
        <v>68</v>
      </c>
      <c r="K41" s="2">
        <v>0.1</v>
      </c>
    </row>
    <row r="42" spans="1:14">
      <c r="J42" s="52" t="s">
        <v>22</v>
      </c>
      <c r="K42" s="2">
        <v>55.6</v>
      </c>
    </row>
    <row r="44" spans="1:14">
      <c r="A44" s="54" t="s">
        <v>117</v>
      </c>
      <c r="B44" t="s">
        <v>23</v>
      </c>
      <c r="D44" s="54" t="s">
        <v>115</v>
      </c>
      <c r="E44" t="s">
        <v>138</v>
      </c>
      <c r="G44" s="54" t="s">
        <v>141</v>
      </c>
      <c r="H44" t="s">
        <v>138</v>
      </c>
      <c r="J44" s="54" t="s">
        <v>142</v>
      </c>
      <c r="K44" t="s">
        <v>23</v>
      </c>
      <c r="M44" s="54" t="s">
        <v>119</v>
      </c>
      <c r="N44" t="s">
        <v>138</v>
      </c>
    </row>
    <row r="45" spans="1:14">
      <c r="A45" s="1" t="s">
        <v>32</v>
      </c>
      <c r="B45" s="2">
        <v>12</v>
      </c>
      <c r="D45" s="1" t="s">
        <v>55</v>
      </c>
      <c r="E45" s="2">
        <v>6.4999999999999982</v>
      </c>
      <c r="G45" s="1" t="s">
        <v>122</v>
      </c>
      <c r="H45" s="2">
        <v>6.2</v>
      </c>
      <c r="J45" s="1" t="s">
        <v>32</v>
      </c>
      <c r="K45" s="2">
        <v>7</v>
      </c>
      <c r="M45" s="1" t="s">
        <v>146</v>
      </c>
      <c r="N45" s="2">
        <v>3</v>
      </c>
    </row>
    <row r="46" spans="1:14">
      <c r="A46" s="1" t="s">
        <v>124</v>
      </c>
      <c r="B46" s="2">
        <v>6</v>
      </c>
      <c r="D46" s="1" t="s">
        <v>53</v>
      </c>
      <c r="E46" s="2">
        <v>6</v>
      </c>
      <c r="G46" s="1" t="s">
        <v>28</v>
      </c>
      <c r="H46" s="2">
        <v>6</v>
      </c>
      <c r="J46" s="1" t="s">
        <v>28</v>
      </c>
      <c r="K46" s="2">
        <v>3.2</v>
      </c>
      <c r="M46" s="1" t="s">
        <v>60</v>
      </c>
      <c r="N46" s="2">
        <v>3</v>
      </c>
    </row>
    <row r="47" spans="1:14">
      <c r="A47" s="1" t="s">
        <v>125</v>
      </c>
      <c r="B47" s="2">
        <v>6</v>
      </c>
      <c r="D47" s="1" t="s">
        <v>32</v>
      </c>
      <c r="E47" s="2">
        <v>2.4000000000000008</v>
      </c>
      <c r="G47" s="1" t="s">
        <v>16</v>
      </c>
      <c r="H47" s="2">
        <v>0.2</v>
      </c>
      <c r="J47" s="1" t="s">
        <v>15</v>
      </c>
      <c r="K47" s="2">
        <v>0.6</v>
      </c>
      <c r="M47" s="1" t="s">
        <v>61</v>
      </c>
      <c r="N47" s="2">
        <v>3</v>
      </c>
    </row>
    <row r="48" spans="1:14">
      <c r="A48" s="1" t="s">
        <v>21</v>
      </c>
      <c r="B48" s="2">
        <v>0.2</v>
      </c>
      <c r="D48" s="1" t="s">
        <v>21</v>
      </c>
      <c r="E48" s="2">
        <v>1.2</v>
      </c>
      <c r="G48" s="1" t="s">
        <v>22</v>
      </c>
      <c r="H48" s="2">
        <v>12.4</v>
      </c>
      <c r="J48" s="1" t="s">
        <v>86</v>
      </c>
      <c r="K48" s="2">
        <v>0.2</v>
      </c>
      <c r="M48" s="1" t="s">
        <v>21</v>
      </c>
      <c r="N48" s="2">
        <v>0.5</v>
      </c>
    </row>
    <row r="49" spans="1:14">
      <c r="A49" s="1" t="s">
        <v>22</v>
      </c>
      <c r="B49" s="2">
        <v>24.2</v>
      </c>
      <c r="D49" s="1" t="s">
        <v>56</v>
      </c>
      <c r="E49" s="2">
        <v>0.6</v>
      </c>
      <c r="J49" s="1" t="s">
        <v>21</v>
      </c>
      <c r="K49" s="2">
        <v>0.2</v>
      </c>
      <c r="M49" s="1" t="s">
        <v>16</v>
      </c>
      <c r="N49" s="2">
        <v>0.5</v>
      </c>
    </row>
    <row r="50" spans="1:14">
      <c r="D50" s="1" t="s">
        <v>57</v>
      </c>
      <c r="E50" s="2">
        <v>0.4</v>
      </c>
      <c r="J50" s="1" t="s">
        <v>129</v>
      </c>
      <c r="K50" s="2">
        <v>0.1</v>
      </c>
      <c r="M50" s="1" t="s">
        <v>10</v>
      </c>
      <c r="N50" s="2">
        <v>0.2</v>
      </c>
    </row>
    <row r="51" spans="1:14">
      <c r="D51" s="1" t="s">
        <v>54</v>
      </c>
      <c r="E51" s="2">
        <v>0.1</v>
      </c>
      <c r="J51" s="1" t="s">
        <v>16</v>
      </c>
      <c r="K51" s="2">
        <v>0.1</v>
      </c>
      <c r="M51" s="1" t="s">
        <v>121</v>
      </c>
      <c r="N51" s="2">
        <v>0.1</v>
      </c>
    </row>
    <row r="52" spans="1:14">
      <c r="D52" s="1" t="s">
        <v>14</v>
      </c>
      <c r="E52" s="2">
        <v>0.1</v>
      </c>
      <c r="J52" s="1" t="s">
        <v>85</v>
      </c>
      <c r="K52" s="2">
        <v>0.1</v>
      </c>
      <c r="M52" s="1" t="s">
        <v>32</v>
      </c>
      <c r="N52" s="2">
        <v>0.1</v>
      </c>
    </row>
    <row r="53" spans="1:14">
      <c r="D53" s="1" t="s">
        <v>22</v>
      </c>
      <c r="E53" s="2">
        <v>17.299999999999997</v>
      </c>
      <c r="J53" s="1" t="s">
        <v>22</v>
      </c>
      <c r="K53" s="2">
        <v>11.499999999999996</v>
      </c>
      <c r="M53" s="1" t="s">
        <v>43</v>
      </c>
      <c r="N53" s="2">
        <v>0.1</v>
      </c>
    </row>
    <row r="54" spans="1:14">
      <c r="M54" s="1" t="s">
        <v>58</v>
      </c>
      <c r="N54" s="2">
        <v>0.1</v>
      </c>
    </row>
    <row r="55" spans="1:14">
      <c r="M55" s="1" t="s">
        <v>59</v>
      </c>
      <c r="N55" s="2">
        <v>0.1</v>
      </c>
    </row>
    <row r="56" spans="1:14">
      <c r="M56" s="1" t="s">
        <v>22</v>
      </c>
      <c r="N56" s="2">
        <v>10.7</v>
      </c>
    </row>
    <row r="58" spans="1:14">
      <c r="A58" s="54" t="s">
        <v>118</v>
      </c>
      <c r="B58" t="s">
        <v>23</v>
      </c>
      <c r="D58" s="54" t="s">
        <v>114</v>
      </c>
      <c r="E58" t="s">
        <v>23</v>
      </c>
      <c r="G58" s="54" t="s">
        <v>147</v>
      </c>
      <c r="H58" t="s">
        <v>23</v>
      </c>
      <c r="J58" s="54" t="s">
        <v>39</v>
      </c>
      <c r="K58" t="s">
        <v>148</v>
      </c>
      <c r="M58" s="54" t="s">
        <v>149</v>
      </c>
      <c r="N58" t="s">
        <v>23</v>
      </c>
    </row>
    <row r="59" spans="1:14">
      <c r="A59" s="1" t="s">
        <v>134</v>
      </c>
      <c r="B59" s="2">
        <v>3</v>
      </c>
      <c r="D59" s="1" t="s">
        <v>21</v>
      </c>
      <c r="E59" s="2">
        <v>3.3000000000000003</v>
      </c>
      <c r="G59" s="1" t="s">
        <v>21</v>
      </c>
      <c r="H59" s="2">
        <v>3</v>
      </c>
      <c r="J59" s="1" t="s">
        <v>36</v>
      </c>
      <c r="K59" s="2">
        <v>3.4</v>
      </c>
      <c r="M59" s="1" t="s">
        <v>32</v>
      </c>
      <c r="N59" s="2">
        <v>3</v>
      </c>
    </row>
    <row r="60" spans="1:14">
      <c r="A60" s="1" t="s">
        <v>137</v>
      </c>
      <c r="B60" s="2">
        <v>3</v>
      </c>
      <c r="D60" s="1" t="s">
        <v>32</v>
      </c>
      <c r="E60" s="2">
        <v>1.2</v>
      </c>
      <c r="G60" s="1" t="s">
        <v>90</v>
      </c>
      <c r="H60" s="2">
        <v>0.4</v>
      </c>
      <c r="J60" s="1" t="s">
        <v>37</v>
      </c>
      <c r="K60" s="2">
        <v>0.1</v>
      </c>
      <c r="M60" s="1" t="s">
        <v>52</v>
      </c>
      <c r="N60" s="2">
        <v>0.1</v>
      </c>
    </row>
    <row r="61" spans="1:14">
      <c r="A61" s="1" t="s">
        <v>89</v>
      </c>
      <c r="B61" s="2">
        <v>3</v>
      </c>
      <c r="D61" s="1" t="s">
        <v>51</v>
      </c>
      <c r="E61" s="2">
        <v>0.5</v>
      </c>
      <c r="G61" s="1" t="s">
        <v>66</v>
      </c>
      <c r="H61" s="2">
        <v>0.2</v>
      </c>
      <c r="J61" s="1" t="s">
        <v>123</v>
      </c>
      <c r="K61" s="2">
        <v>0.1</v>
      </c>
      <c r="M61" s="1" t="s">
        <v>22</v>
      </c>
      <c r="N61" s="2">
        <v>3.1</v>
      </c>
    </row>
    <row r="62" spans="1:14">
      <c r="A62" s="1" t="s">
        <v>32</v>
      </c>
      <c r="B62" s="2">
        <v>0.2</v>
      </c>
      <c r="D62" s="1" t="s">
        <v>16</v>
      </c>
      <c r="E62" s="2">
        <v>0.4</v>
      </c>
      <c r="G62" s="1" t="s">
        <v>32</v>
      </c>
      <c r="H62" s="2">
        <v>0.2</v>
      </c>
      <c r="J62" s="1" t="s">
        <v>35</v>
      </c>
      <c r="K62" s="2">
        <v>0.1</v>
      </c>
    </row>
    <row r="63" spans="1:14">
      <c r="A63" s="1" t="s">
        <v>130</v>
      </c>
      <c r="B63" s="2">
        <v>0.2</v>
      </c>
      <c r="D63" s="1" t="s">
        <v>126</v>
      </c>
      <c r="E63" s="2">
        <v>0.2</v>
      </c>
      <c r="G63" s="1" t="s">
        <v>27</v>
      </c>
      <c r="H63" s="2">
        <v>0.1</v>
      </c>
      <c r="J63" s="1" t="s">
        <v>38</v>
      </c>
      <c r="K63" s="2">
        <v>0.1</v>
      </c>
    </row>
    <row r="64" spans="1:14">
      <c r="A64" s="1" t="s">
        <v>87</v>
      </c>
      <c r="B64" s="2">
        <v>0.2</v>
      </c>
      <c r="D64" s="1" t="s">
        <v>15</v>
      </c>
      <c r="E64" s="2">
        <v>0.1</v>
      </c>
      <c r="G64" s="1" t="s">
        <v>91</v>
      </c>
      <c r="H64" s="2">
        <v>0.1</v>
      </c>
      <c r="J64" s="1" t="s">
        <v>32</v>
      </c>
      <c r="K64" s="2">
        <v>0.1</v>
      </c>
    </row>
    <row r="65" spans="1:11">
      <c r="A65" s="1" t="s">
        <v>133</v>
      </c>
      <c r="B65" s="2">
        <v>0.1</v>
      </c>
      <c r="D65" s="1" t="s">
        <v>127</v>
      </c>
      <c r="E65" s="2">
        <v>0.1</v>
      </c>
      <c r="G65" s="1" t="s">
        <v>92</v>
      </c>
      <c r="H65" s="2">
        <v>0.1</v>
      </c>
      <c r="J65" s="1" t="s">
        <v>16</v>
      </c>
      <c r="K65" s="2">
        <v>0.1</v>
      </c>
    </row>
    <row r="66" spans="1:11">
      <c r="A66" s="1" t="s">
        <v>135</v>
      </c>
      <c r="B66" s="2">
        <v>0.1</v>
      </c>
      <c r="D66" s="1" t="s">
        <v>97</v>
      </c>
      <c r="E66" s="2">
        <v>0.1</v>
      </c>
      <c r="G66" s="1" t="s">
        <v>22</v>
      </c>
      <c r="H66" s="2">
        <v>4.0999999999999996</v>
      </c>
      <c r="J66" s="1" t="s">
        <v>22</v>
      </c>
      <c r="K66" s="2">
        <v>4</v>
      </c>
    </row>
    <row r="67" spans="1:11">
      <c r="A67" s="1" t="s">
        <v>131</v>
      </c>
      <c r="B67" s="2">
        <v>0.1</v>
      </c>
      <c r="D67" s="1" t="s">
        <v>128</v>
      </c>
      <c r="E67" s="2">
        <v>0.1</v>
      </c>
    </row>
    <row r="68" spans="1:11">
      <c r="A68" s="1" t="s">
        <v>132</v>
      </c>
      <c r="B68" s="2">
        <v>0.1</v>
      </c>
      <c r="D68" s="1" t="s">
        <v>22</v>
      </c>
      <c r="E68" s="2">
        <v>6.0000000000000009</v>
      </c>
    </row>
    <row r="69" spans="1:11">
      <c r="A69" s="1" t="s">
        <v>88</v>
      </c>
      <c r="B69" s="2">
        <v>0.1</v>
      </c>
    </row>
    <row r="70" spans="1:11">
      <c r="A70" s="1" t="s">
        <v>136</v>
      </c>
      <c r="B70" s="2">
        <v>0.1</v>
      </c>
    </row>
    <row r="71" spans="1:11">
      <c r="A71" s="1" t="s">
        <v>22</v>
      </c>
      <c r="B71" s="2">
        <v>10.199999999999999</v>
      </c>
    </row>
    <row r="73" spans="1:11">
      <c r="A73" s="54" t="s">
        <v>41</v>
      </c>
      <c r="B73" t="s">
        <v>148</v>
      </c>
      <c r="D73" s="54" t="s">
        <v>150</v>
      </c>
      <c r="E73" t="s">
        <v>23</v>
      </c>
      <c r="G73" s="54" t="s">
        <v>7</v>
      </c>
      <c r="H73" t="s">
        <v>23</v>
      </c>
    </row>
    <row r="74" spans="1:11">
      <c r="A74" s="1" t="s">
        <v>40</v>
      </c>
      <c r="B74" s="2">
        <v>0.1</v>
      </c>
      <c r="D74" s="1" t="s">
        <v>32</v>
      </c>
      <c r="E74" s="2">
        <v>0.2</v>
      </c>
      <c r="G74" s="1" t="s">
        <v>32</v>
      </c>
      <c r="H74" s="2">
        <v>0.1</v>
      </c>
    </row>
    <row r="75" spans="1:11">
      <c r="A75" s="1" t="s">
        <v>64</v>
      </c>
      <c r="B75" s="2">
        <v>0.1</v>
      </c>
      <c r="D75" s="1" t="s">
        <v>93</v>
      </c>
      <c r="E75" s="2">
        <v>0.2</v>
      </c>
      <c r="G75" s="1" t="s">
        <v>22</v>
      </c>
      <c r="H75" s="2">
        <v>0.1</v>
      </c>
    </row>
    <row r="76" spans="1:11">
      <c r="A76" s="1" t="s">
        <v>32</v>
      </c>
      <c r="B76" s="2">
        <v>0.6</v>
      </c>
      <c r="D76" s="1" t="s">
        <v>22</v>
      </c>
      <c r="E76" s="2">
        <v>0.4</v>
      </c>
    </row>
    <row r="77" spans="1:11">
      <c r="A77" s="1" t="s">
        <v>16</v>
      </c>
      <c r="B77" s="2">
        <v>0.30000000000000004</v>
      </c>
    </row>
    <row r="78" spans="1:11">
      <c r="A78" s="1" t="s">
        <v>28</v>
      </c>
      <c r="B78" s="2">
        <v>0.2</v>
      </c>
    </row>
    <row r="79" spans="1:11">
      <c r="A79" s="1" t="s">
        <v>27</v>
      </c>
      <c r="B79" s="2">
        <v>0.2</v>
      </c>
    </row>
    <row r="80" spans="1:11">
      <c r="A80" s="1" t="s">
        <v>21</v>
      </c>
      <c r="B80" s="2">
        <v>0.1</v>
      </c>
    </row>
    <row r="81" spans="1:2">
      <c r="A81" s="1" t="s">
        <v>22</v>
      </c>
      <c r="B81" s="2">
        <v>1.6</v>
      </c>
    </row>
  </sheetData>
  <conditionalFormatting pivot="1" sqref="B28:B36">
    <cfRule type="colorScale" priority="26">
      <colorScale>
        <cfvo type="num" val="1"/>
        <cfvo type="num" val="5"/>
        <cfvo type="num" val="10"/>
        <color rgb="FF63BE7B"/>
        <color rgb="FFFFEB84"/>
        <color rgb="FFF8696B"/>
      </colorScale>
    </cfRule>
  </conditionalFormatting>
  <conditionalFormatting pivot="1" sqref="E28:E37">
    <cfRule type="colorScale" priority="25">
      <colorScale>
        <cfvo type="num" val="1"/>
        <cfvo type="num" val="5"/>
        <cfvo type="num" val="10"/>
        <color rgb="FF63BE7B"/>
        <color rgb="FFFFEB84"/>
        <color rgb="FFF8696B"/>
      </colorScale>
    </cfRule>
  </conditionalFormatting>
  <conditionalFormatting pivot="1" sqref="H29:H33">
    <cfRule type="colorScale" priority="24">
      <colorScale>
        <cfvo type="num" val="1"/>
        <cfvo type="num" val="5"/>
        <cfvo type="num" val="10"/>
        <color rgb="FF63BE7B"/>
        <color rgb="FFFFEB84"/>
        <color rgb="FFF8696B"/>
      </colorScale>
    </cfRule>
  </conditionalFormatting>
  <conditionalFormatting sqref="J28:J42">
    <cfRule type="colorScale" priority="23">
      <colorScale>
        <cfvo type="num" val="1"/>
        <cfvo type="num" val="5"/>
        <cfvo type="num" val="10"/>
        <color rgb="FF63BE7B"/>
        <color rgb="FFFFEB84"/>
        <color rgb="FFF8696B"/>
      </colorScale>
    </cfRule>
  </conditionalFormatting>
  <conditionalFormatting pivot="1" sqref="K28:K41">
    <cfRule type="colorScale" priority="22">
      <colorScale>
        <cfvo type="num" val="1"/>
        <cfvo type="num" val="5"/>
        <cfvo type="num" val="10"/>
        <color rgb="FF63BE7B"/>
        <color rgb="FFFFEB84"/>
        <color rgb="FFF8696B"/>
      </colorScale>
    </cfRule>
  </conditionalFormatting>
  <conditionalFormatting pivot="1" sqref="B45:B48">
    <cfRule type="colorScale" priority="20">
      <colorScale>
        <cfvo type="num" val="1"/>
        <cfvo type="num" val="5"/>
        <cfvo type="num" val="10"/>
        <color rgb="FF63BE7B"/>
        <color rgb="FFFFEB84"/>
        <color rgb="FFF8696B"/>
      </colorScale>
    </cfRule>
  </conditionalFormatting>
  <conditionalFormatting pivot="1" sqref="E45:E52">
    <cfRule type="colorScale" priority="19">
      <colorScale>
        <cfvo type="num" val="1"/>
        <cfvo type="num" val="5"/>
        <cfvo type="num" val="10"/>
        <color rgb="FF63BE7B"/>
        <color rgb="FFFFEB84"/>
        <color rgb="FFF8696B"/>
      </colorScale>
    </cfRule>
  </conditionalFormatting>
  <conditionalFormatting pivot="1" sqref="H45:H47">
    <cfRule type="colorScale" priority="18">
      <colorScale>
        <cfvo type="num" val="1"/>
        <cfvo type="num" val="5"/>
        <cfvo type="num" val="10"/>
        <color rgb="FF63BE7B"/>
        <color rgb="FFFFEB84"/>
        <color rgb="FFF8696B"/>
      </colorScale>
    </cfRule>
  </conditionalFormatting>
  <conditionalFormatting pivot="1" sqref="K45:K52">
    <cfRule type="colorScale" priority="17">
      <colorScale>
        <cfvo type="num" val="1"/>
        <cfvo type="num" val="5"/>
        <cfvo type="num" val="10"/>
        <color rgb="FF63BE7B"/>
        <color rgb="FFFFEB84"/>
        <color rgb="FFF8696B"/>
      </colorScale>
    </cfRule>
  </conditionalFormatting>
  <conditionalFormatting pivot="1" sqref="N55">
    <cfRule type="colorScale" priority="16">
      <colorScale>
        <cfvo type="num" val="1"/>
        <cfvo type="num" val="5"/>
        <cfvo type="num" val="10"/>
        <color rgb="FF63BE7B"/>
        <color rgb="FFFFEB84"/>
        <color rgb="FFF8696B"/>
      </colorScale>
    </cfRule>
  </conditionalFormatting>
  <conditionalFormatting pivot="1" sqref="B59:B70">
    <cfRule type="colorScale" priority="15">
      <colorScale>
        <cfvo type="num" val="1"/>
        <cfvo type="num" val="5"/>
        <cfvo type="num" val="10"/>
        <color rgb="FF63BE7B"/>
        <color rgb="FFFFEB84"/>
        <color rgb="FFF8696B"/>
      </colorScale>
    </cfRule>
  </conditionalFormatting>
  <conditionalFormatting pivot="1" sqref="E59:E67">
    <cfRule type="colorScale" priority="14">
      <colorScale>
        <cfvo type="num" val="1"/>
        <cfvo type="num" val="5"/>
        <cfvo type="num" val="10"/>
        <color rgb="FF63BE7B"/>
        <color rgb="FFFFEB84"/>
        <color rgb="FFF8696B"/>
      </colorScale>
    </cfRule>
  </conditionalFormatting>
  <conditionalFormatting pivot="1" sqref="H59:H65">
    <cfRule type="colorScale" priority="13">
      <colorScale>
        <cfvo type="num" val="1"/>
        <cfvo type="num" val="5"/>
        <cfvo type="num" val="10"/>
        <color rgb="FF63BE7B"/>
        <color rgb="FFFFEB84"/>
        <color rgb="FFF8696B"/>
      </colorScale>
    </cfRule>
  </conditionalFormatting>
  <conditionalFormatting pivot="1" sqref="K59:K65">
    <cfRule type="colorScale" priority="12">
      <colorScale>
        <cfvo type="num" val="1"/>
        <cfvo type="num" val="5"/>
        <cfvo type="num" val="10"/>
        <color rgb="FF63BE7B"/>
        <color rgb="FFFFEB84"/>
        <color rgb="FFF8696B"/>
      </colorScale>
    </cfRule>
  </conditionalFormatting>
  <conditionalFormatting pivot="1" sqref="N59:N60">
    <cfRule type="colorScale" priority="11">
      <colorScale>
        <cfvo type="num" val="1"/>
        <cfvo type="num" val="5"/>
        <cfvo type="num" val="10"/>
        <color rgb="FF63BE7B"/>
        <color rgb="FFFFEB84"/>
        <color rgb="FFF8696B"/>
      </colorScale>
    </cfRule>
  </conditionalFormatting>
  <conditionalFormatting pivot="1" sqref="B74:B80">
    <cfRule type="colorScale" priority="10">
      <colorScale>
        <cfvo type="num" val="1"/>
        <cfvo type="num" val="5"/>
        <cfvo type="num" val="10"/>
        <color rgb="FF63BE7B"/>
        <color rgb="FFFFEB84"/>
        <color rgb="FFF8696B"/>
      </colorScale>
    </cfRule>
  </conditionalFormatting>
  <conditionalFormatting pivot="1" sqref="E74:E75">
    <cfRule type="colorScale" priority="9">
      <colorScale>
        <cfvo type="num" val="1"/>
        <cfvo type="num" val="5"/>
        <cfvo type="num" val="10"/>
        <color rgb="FF63BE7B"/>
        <color rgb="FFFFEB84"/>
        <color rgb="FFF8696B"/>
      </colorScale>
    </cfRule>
  </conditionalFormatting>
  <conditionalFormatting pivot="1" sqref="E3:E12 E14:E17 E19:E24">
    <cfRule type="colorScale" priority="8">
      <colorScale>
        <cfvo type="num" val="1"/>
        <cfvo type="num" val="5"/>
        <cfvo type="num" val="10"/>
        <color rgb="FF63BE7B"/>
        <color rgb="FFFFEB84"/>
        <color rgb="FFF8696B"/>
      </colorScale>
    </cfRule>
  </conditionalFormatting>
  <conditionalFormatting pivot="1" sqref="B3:B7 B9:B17">
    <cfRule type="colorScale" priority="5">
      <colorScale>
        <cfvo type="num" val="1"/>
        <cfvo type="num" val="5"/>
        <cfvo type="num" val="10"/>
        <color rgb="FF63BE7B"/>
        <color rgb="FFFFEB84"/>
        <color rgb="FFF8696B"/>
      </colorScale>
    </cfRule>
  </conditionalFormatting>
  <conditionalFormatting pivot="1" sqref="H3:H10">
    <cfRule type="colorScale" priority="4">
      <colorScale>
        <cfvo type="num" val="1"/>
        <cfvo type="num" val="5"/>
        <cfvo type="num" val="10"/>
        <color rgb="FF63BE7B"/>
        <color rgb="FFFFEB84"/>
        <color rgb="FFF8696B"/>
      </colorScale>
    </cfRule>
  </conditionalFormatting>
  <conditionalFormatting pivot="1" sqref="N28:N31">
    <cfRule type="colorScale" priority="3">
      <colorScale>
        <cfvo type="num" val="1"/>
        <cfvo type="num" val="5"/>
        <cfvo type="num" val="10"/>
        <color rgb="FF63BE7B"/>
        <color rgb="FFFFEB84"/>
        <color rgb="FFF8696B"/>
      </colorScale>
    </cfRule>
  </conditionalFormatting>
  <conditionalFormatting pivot="1" sqref="H74">
    <cfRule type="colorScale" priority="2">
      <colorScale>
        <cfvo type="num" val="1"/>
        <cfvo type="num" val="5"/>
        <cfvo type="num" val="10"/>
        <color rgb="FF63BE7B"/>
        <color rgb="FFFFEB84"/>
        <color rgb="FFF8696B"/>
      </colorScale>
    </cfRule>
  </conditionalFormatting>
  <conditionalFormatting pivot="1" sqref="N45:N54">
    <cfRule type="colorScale" priority="1">
      <colorScale>
        <cfvo type="num" val="1"/>
        <cfvo type="num" val="5"/>
        <cfvo type="num" val="10"/>
        <color rgb="FF63BE7B"/>
        <color rgb="FFFFEB84"/>
        <color rgb="FFF8696B"/>
      </colorScale>
    </cfRule>
  </conditionalFormatting>
  <pageMargins left="0.7" right="0.7" top="0.75" bottom="0.75" header="0.3" footer="0.3"/>
  <pageSetup orientation="portrait" r:id="rId2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8"/>
  <sheetViews>
    <sheetView view="pageBreakPreview" zoomScale="70" zoomScaleNormal="70" zoomScaleSheetLayoutView="70" workbookViewId="0">
      <selection sqref="A1:B2"/>
    </sheetView>
  </sheetViews>
  <sheetFormatPr baseColWidth="10" defaultColWidth="11.42578125" defaultRowHeight="18"/>
  <cols>
    <col min="1" max="1" width="5.28515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31"/>
      <c r="B1" s="331"/>
      <c r="C1" s="329" t="s">
        <v>606</v>
      </c>
      <c r="D1" s="329"/>
      <c r="E1" s="329"/>
      <c r="F1" s="329"/>
      <c r="G1" s="329"/>
      <c r="H1" s="329"/>
      <c r="I1" s="329"/>
      <c r="J1" s="329"/>
      <c r="K1" s="329"/>
      <c r="L1" s="329"/>
    </row>
    <row r="2" spans="1:73" ht="34.5"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916</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40.25">
      <c r="A7" s="84">
        <v>1</v>
      </c>
      <c r="B7" s="89" t="s">
        <v>829</v>
      </c>
      <c r="C7" s="203" t="s">
        <v>826</v>
      </c>
      <c r="D7" s="90" t="s">
        <v>828</v>
      </c>
      <c r="E7" s="90" t="s">
        <v>327</v>
      </c>
      <c r="F7" s="225" t="s">
        <v>859</v>
      </c>
      <c r="G7" s="14">
        <v>2</v>
      </c>
      <c r="H7" s="14">
        <v>3</v>
      </c>
      <c r="I7" s="14">
        <f>G7*H7</f>
        <v>6</v>
      </c>
      <c r="J7" s="81" t="str">
        <f>IF(I7&lt;=6,"BAJO",IF(I7&gt;=15,"ALTO","MEDIO"))</f>
        <v>BAJO</v>
      </c>
      <c r="K7" s="99" t="s">
        <v>857</v>
      </c>
      <c r="L7" s="47">
        <f t="shared" ref="L7:L69" si="0">IF(J7="BAJO",0.1,IF(J7="MEDIO",3,5))</f>
        <v>0.1</v>
      </c>
      <c r="BT7" s="11">
        <v>1</v>
      </c>
      <c r="BU7" s="11">
        <v>1</v>
      </c>
    </row>
    <row r="8" spans="1:73" s="11" customFormat="1" ht="63.75">
      <c r="A8" s="84">
        <v>2</v>
      </c>
      <c r="B8" s="89" t="s">
        <v>829</v>
      </c>
      <c r="C8" s="203" t="s">
        <v>827</v>
      </c>
      <c r="D8" s="93" t="s">
        <v>326</v>
      </c>
      <c r="E8" s="90" t="s">
        <v>327</v>
      </c>
      <c r="F8" s="225" t="s">
        <v>860</v>
      </c>
      <c r="G8" s="14">
        <v>2</v>
      </c>
      <c r="H8" s="14">
        <v>3</v>
      </c>
      <c r="I8" s="14">
        <f t="shared" ref="I8:I70" si="1">G8*H8</f>
        <v>6</v>
      </c>
      <c r="J8" s="81" t="str">
        <f t="shared" ref="J8:J71" si="2">IF(I8&lt;=6,"BAJO",IF(I8&gt;=15,"ALTO","MEDIO"))</f>
        <v>BAJO</v>
      </c>
      <c r="K8" s="99" t="s">
        <v>857</v>
      </c>
      <c r="L8" s="47">
        <f t="shared" si="0"/>
        <v>0.1</v>
      </c>
      <c r="BT8" s="11">
        <v>2</v>
      </c>
      <c r="BU8" s="11">
        <v>2</v>
      </c>
    </row>
    <row r="9" spans="1:73" s="11" customFormat="1" ht="153">
      <c r="A9" s="84">
        <v>3</v>
      </c>
      <c r="B9" s="45" t="s">
        <v>476</v>
      </c>
      <c r="C9" s="87" t="s">
        <v>477</v>
      </c>
      <c r="D9" s="69" t="s">
        <v>262</v>
      </c>
      <c r="E9" s="69" t="s">
        <v>327</v>
      </c>
      <c r="F9" s="214" t="s">
        <v>861</v>
      </c>
      <c r="G9" s="14">
        <v>2</v>
      </c>
      <c r="H9" s="14">
        <v>3</v>
      </c>
      <c r="I9" s="14">
        <f t="shared" si="1"/>
        <v>6</v>
      </c>
      <c r="J9" s="81" t="str">
        <f t="shared" si="2"/>
        <v>BAJO</v>
      </c>
      <c r="K9" s="99" t="s">
        <v>857</v>
      </c>
      <c r="L9" s="47">
        <f t="shared" si="0"/>
        <v>0.1</v>
      </c>
    </row>
    <row r="10" spans="1:73" s="11" customFormat="1" ht="178.5">
      <c r="A10" s="84">
        <v>4</v>
      </c>
      <c r="B10" s="45" t="s">
        <v>476</v>
      </c>
      <c r="C10" s="87" t="s">
        <v>478</v>
      </c>
      <c r="D10" s="106" t="s">
        <v>479</v>
      </c>
      <c r="E10" s="69" t="s">
        <v>327</v>
      </c>
      <c r="F10" s="214" t="s">
        <v>862</v>
      </c>
      <c r="G10" s="14">
        <v>2</v>
      </c>
      <c r="H10" s="14">
        <v>3</v>
      </c>
      <c r="I10" s="14">
        <f t="shared" si="1"/>
        <v>6</v>
      </c>
      <c r="J10" s="81" t="str">
        <f t="shared" si="2"/>
        <v>BAJO</v>
      </c>
      <c r="K10" s="99" t="s">
        <v>857</v>
      </c>
      <c r="L10" s="47">
        <f t="shared" si="0"/>
        <v>0.1</v>
      </c>
    </row>
    <row r="11" spans="1:73" s="11" customFormat="1" ht="12.75">
      <c r="A11" s="84"/>
      <c r="B11" s="25"/>
      <c r="C11" s="13"/>
      <c r="D11" s="26"/>
      <c r="E11" s="13"/>
      <c r="F11" s="41"/>
      <c r="G11" s="14"/>
      <c r="H11" s="14"/>
      <c r="I11" s="14">
        <f>G11*H11</f>
        <v>0</v>
      </c>
      <c r="J11" s="81" t="str">
        <f t="shared" si="2"/>
        <v>BAJO</v>
      </c>
      <c r="K11" s="13"/>
      <c r="L11" s="47">
        <f>IF(J11="BAJO",0.1,IF(J11="MEDIO",3,5))</f>
        <v>0.1</v>
      </c>
    </row>
    <row r="12" spans="1:73" s="11" customFormat="1" ht="12.75">
      <c r="A12" s="84"/>
      <c r="B12" s="25"/>
      <c r="C12" s="13"/>
      <c r="D12" s="26"/>
      <c r="E12" s="13"/>
      <c r="F12" s="41"/>
      <c r="G12" s="14"/>
      <c r="H12" s="14"/>
      <c r="I12" s="14">
        <f>G12*H12</f>
        <v>0</v>
      </c>
      <c r="J12" s="81" t="str">
        <f t="shared" si="2"/>
        <v>BAJO</v>
      </c>
      <c r="K12" s="13"/>
      <c r="L12" s="47">
        <f>IF(J12="BAJO",0.1,IF(J12="MEDIO",3,5))</f>
        <v>0.1</v>
      </c>
    </row>
    <row r="13" spans="1:73" s="11" customFormat="1" ht="12.75">
      <c r="A13" s="84"/>
      <c r="B13" s="25"/>
      <c r="C13" s="13"/>
      <c r="D13" s="26"/>
      <c r="E13" s="13"/>
      <c r="F13" s="41"/>
      <c r="G13" s="14"/>
      <c r="H13" s="14"/>
      <c r="I13" s="14">
        <f>G13*H13</f>
        <v>0</v>
      </c>
      <c r="J13" s="81" t="str">
        <f t="shared" si="2"/>
        <v>BAJO</v>
      </c>
      <c r="K13" s="13"/>
      <c r="L13" s="47">
        <f>IF(J13="BAJO",0.1,IF(J13="MEDIO",3,5))</f>
        <v>0.1</v>
      </c>
    </row>
    <row r="14" spans="1:73" s="11" customFormat="1" ht="12.75">
      <c r="A14" s="84"/>
      <c r="B14" s="25"/>
      <c r="C14" s="13"/>
      <c r="D14" s="13"/>
      <c r="E14" s="13"/>
      <c r="F14" s="41"/>
      <c r="G14" s="14"/>
      <c r="H14" s="14"/>
      <c r="I14" s="14">
        <f t="shared" si="1"/>
        <v>0</v>
      </c>
      <c r="J14" s="81" t="str">
        <f t="shared" si="2"/>
        <v>BAJO</v>
      </c>
      <c r="K14" s="13"/>
      <c r="L14" s="47">
        <f t="shared" si="0"/>
        <v>0.1</v>
      </c>
    </row>
    <row r="15" spans="1:73" s="11" customFormat="1" ht="12.75">
      <c r="A15" s="84"/>
      <c r="B15" s="25"/>
      <c r="C15" s="13"/>
      <c r="D15" s="26"/>
      <c r="E15" s="13"/>
      <c r="F15" s="41"/>
      <c r="G15" s="14"/>
      <c r="H15" s="14"/>
      <c r="I15" s="14">
        <f t="shared" si="1"/>
        <v>0</v>
      </c>
      <c r="J15" s="81" t="str">
        <f t="shared" si="2"/>
        <v>BAJO</v>
      </c>
      <c r="K15" s="13"/>
      <c r="L15" s="47">
        <f t="shared" si="0"/>
        <v>0.1</v>
      </c>
    </row>
    <row r="16" spans="1:73" s="11" customFormat="1" ht="12.75">
      <c r="A16" s="84"/>
      <c r="B16" s="25"/>
      <c r="C16" s="13"/>
      <c r="D16" s="26"/>
      <c r="E16" s="13"/>
      <c r="F16" s="41"/>
      <c r="G16" s="14"/>
      <c r="H16" s="14"/>
      <c r="I16" s="14">
        <f>G16*H16</f>
        <v>0</v>
      </c>
      <c r="J16" s="81" t="str">
        <f t="shared" si="2"/>
        <v>BAJO</v>
      </c>
      <c r="K16" s="13"/>
      <c r="L16" s="47">
        <f>IF(J16="BAJO",0.1,IF(J16="MEDIO",3,5))</f>
        <v>0.1</v>
      </c>
    </row>
    <row r="17" spans="1:12" s="11" customFormat="1" ht="12.75">
      <c r="A17" s="84"/>
      <c r="B17" s="25"/>
      <c r="C17" s="13"/>
      <c r="D17" s="13"/>
      <c r="E17" s="13"/>
      <c r="F17" s="41"/>
      <c r="G17" s="27"/>
      <c r="H17" s="14"/>
      <c r="I17" s="14">
        <f t="shared" si="1"/>
        <v>0</v>
      </c>
      <c r="J17" s="81" t="str">
        <f t="shared" si="2"/>
        <v>BAJO</v>
      </c>
      <c r="K17" s="3"/>
      <c r="L17" s="47">
        <f t="shared" si="0"/>
        <v>0.1</v>
      </c>
    </row>
    <row r="18" spans="1:12" s="11" customFormat="1" ht="12.75">
      <c r="A18" s="84"/>
      <c r="B18" s="25"/>
      <c r="C18" s="13"/>
      <c r="D18" s="26"/>
      <c r="E18" s="13"/>
      <c r="F18" s="41"/>
      <c r="G18" s="27"/>
      <c r="H18" s="14"/>
      <c r="I18" s="14">
        <f t="shared" si="1"/>
        <v>0</v>
      </c>
      <c r="J18" s="81" t="str">
        <f t="shared" si="2"/>
        <v>BAJO</v>
      </c>
      <c r="K18" s="3"/>
      <c r="L18" s="47">
        <f t="shared" si="0"/>
        <v>0.1</v>
      </c>
    </row>
    <row r="19" spans="1:12" s="11" customFormat="1" ht="12.75">
      <c r="A19" s="84"/>
      <c r="B19" s="25"/>
      <c r="C19" s="13"/>
      <c r="D19" s="26"/>
      <c r="E19" s="13"/>
      <c r="F19" s="41"/>
      <c r="G19" s="27"/>
      <c r="H19" s="14"/>
      <c r="I19" s="14">
        <f>G19*H19</f>
        <v>0</v>
      </c>
      <c r="J19" s="81" t="str">
        <f t="shared" si="2"/>
        <v>BAJO</v>
      </c>
      <c r="K19" s="3"/>
      <c r="L19" s="47">
        <f>IF(J19="BAJO",0.1,IF(J19="MEDIO",3,5))</f>
        <v>0.1</v>
      </c>
    </row>
    <row r="20" spans="1:12" s="11" customFormat="1" ht="12.75">
      <c r="A20" s="84"/>
      <c r="B20" s="25"/>
      <c r="C20" s="13"/>
      <c r="D20" s="13"/>
      <c r="E20" s="13"/>
      <c r="F20" s="41"/>
      <c r="G20" s="14"/>
      <c r="H20" s="14"/>
      <c r="I20" s="14">
        <f t="shared" si="1"/>
        <v>0</v>
      </c>
      <c r="J20" s="81" t="str">
        <f t="shared" si="2"/>
        <v>BAJO</v>
      </c>
      <c r="K20" s="13"/>
      <c r="L20" s="47">
        <f t="shared" si="0"/>
        <v>0.1</v>
      </c>
    </row>
    <row r="21" spans="1:12" s="11" customFormat="1" ht="12.75">
      <c r="A21" s="84"/>
      <c r="B21" s="25"/>
      <c r="C21" s="13"/>
      <c r="D21" s="13"/>
      <c r="E21" s="13"/>
      <c r="F21" s="41"/>
      <c r="G21" s="14"/>
      <c r="H21" s="14"/>
      <c r="I21" s="14">
        <f t="shared" si="1"/>
        <v>0</v>
      </c>
      <c r="J21" s="81" t="str">
        <f t="shared" si="2"/>
        <v>BAJO</v>
      </c>
      <c r="K21" s="13"/>
      <c r="L21" s="47">
        <f t="shared" si="0"/>
        <v>0.1</v>
      </c>
    </row>
    <row r="22" spans="1:12" s="11" customFormat="1" ht="12.75">
      <c r="A22" s="84"/>
      <c r="B22" s="25"/>
      <c r="C22" s="13"/>
      <c r="D22" s="13"/>
      <c r="E22" s="13"/>
      <c r="F22" s="41"/>
      <c r="G22" s="14"/>
      <c r="H22" s="14"/>
      <c r="I22" s="14">
        <f>G22*H22</f>
        <v>0</v>
      </c>
      <c r="J22" s="81" t="str">
        <f t="shared" si="2"/>
        <v>BAJO</v>
      </c>
      <c r="K22" s="13"/>
      <c r="L22" s="47">
        <f>IF(J22="BAJO",0.1,IF(J22="MEDIO",3,5))</f>
        <v>0.1</v>
      </c>
    </row>
    <row r="23" spans="1:12" s="11" customFormat="1" ht="12.75">
      <c r="A23" s="84"/>
      <c r="B23" s="25"/>
      <c r="C23" s="13"/>
      <c r="D23" s="13"/>
      <c r="E23" s="13"/>
      <c r="F23" s="41"/>
      <c r="G23" s="14"/>
      <c r="H23" s="14"/>
      <c r="I23" s="14">
        <f t="shared" si="1"/>
        <v>0</v>
      </c>
      <c r="J23" s="81" t="str">
        <f t="shared" si="2"/>
        <v>BAJO</v>
      </c>
      <c r="K23" s="3"/>
      <c r="L23" s="47">
        <f t="shared" si="0"/>
        <v>0.1</v>
      </c>
    </row>
    <row r="24" spans="1:12" s="11" customFormat="1" ht="12.75">
      <c r="A24" s="84"/>
      <c r="B24" s="25"/>
      <c r="C24" s="13"/>
      <c r="D24" s="13"/>
      <c r="E24" s="13"/>
      <c r="F24" s="41"/>
      <c r="G24" s="14"/>
      <c r="H24" s="14"/>
      <c r="I24" s="14">
        <f t="shared" si="1"/>
        <v>0</v>
      </c>
      <c r="J24" s="81" t="str">
        <f t="shared" si="2"/>
        <v>BAJO</v>
      </c>
      <c r="K24" s="3"/>
      <c r="L24" s="47">
        <f t="shared" si="0"/>
        <v>0.1</v>
      </c>
    </row>
    <row r="25" spans="1:12" s="11" customFormat="1" ht="12.75">
      <c r="A25" s="84"/>
      <c r="B25" s="25"/>
      <c r="C25" s="13"/>
      <c r="D25" s="13"/>
      <c r="E25" s="13"/>
      <c r="F25" s="41"/>
      <c r="G25" s="14"/>
      <c r="H25" s="14"/>
      <c r="I25" s="14">
        <f>G25*H25</f>
        <v>0</v>
      </c>
      <c r="J25" s="81" t="str">
        <f t="shared" si="2"/>
        <v>BAJO</v>
      </c>
      <c r="K25" s="3"/>
      <c r="L25" s="47">
        <f>IF(J25="BAJO",0.1,IF(J25="MEDIO",3,5))</f>
        <v>0.1</v>
      </c>
    </row>
    <row r="26" spans="1:12" s="11" customFormat="1" ht="12.75">
      <c r="A26" s="84"/>
      <c r="B26" s="25"/>
      <c r="C26" s="13"/>
      <c r="D26" s="26"/>
      <c r="E26" s="13"/>
      <c r="F26" s="41"/>
      <c r="G26" s="14"/>
      <c r="H26" s="14"/>
      <c r="I26" s="14">
        <f t="shared" si="1"/>
        <v>0</v>
      </c>
      <c r="J26" s="81" t="str">
        <f t="shared" si="2"/>
        <v>BAJO</v>
      </c>
      <c r="K26" s="3"/>
      <c r="L26" s="47">
        <f t="shared" si="0"/>
        <v>0.1</v>
      </c>
    </row>
    <row r="27" spans="1:12" s="11" customFormat="1" ht="12.75">
      <c r="A27" s="84"/>
      <c r="B27" s="25"/>
      <c r="C27" s="13"/>
      <c r="D27" s="13"/>
      <c r="E27" s="13"/>
      <c r="F27" s="41"/>
      <c r="G27" s="14"/>
      <c r="H27" s="14"/>
      <c r="I27" s="14">
        <f t="shared" si="1"/>
        <v>0</v>
      </c>
      <c r="J27" s="81" t="str">
        <f t="shared" si="2"/>
        <v>BAJO</v>
      </c>
      <c r="K27" s="3"/>
      <c r="L27" s="47">
        <f t="shared" si="0"/>
        <v>0.1</v>
      </c>
    </row>
    <row r="28" spans="1:12" s="11" customFormat="1" ht="12.75">
      <c r="A28" s="84"/>
      <c r="B28" s="25"/>
      <c r="C28" s="13"/>
      <c r="D28" s="13"/>
      <c r="E28" s="13"/>
      <c r="F28" s="41"/>
      <c r="G28" s="14"/>
      <c r="H28" s="14"/>
      <c r="I28" s="14">
        <f>G28*H28</f>
        <v>0</v>
      </c>
      <c r="J28" s="81" t="str">
        <f t="shared" si="2"/>
        <v>BAJO</v>
      </c>
      <c r="K28" s="3"/>
      <c r="L28" s="47">
        <f>IF(J28="BAJO",0.1,IF(J28="MEDIO",3,5))</f>
        <v>0.1</v>
      </c>
    </row>
    <row r="29" spans="1:12" s="11" customFormat="1" ht="12.75">
      <c r="A29" s="84"/>
      <c r="B29" s="25"/>
      <c r="C29" s="13"/>
      <c r="D29" s="26"/>
      <c r="E29" s="13"/>
      <c r="F29" s="41"/>
      <c r="G29" s="14"/>
      <c r="H29" s="14"/>
      <c r="I29" s="14">
        <f t="shared" si="1"/>
        <v>0</v>
      </c>
      <c r="J29" s="81" t="str">
        <f t="shared" si="2"/>
        <v>BAJO</v>
      </c>
      <c r="K29" s="3"/>
      <c r="L29" s="47">
        <f t="shared" si="0"/>
        <v>0.1</v>
      </c>
    </row>
    <row r="30" spans="1:12" s="11" customFormat="1" ht="12.75">
      <c r="A30" s="84"/>
      <c r="B30" s="25"/>
      <c r="C30" s="13"/>
      <c r="D30" s="13"/>
      <c r="E30" s="13"/>
      <c r="F30" s="41"/>
      <c r="G30" s="14"/>
      <c r="H30" s="14"/>
      <c r="I30" s="14">
        <f t="shared" si="1"/>
        <v>0</v>
      </c>
      <c r="J30" s="81" t="str">
        <f t="shared" si="2"/>
        <v>BAJO</v>
      </c>
      <c r="K30" s="3"/>
      <c r="L30" s="47">
        <f t="shared" si="0"/>
        <v>0.1</v>
      </c>
    </row>
    <row r="31" spans="1:12" s="11" customFormat="1" ht="12.75">
      <c r="A31" s="84"/>
      <c r="B31" s="25"/>
      <c r="C31" s="13"/>
      <c r="D31" s="13"/>
      <c r="E31" s="13"/>
      <c r="F31" s="41"/>
      <c r="G31" s="14"/>
      <c r="H31" s="14"/>
      <c r="I31" s="14">
        <f>G31*H31</f>
        <v>0</v>
      </c>
      <c r="J31" s="81" t="str">
        <f t="shared" si="2"/>
        <v>BAJO</v>
      </c>
      <c r="K31" s="3"/>
      <c r="L31" s="47">
        <f>IF(J31="BAJO",0.1,IF(J31="MEDIO",3,5))</f>
        <v>0.1</v>
      </c>
    </row>
    <row r="32" spans="1:12" s="11" customFormat="1" ht="12.75">
      <c r="A32" s="84"/>
      <c r="B32" s="45"/>
      <c r="C32" s="12"/>
      <c r="D32" s="13"/>
      <c r="E32" s="13"/>
      <c r="F32" s="41"/>
      <c r="G32" s="14"/>
      <c r="H32" s="14"/>
      <c r="I32" s="14">
        <f t="shared" si="1"/>
        <v>0</v>
      </c>
      <c r="J32" s="81" t="str">
        <f t="shared" si="2"/>
        <v>BAJO</v>
      </c>
      <c r="K32" s="3"/>
      <c r="L32" s="47">
        <f t="shared" si="0"/>
        <v>0.1</v>
      </c>
    </row>
    <row r="33" spans="1:12" s="11" customFormat="1" ht="12.75">
      <c r="A33" s="84"/>
      <c r="B33" s="45"/>
      <c r="C33" s="13"/>
      <c r="D33" s="29"/>
      <c r="E33" s="13"/>
      <c r="F33" s="41"/>
      <c r="G33" s="14"/>
      <c r="H33" s="14"/>
      <c r="I33" s="14">
        <f t="shared" si="1"/>
        <v>0</v>
      </c>
      <c r="J33" s="81" t="str">
        <f t="shared" si="2"/>
        <v>BAJO</v>
      </c>
      <c r="K33" s="3"/>
      <c r="L33" s="47">
        <f t="shared" si="0"/>
        <v>0.1</v>
      </c>
    </row>
    <row r="34" spans="1:12" s="11" customFormat="1" ht="12.75">
      <c r="A34" s="84"/>
      <c r="B34" s="45"/>
      <c r="C34" s="13"/>
      <c r="D34" s="26"/>
      <c r="E34" s="13"/>
      <c r="F34" s="41"/>
      <c r="G34" s="14"/>
      <c r="H34" s="14"/>
      <c r="I34" s="14">
        <f>G34*H34</f>
        <v>0</v>
      </c>
      <c r="J34" s="81" t="str">
        <f t="shared" si="2"/>
        <v>BAJO</v>
      </c>
      <c r="K34" s="3"/>
      <c r="L34" s="47">
        <f>IF(J34="BAJO",0.1,IF(J34="MEDIO",3,5))</f>
        <v>0.1</v>
      </c>
    </row>
    <row r="35" spans="1:12" s="11" customFormat="1" ht="12.75">
      <c r="A35" s="84"/>
      <c r="B35" s="25"/>
      <c r="C35" s="15"/>
      <c r="D35" s="26"/>
      <c r="E35" s="13"/>
      <c r="F35" s="41"/>
      <c r="G35" s="14"/>
      <c r="H35" s="14"/>
      <c r="I35" s="14">
        <f t="shared" si="1"/>
        <v>0</v>
      </c>
      <c r="J35" s="81" t="str">
        <f t="shared" si="2"/>
        <v>BAJO</v>
      </c>
      <c r="K35" s="3"/>
      <c r="L35" s="47">
        <f t="shared" si="0"/>
        <v>0.1</v>
      </c>
    </row>
    <row r="36" spans="1:12" s="11" customFormat="1" ht="12.75">
      <c r="A36" s="84"/>
      <c r="B36" s="25"/>
      <c r="C36" s="13"/>
      <c r="D36" s="13"/>
      <c r="E36" s="13"/>
      <c r="F36" s="41"/>
      <c r="G36" s="14"/>
      <c r="H36" s="14"/>
      <c r="I36" s="14">
        <f t="shared" si="1"/>
        <v>0</v>
      </c>
      <c r="J36" s="81" t="str">
        <f t="shared" si="2"/>
        <v>BAJO</v>
      </c>
      <c r="K36" s="3"/>
      <c r="L36" s="47">
        <f t="shared" si="0"/>
        <v>0.1</v>
      </c>
    </row>
    <row r="37" spans="1:12" s="11" customFormat="1" ht="12.75">
      <c r="A37" s="84"/>
      <c r="B37" s="25"/>
      <c r="C37" s="13"/>
      <c r="D37" s="13"/>
      <c r="E37" s="13"/>
      <c r="F37" s="41"/>
      <c r="G37" s="14"/>
      <c r="H37" s="14"/>
      <c r="I37" s="14">
        <f>G37*H37</f>
        <v>0</v>
      </c>
      <c r="J37" s="81" t="str">
        <f t="shared" si="2"/>
        <v>BAJO</v>
      </c>
      <c r="K37" s="3"/>
      <c r="L37" s="47">
        <f>IF(J37="BAJO",0.1,IF(J37="MEDIO",3,5))</f>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26"/>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13"/>
      <c r="E41" s="13"/>
      <c r="F41" s="41"/>
      <c r="G41" s="14"/>
      <c r="H41" s="14"/>
      <c r="I41" s="14">
        <f>G41*H41</f>
        <v>0</v>
      </c>
      <c r="J41" s="81" t="str">
        <f t="shared" si="2"/>
        <v>BAJO</v>
      </c>
      <c r="K41" s="3"/>
      <c r="L41" s="47">
        <f>IF(J41="BAJO",0.1,IF(J41="MEDIO",3,5))</f>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26"/>
      <c r="E43" s="13"/>
      <c r="F43" s="41"/>
      <c r="G43" s="14"/>
      <c r="H43" s="14"/>
      <c r="I43" s="14">
        <f t="shared" si="1"/>
        <v>0</v>
      </c>
      <c r="J43" s="81" t="str">
        <f t="shared" si="2"/>
        <v>BAJO</v>
      </c>
      <c r="K43" s="3"/>
      <c r="L43" s="47">
        <f t="shared" si="0"/>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13"/>
      <c r="E45" s="13"/>
      <c r="F45" s="41"/>
      <c r="G45" s="14"/>
      <c r="H45" s="14"/>
      <c r="I45" s="14">
        <f>G45*H45</f>
        <v>0</v>
      </c>
      <c r="J45" s="81" t="str">
        <f t="shared" si="2"/>
        <v>BAJO</v>
      </c>
      <c r="K45" s="3"/>
      <c r="L45" s="47">
        <f>IF(J45="BAJO",0.1,IF(J45="MEDIO",3,5))</f>
        <v>0.1</v>
      </c>
    </row>
    <row r="46" spans="1:12" s="11" customFormat="1" ht="12.75">
      <c r="A46" s="84"/>
      <c r="B46" s="25"/>
      <c r="C46" s="13"/>
      <c r="D46" s="26"/>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 t="shared" si="1"/>
        <v>0</v>
      </c>
      <c r="J47" s="81" t="str">
        <f t="shared" si="2"/>
        <v>BAJO</v>
      </c>
      <c r="K47" s="3"/>
      <c r="L47" s="47">
        <f t="shared" si="0"/>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29"/>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G51*H51</f>
        <v>0</v>
      </c>
      <c r="J51" s="81" t="str">
        <f t="shared" si="2"/>
        <v>BAJO</v>
      </c>
      <c r="K51" s="3"/>
      <c r="L51" s="47">
        <f>IF(J51="BAJO",0.1,IF(J51="MEDIO",3,5))</f>
        <v>0.1</v>
      </c>
    </row>
    <row r="52" spans="1:12" s="11" customFormat="1" ht="12.75">
      <c r="A52" s="84"/>
      <c r="B52" s="25"/>
      <c r="C52" s="13"/>
      <c r="D52" s="13"/>
      <c r="E52" s="13"/>
      <c r="F52" s="41"/>
      <c r="G52" s="14"/>
      <c r="H52" s="14"/>
      <c r="I52" s="14">
        <f>G52*H52</f>
        <v>0</v>
      </c>
      <c r="J52" s="81" t="str">
        <f t="shared" si="2"/>
        <v>BAJO</v>
      </c>
      <c r="K52" s="3"/>
      <c r="L52" s="47">
        <f>IF(J52="BAJO",0.1,IF(J52="MEDIO",3,5))</f>
        <v>0.1</v>
      </c>
    </row>
    <row r="53" spans="1:12" s="11" customFormat="1" ht="12.75">
      <c r="A53" s="84"/>
      <c r="B53" s="25"/>
      <c r="C53" s="13"/>
      <c r="D53" s="26"/>
      <c r="E53" s="13"/>
      <c r="F53" s="41"/>
      <c r="G53" s="14"/>
      <c r="H53" s="14"/>
      <c r="I53" s="14">
        <f t="shared" si="1"/>
        <v>0</v>
      </c>
      <c r="J53" s="81" t="str">
        <f t="shared" si="2"/>
        <v>BAJO</v>
      </c>
      <c r="K53" s="3"/>
      <c r="L53" s="47">
        <f t="shared" si="0"/>
        <v>0.1</v>
      </c>
    </row>
    <row r="54" spans="1:12" s="11" customFormat="1" ht="12.75">
      <c r="A54" s="84"/>
      <c r="B54" s="25"/>
      <c r="C54" s="13"/>
      <c r="D54" s="29"/>
      <c r="E54" s="13"/>
      <c r="F54" s="41"/>
      <c r="G54" s="14"/>
      <c r="H54" s="14"/>
      <c r="I54" s="14">
        <f t="shared" si="1"/>
        <v>0</v>
      </c>
      <c r="J54" s="81" t="str">
        <f t="shared" si="2"/>
        <v>BAJO</v>
      </c>
      <c r="K54" s="3"/>
      <c r="L54" s="47">
        <f t="shared" si="0"/>
        <v>0.1</v>
      </c>
    </row>
    <row r="55" spans="1:12" s="11" customFormat="1" ht="12.75">
      <c r="A55" s="84"/>
      <c r="B55" s="25"/>
      <c r="C55" s="13"/>
      <c r="D55" s="13"/>
      <c r="E55" s="13"/>
      <c r="F55" s="41"/>
      <c r="G55" s="14"/>
      <c r="H55" s="14"/>
      <c r="I55" s="14">
        <f t="shared" si="1"/>
        <v>0</v>
      </c>
      <c r="J55" s="81" t="str">
        <f t="shared" si="2"/>
        <v>BAJO</v>
      </c>
      <c r="K55" s="3"/>
      <c r="L55" s="47">
        <f>IF(J55="BAJO",0.1,IF(J55="MEDIO",3,5))</f>
        <v>0.1</v>
      </c>
    </row>
    <row r="56" spans="1:12" s="22" customFormat="1" ht="12.75">
      <c r="A56" s="59"/>
      <c r="B56" s="25"/>
      <c r="C56" s="13"/>
      <c r="D56" s="15"/>
      <c r="E56" s="15"/>
      <c r="F56" s="41"/>
      <c r="G56" s="21"/>
      <c r="H56" s="21"/>
      <c r="I56" s="21">
        <f t="shared" si="1"/>
        <v>0</v>
      </c>
      <c r="J56" s="81" t="str">
        <f t="shared" si="2"/>
        <v>BAJO</v>
      </c>
      <c r="K56" s="3"/>
      <c r="L56" s="59">
        <f>IF(J56="BAJO",0.1,IF(J56="MEDIO",3,5))</f>
        <v>0.1</v>
      </c>
    </row>
    <row r="57" spans="1:12" s="11" customFormat="1" ht="12.75">
      <c r="A57" s="84"/>
      <c r="B57" s="25"/>
      <c r="C57" s="15"/>
      <c r="D57" s="26"/>
      <c r="E57" s="16"/>
      <c r="F57" s="35"/>
      <c r="G57" s="23"/>
      <c r="H57" s="23"/>
      <c r="I57" s="14">
        <f t="shared" si="1"/>
        <v>0</v>
      </c>
      <c r="J57" s="81" t="str">
        <f t="shared" si="2"/>
        <v>BAJO</v>
      </c>
      <c r="K57" s="3"/>
      <c r="L57" s="47">
        <f t="shared" si="0"/>
        <v>0.1</v>
      </c>
    </row>
    <row r="58" spans="1:12" s="11" customFormat="1" ht="12.75">
      <c r="A58" s="84"/>
      <c r="B58" s="25"/>
      <c r="C58" s="13"/>
      <c r="D58" s="26"/>
      <c r="E58" s="16"/>
      <c r="F58" s="35"/>
      <c r="G58" s="23"/>
      <c r="H58" s="23"/>
      <c r="I58" s="14">
        <f t="shared" si="1"/>
        <v>0</v>
      </c>
      <c r="J58" s="81" t="str">
        <f t="shared" si="2"/>
        <v>BAJO</v>
      </c>
      <c r="K58" s="3"/>
      <c r="L58" s="47">
        <f t="shared" si="0"/>
        <v>0.1</v>
      </c>
    </row>
    <row r="59" spans="1:12" s="11" customFormat="1" ht="12.75">
      <c r="A59" s="84"/>
      <c r="B59" s="25"/>
      <c r="C59" s="13"/>
      <c r="D59" s="13"/>
      <c r="E59" s="16"/>
      <c r="F59" s="35"/>
      <c r="G59" s="23"/>
      <c r="H59" s="23"/>
      <c r="I59" s="14">
        <f>G59*H59</f>
        <v>0</v>
      </c>
      <c r="J59" s="81" t="str">
        <f t="shared" si="2"/>
        <v>BAJO</v>
      </c>
      <c r="K59" s="3"/>
      <c r="L59" s="47">
        <f>IF(J59="BAJO",0.1,IF(J59="MEDIO",3,5))</f>
        <v>0.1</v>
      </c>
    </row>
    <row r="60" spans="1:12" s="11" customFormat="1" ht="12.75">
      <c r="A60" s="84"/>
      <c r="B60" s="25"/>
      <c r="C60" s="28"/>
      <c r="D60" s="29"/>
      <c r="E60" s="28"/>
      <c r="F60" s="35"/>
      <c r="G60" s="14"/>
      <c r="H60" s="14"/>
      <c r="I60" s="14">
        <f t="shared" si="1"/>
        <v>0</v>
      </c>
      <c r="J60" s="81" t="str">
        <f t="shared" si="2"/>
        <v>BAJO</v>
      </c>
      <c r="K60" s="3"/>
      <c r="L60" s="47">
        <f t="shared" si="0"/>
        <v>0.1</v>
      </c>
    </row>
    <row r="61" spans="1:12" s="11" customFormat="1" ht="12.75">
      <c r="A61" s="84"/>
      <c r="B61" s="25"/>
      <c r="C61" s="28"/>
      <c r="D61" s="29"/>
      <c r="E61" s="28"/>
      <c r="F61" s="35"/>
      <c r="G61" s="30"/>
      <c r="H61" s="14"/>
      <c r="I61" s="14">
        <f t="shared" si="1"/>
        <v>0</v>
      </c>
      <c r="J61" s="81" t="str">
        <f t="shared" si="2"/>
        <v>BAJO</v>
      </c>
      <c r="K61" s="3"/>
      <c r="L61" s="47">
        <f t="shared" si="0"/>
        <v>0.1</v>
      </c>
    </row>
    <row r="62" spans="1:12" s="11" customFormat="1" ht="12.75">
      <c r="A62" s="84"/>
      <c r="B62" s="25"/>
      <c r="C62" s="28"/>
      <c r="D62" s="29"/>
      <c r="E62" s="28"/>
      <c r="F62" s="35"/>
      <c r="G62" s="30"/>
      <c r="H62" s="14"/>
      <c r="I62" s="14">
        <f>G62*H62</f>
        <v>0</v>
      </c>
      <c r="J62" s="81" t="str">
        <f t="shared" si="2"/>
        <v>BAJO</v>
      </c>
      <c r="K62" s="3"/>
      <c r="L62" s="47">
        <f>IF(J62="BAJO",0.1,IF(J62="MEDIO",3,5))</f>
        <v>0.1</v>
      </c>
    </row>
    <row r="63" spans="1:12" s="11" customFormat="1" ht="12.75">
      <c r="A63" s="84"/>
      <c r="B63" s="25"/>
      <c r="C63" s="28"/>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G64*H64</f>
        <v>0</v>
      </c>
      <c r="J64" s="81" t="str">
        <f t="shared" si="2"/>
        <v>BAJO</v>
      </c>
      <c r="K64" s="13"/>
      <c r="L64" s="47">
        <f>IF(J64="BAJO",0.1,IF(J64="MEDIO",3,5))</f>
        <v>0.1</v>
      </c>
    </row>
    <row r="65" spans="1:14" s="22" customFormat="1" ht="12.75">
      <c r="A65" s="59"/>
      <c r="B65" s="31"/>
      <c r="C65" s="32"/>
      <c r="D65" s="33"/>
      <c r="E65" s="15"/>
      <c r="F65" s="42"/>
      <c r="G65" s="21"/>
      <c r="H65" s="21"/>
      <c r="I65" s="21">
        <f t="shared" si="1"/>
        <v>0</v>
      </c>
      <c r="J65" s="81" t="str">
        <f t="shared" si="2"/>
        <v>BAJO</v>
      </c>
      <c r="K65" s="3"/>
      <c r="L65" s="59">
        <f t="shared" si="0"/>
        <v>0.1</v>
      </c>
    </row>
    <row r="66" spans="1:14" s="22" customFormat="1" ht="12.75">
      <c r="A66" s="59"/>
      <c r="B66" s="31"/>
      <c r="C66" s="32"/>
      <c r="D66" s="29"/>
      <c r="E66" s="15"/>
      <c r="F66" s="42"/>
      <c r="G66" s="34"/>
      <c r="H66" s="21"/>
      <c r="I66" s="21">
        <f t="shared" si="1"/>
        <v>0</v>
      </c>
      <c r="J66" s="81" t="str">
        <f t="shared" si="2"/>
        <v>BAJO</v>
      </c>
      <c r="K66" s="3"/>
      <c r="L66" s="59">
        <f t="shared" si="0"/>
        <v>0.1</v>
      </c>
    </row>
    <row r="67" spans="1:14" s="11" customFormat="1" ht="12.75">
      <c r="A67" s="84"/>
      <c r="B67" s="25"/>
      <c r="C67" s="35"/>
      <c r="D67" s="29"/>
      <c r="E67" s="28"/>
      <c r="F67" s="35"/>
      <c r="G67" s="14"/>
      <c r="H67" s="14"/>
      <c r="I67" s="14">
        <f t="shared" si="1"/>
        <v>0</v>
      </c>
      <c r="J67" s="81" t="str">
        <f t="shared" si="2"/>
        <v>BAJO</v>
      </c>
      <c r="K67" s="13"/>
      <c r="L67" s="47">
        <f t="shared" si="0"/>
        <v>0.1</v>
      </c>
    </row>
    <row r="68" spans="1:14" s="11" customFormat="1" ht="12.75">
      <c r="A68" s="84"/>
      <c r="B68" s="25"/>
      <c r="C68" s="28"/>
      <c r="D68" s="29"/>
      <c r="E68" s="28"/>
      <c r="F68" s="35"/>
      <c r="G68" s="14"/>
      <c r="H68" s="14"/>
      <c r="I68" s="14">
        <f t="shared" si="1"/>
        <v>0</v>
      </c>
      <c r="J68" s="81" t="str">
        <f t="shared" si="2"/>
        <v>BAJO</v>
      </c>
      <c r="K68" s="13"/>
      <c r="L68" s="47">
        <f t="shared" si="0"/>
        <v>0.1</v>
      </c>
    </row>
    <row r="69" spans="1:14" s="11" customFormat="1" ht="12.75">
      <c r="A69" s="84"/>
      <c r="B69" s="25"/>
      <c r="C69" s="28"/>
      <c r="D69" s="29"/>
      <c r="E69" s="28"/>
      <c r="F69" s="35"/>
      <c r="G69" s="14"/>
      <c r="H69" s="14"/>
      <c r="I69" s="14">
        <f t="shared" si="1"/>
        <v>0</v>
      </c>
      <c r="J69" s="81" t="str">
        <f t="shared" si="2"/>
        <v>BAJO</v>
      </c>
      <c r="K69" s="3"/>
      <c r="L69" s="47">
        <f t="shared" si="0"/>
        <v>0.1</v>
      </c>
    </row>
    <row r="70" spans="1:14" s="11" customFormat="1" ht="12.75">
      <c r="A70" s="84"/>
      <c r="B70" s="25"/>
      <c r="C70" s="28"/>
      <c r="D70" s="29"/>
      <c r="E70" s="28"/>
      <c r="F70" s="35"/>
      <c r="G70" s="14"/>
      <c r="H70" s="14"/>
      <c r="I70" s="14">
        <f t="shared" si="1"/>
        <v>0</v>
      </c>
      <c r="J70" s="81" t="str">
        <f t="shared" si="2"/>
        <v>BAJO</v>
      </c>
      <c r="K70" s="3"/>
      <c r="L70" s="47">
        <f t="shared" ref="L70:L75" si="3">IF(J70="BAJO",0.1,IF(J70="MEDIO",3,5))</f>
        <v>0.1</v>
      </c>
    </row>
    <row r="71" spans="1:14" s="11" customFormat="1" ht="12.75">
      <c r="A71" s="84"/>
      <c r="B71" s="25"/>
      <c r="C71" s="28"/>
      <c r="D71" s="29"/>
      <c r="E71" s="28"/>
      <c r="F71" s="35"/>
      <c r="G71" s="14"/>
      <c r="H71" s="14"/>
      <c r="I71" s="14">
        <f t="shared" ref="I71:I75" si="4">G71*H71</f>
        <v>0</v>
      </c>
      <c r="J71" s="81" t="str">
        <f t="shared" si="2"/>
        <v>BAJO</v>
      </c>
      <c r="K71" s="3"/>
      <c r="L71" s="47">
        <f t="shared" si="3"/>
        <v>0.1</v>
      </c>
    </row>
    <row r="72" spans="1:14" s="11" customFormat="1" ht="12.75">
      <c r="A72" s="84"/>
      <c r="B72" s="25"/>
      <c r="C72" s="28"/>
      <c r="D72" s="29"/>
      <c r="E72" s="28"/>
      <c r="F72" s="35"/>
      <c r="G72" s="14"/>
      <c r="H72" s="14"/>
      <c r="I72" s="14">
        <f t="shared" si="4"/>
        <v>0</v>
      </c>
      <c r="J72" s="81" t="str">
        <f t="shared" ref="J72:J75" si="5">IF(I72&lt;=6,"BAJO",IF(I72&gt;=15,"ALTO","MEDIO"))</f>
        <v>BAJO</v>
      </c>
      <c r="K72" s="3"/>
      <c r="L72" s="47">
        <f t="shared" si="3"/>
        <v>0.1</v>
      </c>
    </row>
    <row r="73" spans="1:14" s="11" customFormat="1" ht="12.75">
      <c r="A73" s="84"/>
      <c r="B73" s="25"/>
      <c r="C73" s="28"/>
      <c r="D73" s="29"/>
      <c r="E73" s="28"/>
      <c r="F73" s="35"/>
      <c r="G73" s="14"/>
      <c r="H73" s="14"/>
      <c r="I73" s="14">
        <f t="shared" si="4"/>
        <v>0</v>
      </c>
      <c r="J73" s="81" t="str">
        <f t="shared" si="5"/>
        <v>BAJO</v>
      </c>
      <c r="K73" s="3"/>
      <c r="L73" s="47">
        <f t="shared" si="3"/>
        <v>0.1</v>
      </c>
    </row>
    <row r="74" spans="1:14" s="11" customFormat="1" ht="12.75">
      <c r="A74" s="84"/>
      <c r="B74" s="25"/>
      <c r="C74" s="28"/>
      <c r="D74" s="29"/>
      <c r="E74" s="28"/>
      <c r="F74" s="35"/>
      <c r="G74" s="14"/>
      <c r="H74" s="14"/>
      <c r="I74" s="14">
        <f t="shared" si="4"/>
        <v>0</v>
      </c>
      <c r="J74" s="81" t="str">
        <f t="shared" si="5"/>
        <v>BAJO</v>
      </c>
      <c r="K74" s="3"/>
      <c r="L74" s="47">
        <f t="shared" si="3"/>
        <v>0.1</v>
      </c>
    </row>
    <row r="75" spans="1:14" s="11" customFormat="1" ht="12.75">
      <c r="A75" s="84"/>
      <c r="B75" s="25"/>
      <c r="C75" s="28"/>
      <c r="D75" s="29"/>
      <c r="E75" s="28"/>
      <c r="F75" s="35"/>
      <c r="G75" s="14"/>
      <c r="H75" s="14"/>
      <c r="I75" s="14">
        <f t="shared" si="4"/>
        <v>0</v>
      </c>
      <c r="J75" s="81" t="str">
        <f t="shared" si="5"/>
        <v>BAJO</v>
      </c>
      <c r="K75" s="3"/>
      <c r="L75" s="47">
        <f t="shared" si="3"/>
        <v>0.1</v>
      </c>
    </row>
    <row r="76" spans="1:14" s="11" customFormat="1" ht="12.75">
      <c r="A76" s="38"/>
      <c r="C76" s="36"/>
      <c r="D76" s="37"/>
      <c r="F76" s="43"/>
      <c r="G76" s="38"/>
      <c r="H76" s="38"/>
      <c r="M76" s="11">
        <f>SUM(L7:L75)</f>
        <v>6.8999999999999915</v>
      </c>
      <c r="N76" s="11">
        <f>COUNT(L7:L75)</f>
        <v>69</v>
      </c>
    </row>
    <row r="77" spans="1:14" s="11" customFormat="1" ht="12.75">
      <c r="A77" s="38"/>
      <c r="D77" s="37"/>
      <c r="F77" s="43"/>
      <c r="G77" s="38"/>
      <c r="H77" s="38"/>
    </row>
    <row r="78" spans="1:14" s="11" customFormat="1" ht="12.75">
      <c r="A78" s="38"/>
      <c r="D78" s="37"/>
      <c r="F78" s="43"/>
      <c r="G78" s="38"/>
      <c r="H78" s="38"/>
    </row>
  </sheetData>
  <dataConsolidate/>
  <mergeCells count="5">
    <mergeCell ref="C1:L1"/>
    <mergeCell ref="C2:L2"/>
    <mergeCell ref="A1:B2"/>
    <mergeCell ref="A4:B4"/>
    <mergeCell ref="F4:J4"/>
  </mergeCells>
  <conditionalFormatting sqref="J7:J7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T54"/>
  <sheetViews>
    <sheetView zoomScale="70" zoomScaleNormal="70" workbookViewId="0">
      <selection sqref="A1:B2"/>
    </sheetView>
  </sheetViews>
  <sheetFormatPr baseColWidth="10" defaultColWidth="9.140625" defaultRowHeight="24" customHeight="1"/>
  <cols>
    <col min="1" max="1" width="9.140625" style="131"/>
    <col min="2" max="2" width="12.140625" style="131" customWidth="1"/>
    <col min="3" max="3" width="14.42578125" style="131" customWidth="1"/>
    <col min="4" max="4" width="11.85546875" style="131" customWidth="1"/>
    <col min="5" max="5" width="2.5703125" style="131" customWidth="1"/>
    <col min="6" max="6" width="6" style="131" customWidth="1"/>
    <col min="7" max="7" width="14" style="131" customWidth="1"/>
    <col min="8" max="8" width="16.42578125" style="131" customWidth="1"/>
    <col min="9" max="9" width="8.5703125" style="131" customWidth="1"/>
    <col min="10" max="10" width="9.140625" style="131" customWidth="1"/>
    <col min="11" max="11" width="21.7109375" style="131" customWidth="1"/>
    <col min="12" max="12" width="2.5703125" style="131" customWidth="1"/>
    <col min="13" max="14" width="5.7109375" style="131" customWidth="1"/>
    <col min="15" max="15" width="11.85546875" style="131" customWidth="1"/>
    <col min="16" max="16" width="22.85546875" style="131" customWidth="1"/>
    <col min="17" max="17" width="24" style="131" customWidth="1"/>
    <col min="18" max="19" width="10" style="131" customWidth="1"/>
    <col min="20" max="16384" width="9.140625" style="131"/>
  </cols>
  <sheetData>
    <row r="1" spans="1:20" ht="38.25" customHeight="1">
      <c r="A1" s="356"/>
      <c r="B1" s="356"/>
      <c r="C1" s="357" t="s">
        <v>564</v>
      </c>
      <c r="D1" s="357"/>
      <c r="E1" s="357"/>
      <c r="F1" s="357"/>
      <c r="G1" s="357"/>
      <c r="H1" s="357"/>
      <c r="I1" s="357"/>
      <c r="J1" s="357"/>
      <c r="K1" s="357"/>
      <c r="L1" s="357"/>
      <c r="M1" s="357"/>
      <c r="N1" s="357"/>
      <c r="O1" s="357"/>
      <c r="P1" s="357"/>
      <c r="Q1" s="357"/>
      <c r="R1" s="357"/>
      <c r="S1" s="357"/>
    </row>
    <row r="2" spans="1:20" ht="38.25" customHeight="1">
      <c r="A2" s="356"/>
      <c r="B2" s="356"/>
      <c r="C2" s="358" t="s">
        <v>607</v>
      </c>
      <c r="D2" s="358"/>
      <c r="E2" s="358"/>
      <c r="F2" s="358"/>
      <c r="G2" s="358"/>
      <c r="H2" s="358"/>
      <c r="I2" s="358"/>
      <c r="J2" s="358"/>
      <c r="K2" s="358"/>
      <c r="L2" s="358"/>
      <c r="M2" s="358"/>
      <c r="N2" s="358"/>
      <c r="O2" s="358"/>
      <c r="P2" s="358"/>
      <c r="Q2" s="358"/>
      <c r="R2" s="358"/>
      <c r="S2" s="358"/>
    </row>
    <row r="3" spans="1:20" ht="24" customHeight="1">
      <c r="A3" s="124"/>
      <c r="B3" s="125"/>
      <c r="C3" s="125"/>
      <c r="D3" s="125"/>
      <c r="E3" s="125"/>
      <c r="F3" s="125"/>
      <c r="G3" s="125"/>
      <c r="H3" s="125"/>
      <c r="I3" s="125"/>
      <c r="J3" s="125"/>
      <c r="K3" s="125"/>
      <c r="L3" s="125"/>
      <c r="M3" s="125"/>
      <c r="N3" s="125"/>
      <c r="O3" s="125"/>
      <c r="P3" s="125"/>
      <c r="Q3" s="125"/>
      <c r="R3" s="125"/>
      <c r="S3" s="125"/>
    </row>
    <row r="4" spans="1:20" ht="88.5" customHeight="1">
      <c r="A4" s="344" t="s">
        <v>565</v>
      </c>
      <c r="B4" s="344"/>
      <c r="C4" s="349" t="s">
        <v>651</v>
      </c>
      <c r="D4" s="350"/>
      <c r="E4" s="126"/>
      <c r="F4" s="126"/>
      <c r="G4" s="127"/>
      <c r="H4" s="344" t="s">
        <v>566</v>
      </c>
      <c r="I4" s="344"/>
      <c r="J4" s="344"/>
      <c r="K4" s="128">
        <v>44599</v>
      </c>
      <c r="L4" s="129"/>
      <c r="M4" s="130"/>
      <c r="N4" s="130"/>
      <c r="O4" s="130"/>
      <c r="P4" s="130"/>
      <c r="Q4" s="130"/>
      <c r="R4" s="130"/>
      <c r="S4" s="130"/>
    </row>
    <row r="5" spans="1:20" ht="12" customHeight="1" thickBot="1">
      <c r="A5" s="132"/>
      <c r="B5" s="359"/>
      <c r="C5" s="359"/>
      <c r="D5" s="359"/>
      <c r="E5" s="359"/>
      <c r="F5" s="359"/>
      <c r="G5" s="359"/>
      <c r="H5" s="359"/>
      <c r="I5" s="359"/>
      <c r="J5" s="133"/>
      <c r="K5" s="133"/>
      <c r="L5" s="125"/>
      <c r="M5" s="125"/>
      <c r="N5" s="125"/>
      <c r="O5" s="125"/>
      <c r="P5" s="125"/>
      <c r="Q5" s="125"/>
      <c r="R5" s="125"/>
      <c r="S5" s="125"/>
    </row>
    <row r="6" spans="1:20" ht="45.75" customHeight="1" thickBot="1">
      <c r="A6" s="132"/>
      <c r="B6" s="185"/>
      <c r="C6" s="185"/>
      <c r="D6" s="185"/>
      <c r="E6" s="185"/>
      <c r="F6" s="185"/>
      <c r="G6" s="185"/>
      <c r="H6" s="185"/>
      <c r="I6" s="185"/>
      <c r="J6" s="133"/>
      <c r="K6" s="133"/>
      <c r="L6" s="125"/>
      <c r="M6" s="360" t="s">
        <v>567</v>
      </c>
      <c r="N6" s="361"/>
      <c r="O6" s="361"/>
      <c r="P6" s="362"/>
      <c r="Q6" s="363"/>
      <c r="R6" s="364"/>
      <c r="S6" s="365"/>
    </row>
    <row r="7" spans="1:20" ht="43.5" customHeight="1">
      <c r="A7" s="351" t="s">
        <v>568</v>
      </c>
      <c r="B7" s="352"/>
      <c r="C7" s="352"/>
      <c r="D7" s="352"/>
      <c r="E7" s="352"/>
      <c r="F7" s="353"/>
      <c r="G7" s="343" t="s">
        <v>569</v>
      </c>
      <c r="H7" s="343"/>
      <c r="I7" s="343" t="s">
        <v>570</v>
      </c>
      <c r="J7" s="343"/>
      <c r="K7" s="345" t="s">
        <v>571</v>
      </c>
      <c r="L7" s="125"/>
      <c r="M7" s="355" t="s">
        <v>572</v>
      </c>
      <c r="N7" s="343"/>
      <c r="O7" s="343"/>
      <c r="P7" s="343" t="s">
        <v>573</v>
      </c>
      <c r="Q7" s="343" t="s">
        <v>574</v>
      </c>
      <c r="R7" s="343" t="s">
        <v>575</v>
      </c>
      <c r="S7" s="345"/>
    </row>
    <row r="8" spans="1:20" ht="41.25" customHeight="1">
      <c r="A8" s="134" t="s">
        <v>576</v>
      </c>
      <c r="B8" s="346" t="s">
        <v>577</v>
      </c>
      <c r="C8" s="347"/>
      <c r="D8" s="347"/>
      <c r="E8" s="347"/>
      <c r="F8" s="348"/>
      <c r="G8" s="218" t="s">
        <v>578</v>
      </c>
      <c r="H8" s="218" t="s">
        <v>579</v>
      </c>
      <c r="I8" s="344"/>
      <c r="J8" s="344"/>
      <c r="K8" s="354"/>
      <c r="L8" s="125"/>
      <c r="M8" s="135" t="s">
        <v>580</v>
      </c>
      <c r="N8" s="218" t="s">
        <v>581</v>
      </c>
      <c r="O8" s="218" t="s">
        <v>582</v>
      </c>
      <c r="P8" s="344"/>
      <c r="Q8" s="344"/>
      <c r="R8" s="218" t="s">
        <v>580</v>
      </c>
      <c r="S8" s="219" t="s">
        <v>581</v>
      </c>
    </row>
    <row r="9" spans="1:20" ht="80.099999999999994" customHeight="1">
      <c r="A9" s="136">
        <v>1</v>
      </c>
      <c r="B9" s="339" t="s">
        <v>848</v>
      </c>
      <c r="C9" s="340"/>
      <c r="D9" s="340"/>
      <c r="E9" s="340"/>
      <c r="F9" s="341"/>
      <c r="G9" s="137">
        <v>44599</v>
      </c>
      <c r="H9" s="137">
        <v>44926</v>
      </c>
      <c r="I9" s="342" t="s">
        <v>849</v>
      </c>
      <c r="J9" s="342"/>
      <c r="K9" s="138" t="s">
        <v>850</v>
      </c>
      <c r="L9" s="125"/>
      <c r="M9" s="136"/>
      <c r="N9" s="217"/>
      <c r="O9" s="139"/>
      <c r="P9" s="217"/>
      <c r="Q9" s="217"/>
      <c r="R9" s="217"/>
      <c r="S9" s="140"/>
    </row>
    <row r="10" spans="1:20" ht="80.099999999999994" customHeight="1">
      <c r="A10" s="136">
        <v>2</v>
      </c>
      <c r="B10" s="339" t="s">
        <v>851</v>
      </c>
      <c r="C10" s="340"/>
      <c r="D10" s="340"/>
      <c r="E10" s="340"/>
      <c r="F10" s="341"/>
      <c r="G10" s="137">
        <v>44599</v>
      </c>
      <c r="H10" s="137">
        <v>44926</v>
      </c>
      <c r="I10" s="342" t="s">
        <v>854</v>
      </c>
      <c r="J10" s="342"/>
      <c r="K10" s="138" t="s">
        <v>855</v>
      </c>
      <c r="L10" s="125"/>
      <c r="M10" s="136"/>
      <c r="N10" s="217"/>
      <c r="O10" s="139"/>
      <c r="P10" s="217"/>
      <c r="Q10" s="217"/>
      <c r="R10" s="217"/>
      <c r="S10" s="140"/>
    </row>
    <row r="11" spans="1:20" ht="80.099999999999994" customHeight="1">
      <c r="A11" s="136">
        <v>3</v>
      </c>
      <c r="B11" s="339" t="s">
        <v>853</v>
      </c>
      <c r="C11" s="340"/>
      <c r="D11" s="340"/>
      <c r="E11" s="340"/>
      <c r="F11" s="341"/>
      <c r="G11" s="137">
        <v>44599</v>
      </c>
      <c r="H11" s="137">
        <v>44926</v>
      </c>
      <c r="I11" s="342" t="s">
        <v>849</v>
      </c>
      <c r="J11" s="342"/>
      <c r="K11" s="138" t="s">
        <v>855</v>
      </c>
      <c r="L11" s="125"/>
      <c r="M11" s="136"/>
      <c r="N11" s="217"/>
      <c r="O11" s="139"/>
      <c r="P11" s="217"/>
      <c r="Q11" s="217"/>
      <c r="R11" s="217"/>
      <c r="S11" s="140"/>
    </row>
    <row r="12" spans="1:20" ht="80.099999999999994" customHeight="1">
      <c r="A12" s="268">
        <v>4</v>
      </c>
      <c r="B12" s="339" t="s">
        <v>852</v>
      </c>
      <c r="C12" s="340"/>
      <c r="D12" s="340"/>
      <c r="E12" s="340"/>
      <c r="F12" s="341"/>
      <c r="G12" s="137">
        <v>44599</v>
      </c>
      <c r="H12" s="137">
        <v>44926</v>
      </c>
      <c r="I12" s="342" t="s">
        <v>849</v>
      </c>
      <c r="J12" s="342"/>
      <c r="K12" s="138" t="s">
        <v>856</v>
      </c>
      <c r="L12" s="125"/>
      <c r="M12" s="268"/>
      <c r="N12" s="269"/>
      <c r="O12" s="270"/>
      <c r="P12" s="269"/>
      <c r="Q12" s="269"/>
      <c r="R12" s="269"/>
      <c r="S12" s="271"/>
    </row>
    <row r="13" spans="1:20" ht="80.099999999999994" customHeight="1" thickBot="1">
      <c r="A13" s="141">
        <v>5</v>
      </c>
      <c r="B13" s="335" t="s">
        <v>993</v>
      </c>
      <c r="C13" s="336"/>
      <c r="D13" s="336"/>
      <c r="E13" s="336"/>
      <c r="F13" s="337"/>
      <c r="G13" s="142">
        <v>44599</v>
      </c>
      <c r="H13" s="142">
        <v>44926</v>
      </c>
      <c r="I13" s="338" t="s">
        <v>849</v>
      </c>
      <c r="J13" s="338"/>
      <c r="K13" s="143" t="s">
        <v>856</v>
      </c>
      <c r="L13" s="125"/>
      <c r="M13" s="141"/>
      <c r="N13" s="144"/>
      <c r="O13" s="145"/>
      <c r="P13" s="144"/>
      <c r="Q13" s="144"/>
      <c r="R13" s="144"/>
      <c r="S13" s="146"/>
    </row>
    <row r="14" spans="1:20" ht="6" customHeight="1">
      <c r="A14" s="147"/>
      <c r="B14" s="148"/>
      <c r="C14" s="148"/>
      <c r="D14" s="148"/>
      <c r="E14" s="148"/>
      <c r="F14" s="148"/>
      <c r="G14" s="149"/>
      <c r="H14" s="149"/>
      <c r="I14" s="150"/>
      <c r="J14" s="150"/>
      <c r="K14" s="151"/>
      <c r="L14" s="125"/>
      <c r="M14" s="150"/>
      <c r="N14" s="150"/>
      <c r="O14" s="150"/>
      <c r="P14" s="150"/>
      <c r="Q14" s="150"/>
      <c r="R14" s="150"/>
      <c r="S14" s="150"/>
    </row>
    <row r="15" spans="1:20" ht="24" customHeight="1">
      <c r="A15" s="220"/>
      <c r="B15" s="153"/>
      <c r="C15" s="153"/>
      <c r="D15" s="153"/>
      <c r="E15" s="153"/>
      <c r="F15" s="153"/>
      <c r="G15" s="153"/>
      <c r="H15" s="153"/>
      <c r="I15" s="153"/>
      <c r="J15" s="153"/>
      <c r="K15" s="153"/>
      <c r="L15" s="154"/>
      <c r="M15" s="154"/>
      <c r="N15" s="154"/>
      <c r="O15" s="154"/>
      <c r="P15" s="154"/>
      <c r="Q15" s="154"/>
      <c r="R15" s="154"/>
      <c r="S15" s="154"/>
    </row>
    <row r="16" spans="1:20" ht="24" customHeight="1">
      <c r="A16" s="153"/>
      <c r="B16" s="153"/>
      <c r="C16" s="153"/>
      <c r="D16" s="153"/>
      <c r="E16" s="153"/>
      <c r="F16" s="153"/>
      <c r="G16" s="153"/>
      <c r="H16" s="153"/>
      <c r="I16" s="153"/>
      <c r="J16" s="153"/>
      <c r="K16" s="153"/>
      <c r="L16" s="154"/>
      <c r="M16" s="154"/>
      <c r="N16" s="154"/>
      <c r="O16" s="154"/>
      <c r="P16" s="154"/>
      <c r="Q16" s="154"/>
      <c r="R16" s="154"/>
      <c r="S16" s="154"/>
      <c r="T16" s="133"/>
    </row>
    <row r="17" spans="1:19" ht="24" customHeight="1">
      <c r="A17" s="152"/>
      <c r="B17" s="153"/>
      <c r="C17" s="153"/>
      <c r="D17" s="153"/>
      <c r="E17" s="153"/>
      <c r="F17" s="153"/>
      <c r="G17" s="153"/>
      <c r="H17" s="153"/>
      <c r="I17" s="153"/>
      <c r="J17" s="153"/>
      <c r="K17" s="153"/>
      <c r="L17" s="154"/>
      <c r="M17" s="154"/>
      <c r="N17" s="154"/>
      <c r="O17" s="154"/>
      <c r="P17" s="154"/>
      <c r="Q17" s="154"/>
      <c r="R17" s="154"/>
      <c r="S17" s="154"/>
    </row>
    <row r="18" spans="1:19" ht="24" customHeight="1">
      <c r="A18" s="152"/>
      <c r="B18" s="153"/>
      <c r="C18" s="153"/>
      <c r="D18" s="153"/>
      <c r="E18" s="153"/>
      <c r="F18" s="153"/>
      <c r="G18" s="153"/>
      <c r="H18" s="153"/>
      <c r="I18" s="153"/>
      <c r="J18" s="153"/>
      <c r="K18" s="153"/>
      <c r="L18" s="154"/>
      <c r="M18" s="154"/>
      <c r="N18" s="154"/>
      <c r="O18" s="154"/>
      <c r="P18" s="154"/>
      <c r="Q18" s="154"/>
      <c r="R18" s="154"/>
      <c r="S18" s="154"/>
    </row>
    <row r="19" spans="1:19" ht="24" customHeight="1">
      <c r="A19" s="152"/>
      <c r="B19" s="153"/>
      <c r="C19" s="153"/>
      <c r="D19" s="153"/>
      <c r="E19" s="153"/>
      <c r="F19" s="153"/>
      <c r="G19" s="153"/>
      <c r="H19" s="153"/>
      <c r="I19" s="153"/>
      <c r="J19" s="153"/>
      <c r="K19" s="153"/>
      <c r="L19" s="154"/>
      <c r="M19" s="154"/>
      <c r="N19" s="154"/>
      <c r="O19" s="154"/>
      <c r="P19" s="154"/>
      <c r="Q19" s="154"/>
      <c r="R19" s="154"/>
      <c r="S19" s="154"/>
    </row>
    <row r="20" spans="1:19" ht="24" customHeight="1">
      <c r="A20" s="152"/>
      <c r="B20" s="153"/>
      <c r="C20" s="153"/>
      <c r="D20" s="153"/>
      <c r="E20" s="153"/>
      <c r="F20" s="153"/>
      <c r="G20" s="153"/>
      <c r="H20" s="153"/>
      <c r="I20" s="153"/>
      <c r="J20" s="153"/>
      <c r="K20" s="153"/>
      <c r="L20" s="154"/>
      <c r="M20" s="154"/>
      <c r="N20" s="154"/>
      <c r="O20" s="154"/>
      <c r="P20" s="154"/>
      <c r="Q20" s="154"/>
      <c r="R20" s="154"/>
      <c r="S20" s="154"/>
    </row>
    <row r="21" spans="1:19" ht="24" customHeight="1">
      <c r="A21" s="221"/>
      <c r="B21" s="133"/>
      <c r="C21" s="133"/>
      <c r="D21" s="133"/>
      <c r="E21" s="133"/>
      <c r="F21" s="133"/>
      <c r="G21" s="133"/>
      <c r="H21" s="133"/>
      <c r="I21" s="133"/>
      <c r="J21" s="133"/>
      <c r="K21" s="133"/>
      <c r="L21" s="133"/>
      <c r="M21" s="133"/>
      <c r="N21" s="133"/>
      <c r="O21" s="133"/>
      <c r="P21" s="133"/>
      <c r="Q21" s="133"/>
      <c r="R21" s="133"/>
      <c r="S21" s="133"/>
    </row>
    <row r="22" spans="1:19" ht="24" customHeight="1">
      <c r="A22" s="152"/>
      <c r="B22" s="153"/>
      <c r="C22" s="153"/>
      <c r="D22" s="153"/>
      <c r="E22" s="153"/>
      <c r="F22" s="153"/>
      <c r="G22" s="153"/>
      <c r="H22" s="153"/>
      <c r="I22" s="153"/>
      <c r="J22" s="153"/>
      <c r="K22" s="153"/>
      <c r="L22" s="153"/>
      <c r="M22" s="153"/>
      <c r="N22" s="153"/>
      <c r="O22" s="153"/>
      <c r="P22" s="153"/>
      <c r="Q22" s="153"/>
      <c r="R22" s="153"/>
      <c r="S22" s="153"/>
    </row>
    <row r="23" spans="1:19" ht="24" customHeight="1">
      <c r="A23" s="152"/>
      <c r="B23" s="153"/>
      <c r="C23" s="153"/>
      <c r="D23" s="153"/>
      <c r="E23" s="153"/>
      <c r="F23" s="153"/>
      <c r="G23" s="153"/>
      <c r="H23" s="153"/>
      <c r="I23" s="153"/>
      <c r="J23" s="153"/>
      <c r="K23" s="153"/>
      <c r="L23" s="154"/>
      <c r="M23" s="154"/>
      <c r="N23" s="154"/>
      <c r="O23" s="154"/>
      <c r="P23" s="154"/>
      <c r="Q23" s="154"/>
      <c r="R23" s="154"/>
      <c r="S23" s="154"/>
    </row>
    <row r="24" spans="1:19" ht="24" customHeight="1">
      <c r="A24" s="152"/>
      <c r="B24" s="153"/>
      <c r="C24" s="153"/>
      <c r="D24" s="153"/>
      <c r="E24" s="153"/>
      <c r="F24" s="153"/>
      <c r="G24" s="153"/>
      <c r="H24" s="153"/>
      <c r="I24" s="153"/>
      <c r="J24" s="153"/>
      <c r="K24" s="153"/>
      <c r="L24" s="154"/>
      <c r="M24" s="154"/>
      <c r="N24" s="154"/>
      <c r="O24" s="154"/>
      <c r="P24" s="154"/>
      <c r="Q24" s="154"/>
      <c r="R24" s="154"/>
      <c r="S24" s="154"/>
    </row>
    <row r="25" spans="1:19" ht="24" customHeight="1">
      <c r="A25" s="152"/>
      <c r="B25" s="153"/>
      <c r="C25" s="153"/>
      <c r="D25" s="153"/>
      <c r="E25" s="153"/>
      <c r="F25" s="153"/>
      <c r="G25" s="153"/>
      <c r="H25" s="153"/>
      <c r="I25" s="153"/>
      <c r="J25" s="153"/>
      <c r="K25" s="153"/>
      <c r="L25" s="154"/>
      <c r="M25" s="154"/>
      <c r="N25" s="154"/>
      <c r="O25" s="154"/>
      <c r="P25" s="154"/>
      <c r="Q25" s="154"/>
      <c r="R25" s="154"/>
      <c r="S25" s="154"/>
    </row>
    <row r="26" spans="1:19" ht="24" customHeight="1">
      <c r="A26" s="152"/>
      <c r="B26" s="153"/>
      <c r="C26" s="153"/>
      <c r="D26" s="153"/>
      <c r="E26" s="153"/>
      <c r="F26" s="153"/>
      <c r="G26" s="153"/>
      <c r="H26" s="153"/>
      <c r="I26" s="153"/>
      <c r="J26" s="153"/>
      <c r="K26" s="153"/>
      <c r="L26" s="154"/>
      <c r="M26" s="154"/>
      <c r="N26" s="154"/>
      <c r="O26" s="154"/>
      <c r="P26" s="154"/>
      <c r="Q26" s="154"/>
      <c r="R26" s="154"/>
      <c r="S26" s="154"/>
    </row>
    <row r="27" spans="1:19" ht="24" customHeight="1">
      <c r="A27" s="152"/>
      <c r="B27" s="153"/>
      <c r="C27" s="153"/>
      <c r="D27" s="153"/>
      <c r="E27" s="153"/>
      <c r="F27" s="153"/>
      <c r="G27" s="153"/>
      <c r="H27" s="153"/>
      <c r="I27" s="153"/>
      <c r="J27" s="153"/>
      <c r="K27" s="153"/>
      <c r="L27" s="154"/>
      <c r="M27" s="154"/>
      <c r="N27" s="154"/>
      <c r="O27" s="154"/>
      <c r="P27" s="154"/>
      <c r="Q27" s="154"/>
      <c r="R27" s="154"/>
      <c r="S27" s="154"/>
    </row>
    <row r="28" spans="1:19" ht="24" customHeight="1">
      <c r="A28" s="152"/>
      <c r="B28" s="153"/>
      <c r="C28" s="153"/>
      <c r="D28" s="153"/>
      <c r="E28" s="153"/>
      <c r="F28" s="153"/>
      <c r="G28" s="153"/>
      <c r="H28" s="153"/>
      <c r="I28" s="153"/>
      <c r="J28" s="153"/>
      <c r="K28" s="153"/>
      <c r="L28" s="154"/>
      <c r="M28" s="154"/>
      <c r="N28" s="154"/>
      <c r="O28" s="154"/>
      <c r="P28" s="154"/>
      <c r="Q28" s="154"/>
      <c r="R28" s="154"/>
      <c r="S28" s="154"/>
    </row>
    <row r="29" spans="1:19" ht="24" customHeight="1">
      <c r="A29" s="152"/>
      <c r="B29" s="153"/>
      <c r="C29" s="153"/>
      <c r="D29" s="153"/>
      <c r="E29" s="153"/>
      <c r="F29" s="153"/>
      <c r="G29" s="153"/>
      <c r="H29" s="153"/>
      <c r="I29" s="153"/>
      <c r="J29" s="153"/>
      <c r="K29" s="153"/>
      <c r="L29" s="154"/>
      <c r="M29" s="154"/>
      <c r="N29" s="154"/>
      <c r="O29" s="154"/>
      <c r="P29" s="154"/>
      <c r="Q29" s="154"/>
      <c r="R29" s="154"/>
      <c r="S29" s="154"/>
    </row>
    <row r="30" spans="1:19" ht="24" customHeight="1">
      <c r="A30" s="152"/>
      <c r="B30" s="153"/>
      <c r="C30" s="153"/>
      <c r="D30" s="153"/>
      <c r="E30" s="153"/>
      <c r="F30" s="153"/>
      <c r="G30" s="153"/>
      <c r="H30" s="153"/>
      <c r="I30" s="153"/>
      <c r="J30" s="153"/>
      <c r="K30" s="153"/>
      <c r="L30" s="154"/>
      <c r="M30" s="154"/>
      <c r="N30" s="154"/>
      <c r="O30" s="154"/>
      <c r="P30" s="154"/>
      <c r="Q30" s="154"/>
      <c r="R30" s="154"/>
      <c r="S30" s="154"/>
    </row>
    <row r="31" spans="1:19" ht="24" customHeight="1">
      <c r="A31" s="152"/>
      <c r="B31" s="153"/>
      <c r="C31" s="153"/>
      <c r="D31" s="153"/>
      <c r="E31" s="153"/>
      <c r="F31" s="153"/>
      <c r="G31" s="153"/>
      <c r="H31" s="153"/>
      <c r="I31" s="153"/>
      <c r="J31" s="153"/>
      <c r="K31" s="153"/>
      <c r="L31" s="154"/>
      <c r="M31" s="154"/>
      <c r="N31" s="154"/>
      <c r="O31" s="154"/>
      <c r="P31" s="154"/>
      <c r="Q31" s="154"/>
      <c r="R31" s="154"/>
      <c r="S31" s="154"/>
    </row>
    <row r="32" spans="1:19" ht="24" customHeight="1">
      <c r="A32" s="152"/>
      <c r="B32" s="153"/>
      <c r="C32" s="153"/>
      <c r="D32" s="153"/>
      <c r="E32" s="153"/>
      <c r="F32" s="153"/>
      <c r="G32" s="153"/>
      <c r="H32" s="153"/>
      <c r="I32" s="153"/>
      <c r="J32" s="153"/>
      <c r="K32" s="153"/>
      <c r="L32" s="154"/>
      <c r="M32" s="154"/>
      <c r="N32" s="154"/>
      <c r="O32" s="154"/>
      <c r="P32" s="154"/>
      <c r="Q32" s="154"/>
      <c r="R32" s="154"/>
      <c r="S32" s="154"/>
    </row>
    <row r="33" spans="1:19" ht="24" customHeight="1">
      <c r="A33" s="221"/>
      <c r="B33" s="133"/>
      <c r="C33" s="133"/>
      <c r="D33" s="133"/>
      <c r="E33" s="133"/>
      <c r="F33" s="133"/>
      <c r="G33" s="133"/>
      <c r="H33" s="133"/>
      <c r="I33" s="133"/>
      <c r="J33" s="133"/>
      <c r="K33" s="133"/>
      <c r="L33" s="133"/>
      <c r="M33" s="133"/>
      <c r="N33" s="133"/>
      <c r="O33" s="133"/>
      <c r="P33" s="133"/>
      <c r="Q33" s="133"/>
      <c r="R33" s="133"/>
      <c r="S33" s="133"/>
    </row>
    <row r="34" spans="1:19" ht="24" customHeight="1">
      <c r="A34" s="152"/>
      <c r="B34" s="153"/>
      <c r="C34" s="153"/>
      <c r="D34" s="153"/>
      <c r="E34" s="153"/>
      <c r="F34" s="153"/>
      <c r="G34" s="153"/>
      <c r="H34" s="153"/>
      <c r="I34" s="153"/>
      <c r="J34" s="153"/>
      <c r="K34" s="153"/>
      <c r="L34" s="153"/>
      <c r="M34" s="153"/>
      <c r="N34" s="153"/>
      <c r="O34" s="153"/>
      <c r="P34" s="153"/>
      <c r="Q34" s="153"/>
      <c r="R34" s="153"/>
      <c r="S34" s="153"/>
    </row>
    <row r="35" spans="1:19" ht="24" customHeight="1">
      <c r="A35" s="152"/>
      <c r="B35" s="153"/>
      <c r="C35" s="153"/>
      <c r="D35" s="153"/>
      <c r="E35" s="153"/>
      <c r="F35" s="153"/>
      <c r="G35" s="153"/>
      <c r="H35" s="153"/>
      <c r="I35" s="153"/>
      <c r="J35" s="153"/>
      <c r="K35" s="153"/>
      <c r="L35" s="154"/>
      <c r="M35" s="154"/>
      <c r="N35" s="154"/>
      <c r="O35" s="154"/>
      <c r="P35" s="154"/>
      <c r="Q35" s="154"/>
      <c r="R35" s="154"/>
      <c r="S35" s="154"/>
    </row>
    <row r="36" spans="1:19" ht="24" customHeight="1">
      <c r="A36" s="152"/>
      <c r="B36" s="153"/>
      <c r="C36" s="153"/>
      <c r="D36" s="153"/>
      <c r="E36" s="153"/>
      <c r="F36" s="153"/>
      <c r="G36" s="153"/>
      <c r="H36" s="153"/>
      <c r="I36" s="153"/>
      <c r="J36" s="153"/>
      <c r="K36" s="153"/>
      <c r="L36" s="154"/>
      <c r="M36" s="154"/>
      <c r="N36" s="154"/>
      <c r="O36" s="154"/>
      <c r="P36" s="154"/>
      <c r="Q36" s="154"/>
      <c r="R36" s="154"/>
      <c r="S36" s="154"/>
    </row>
    <row r="37" spans="1:19" ht="24" customHeight="1">
      <c r="A37" s="152"/>
      <c r="B37" s="153"/>
      <c r="C37" s="153"/>
      <c r="D37" s="153"/>
      <c r="E37" s="153"/>
      <c r="F37" s="153"/>
      <c r="G37" s="153"/>
      <c r="H37" s="153"/>
      <c r="I37" s="153"/>
      <c r="J37" s="153"/>
      <c r="K37" s="153"/>
      <c r="L37" s="154"/>
      <c r="M37" s="154"/>
      <c r="N37" s="154"/>
      <c r="O37" s="154"/>
      <c r="P37" s="154"/>
      <c r="Q37" s="154"/>
      <c r="R37" s="154"/>
      <c r="S37" s="154"/>
    </row>
    <row r="38" spans="1:19" ht="24" customHeight="1">
      <c r="A38" s="152"/>
      <c r="B38" s="153"/>
      <c r="C38" s="153"/>
      <c r="D38" s="153"/>
      <c r="E38" s="153"/>
      <c r="F38" s="153"/>
      <c r="G38" s="153"/>
      <c r="H38" s="153"/>
      <c r="I38" s="153"/>
      <c r="J38" s="153"/>
      <c r="K38" s="153"/>
      <c r="L38" s="154"/>
      <c r="M38" s="154"/>
      <c r="N38" s="154"/>
      <c r="O38" s="154"/>
      <c r="P38" s="154"/>
      <c r="Q38" s="154"/>
      <c r="R38" s="154"/>
      <c r="S38" s="154"/>
    </row>
    <row r="39" spans="1:19" ht="24" customHeight="1">
      <c r="A39" s="152"/>
      <c r="B39" s="153"/>
      <c r="C39" s="153"/>
      <c r="D39" s="153"/>
      <c r="E39" s="153"/>
      <c r="F39" s="153"/>
      <c r="G39" s="153"/>
      <c r="H39" s="153"/>
      <c r="I39" s="153"/>
      <c r="J39" s="153"/>
      <c r="K39" s="153"/>
      <c r="L39" s="154"/>
      <c r="M39" s="154"/>
      <c r="N39" s="154"/>
      <c r="O39" s="154"/>
      <c r="P39" s="154"/>
      <c r="Q39" s="154"/>
      <c r="R39" s="154"/>
      <c r="S39" s="154"/>
    </row>
    <row r="40" spans="1:19" ht="24" customHeight="1">
      <c r="A40" s="152"/>
      <c r="B40" s="153"/>
      <c r="C40" s="153"/>
      <c r="D40" s="153"/>
      <c r="E40" s="153"/>
      <c r="F40" s="153"/>
      <c r="G40" s="153"/>
      <c r="H40" s="153"/>
      <c r="I40" s="153"/>
      <c r="J40" s="153"/>
      <c r="K40" s="153"/>
      <c r="L40" s="154"/>
      <c r="M40" s="154"/>
      <c r="N40" s="154"/>
      <c r="O40" s="154"/>
      <c r="P40" s="154"/>
      <c r="Q40" s="154"/>
      <c r="R40" s="154"/>
      <c r="S40" s="154"/>
    </row>
    <row r="41" spans="1:19" ht="24" customHeight="1">
      <c r="A41" s="152"/>
      <c r="B41" s="153"/>
      <c r="C41" s="153"/>
      <c r="D41" s="153"/>
      <c r="E41" s="153"/>
      <c r="F41" s="153"/>
      <c r="G41" s="153"/>
      <c r="H41" s="153"/>
      <c r="I41" s="153"/>
      <c r="J41" s="153"/>
      <c r="K41" s="153"/>
      <c r="L41" s="154"/>
      <c r="M41" s="154"/>
      <c r="N41" s="154"/>
      <c r="O41" s="154"/>
      <c r="P41" s="154"/>
      <c r="Q41" s="154"/>
      <c r="R41" s="154"/>
      <c r="S41" s="154"/>
    </row>
    <row r="42" spans="1:19" ht="24" customHeight="1">
      <c r="A42" s="152"/>
      <c r="B42" s="153"/>
      <c r="C42" s="153"/>
      <c r="D42" s="153"/>
      <c r="E42" s="153"/>
      <c r="F42" s="153"/>
      <c r="G42" s="153"/>
      <c r="H42" s="153"/>
      <c r="I42" s="153"/>
      <c r="J42" s="153"/>
      <c r="K42" s="153"/>
      <c r="L42" s="154"/>
      <c r="M42" s="154"/>
      <c r="N42" s="154"/>
      <c r="O42" s="154"/>
      <c r="P42" s="154"/>
      <c r="Q42" s="154"/>
      <c r="R42" s="154"/>
      <c r="S42" s="154"/>
    </row>
    <row r="43" spans="1:19" ht="24" customHeight="1">
      <c r="A43" s="152"/>
      <c r="B43" s="153"/>
      <c r="C43" s="153"/>
      <c r="D43" s="153"/>
      <c r="E43" s="153"/>
      <c r="F43" s="153"/>
      <c r="G43" s="153"/>
      <c r="H43" s="153"/>
      <c r="I43" s="153"/>
      <c r="J43" s="153"/>
      <c r="K43" s="153"/>
      <c r="L43" s="154"/>
      <c r="M43" s="154"/>
      <c r="N43" s="154"/>
      <c r="O43" s="154"/>
      <c r="P43" s="154"/>
      <c r="Q43" s="154"/>
      <c r="R43" s="154"/>
      <c r="S43" s="154"/>
    </row>
    <row r="44" spans="1:19" ht="24" customHeight="1">
      <c r="A44" s="152"/>
      <c r="B44" s="153"/>
      <c r="C44" s="153"/>
      <c r="D44" s="153"/>
      <c r="E44" s="153"/>
      <c r="F44" s="153"/>
      <c r="G44" s="153"/>
      <c r="H44" s="153"/>
      <c r="I44" s="153"/>
      <c r="J44" s="153"/>
      <c r="K44" s="153"/>
      <c r="L44" s="154"/>
      <c r="M44" s="154"/>
      <c r="N44" s="154"/>
      <c r="O44" s="154"/>
      <c r="P44" s="154"/>
      <c r="Q44" s="154"/>
      <c r="R44" s="154"/>
      <c r="S44" s="154"/>
    </row>
    <row r="45" spans="1:19" ht="24" customHeight="1">
      <c r="A45" s="221"/>
      <c r="B45" s="133"/>
      <c r="C45" s="133"/>
      <c r="D45" s="133"/>
      <c r="E45" s="133"/>
      <c r="F45" s="133"/>
      <c r="G45" s="133"/>
      <c r="H45" s="133"/>
      <c r="I45" s="133"/>
      <c r="J45" s="133"/>
      <c r="K45" s="133"/>
      <c r="L45" s="133"/>
      <c r="M45" s="133"/>
      <c r="N45" s="133"/>
      <c r="O45" s="133"/>
      <c r="P45" s="133"/>
      <c r="Q45" s="133"/>
      <c r="R45" s="133"/>
      <c r="S45" s="133"/>
    </row>
    <row r="46" spans="1:19" ht="24" customHeight="1">
      <c r="A46" s="152"/>
      <c r="B46" s="153"/>
      <c r="C46" s="153"/>
      <c r="D46" s="153"/>
      <c r="E46" s="153"/>
      <c r="F46" s="153"/>
      <c r="G46" s="153"/>
      <c r="H46" s="153"/>
      <c r="I46" s="153"/>
      <c r="J46" s="153"/>
      <c r="K46" s="153"/>
      <c r="L46" s="153"/>
      <c r="M46" s="153"/>
      <c r="N46" s="153"/>
      <c r="O46" s="153"/>
      <c r="P46" s="153"/>
      <c r="Q46" s="153"/>
      <c r="R46" s="153"/>
      <c r="S46" s="153"/>
    </row>
    <row r="47" spans="1:19" ht="24" customHeight="1">
      <c r="A47" s="152"/>
      <c r="B47" s="153"/>
      <c r="C47" s="153"/>
      <c r="D47" s="153"/>
      <c r="E47" s="153"/>
      <c r="F47" s="153"/>
      <c r="G47" s="153"/>
      <c r="H47" s="153"/>
      <c r="I47" s="153"/>
      <c r="J47" s="153"/>
      <c r="K47" s="153"/>
      <c r="L47" s="154"/>
      <c r="M47" s="154"/>
      <c r="N47" s="154"/>
      <c r="O47" s="154"/>
      <c r="P47" s="154"/>
      <c r="Q47" s="154"/>
      <c r="R47" s="154"/>
      <c r="S47" s="154"/>
    </row>
    <row r="48" spans="1:19" ht="24" customHeight="1">
      <c r="A48" s="152"/>
      <c r="B48" s="153"/>
      <c r="C48" s="153"/>
      <c r="D48" s="153"/>
      <c r="E48" s="153"/>
      <c r="F48" s="153"/>
      <c r="G48" s="153"/>
      <c r="H48" s="153"/>
      <c r="I48" s="153"/>
      <c r="J48" s="153"/>
      <c r="K48" s="153"/>
      <c r="L48" s="154"/>
      <c r="M48" s="154"/>
      <c r="N48" s="154"/>
      <c r="O48" s="154"/>
      <c r="P48" s="154"/>
      <c r="Q48" s="154"/>
      <c r="R48" s="154"/>
      <c r="S48" s="154"/>
    </row>
    <row r="49" spans="1:19" ht="24" customHeight="1">
      <c r="A49" s="152"/>
      <c r="B49" s="153"/>
      <c r="C49" s="153"/>
      <c r="D49" s="153"/>
      <c r="E49" s="153"/>
      <c r="F49" s="153"/>
      <c r="G49" s="153"/>
      <c r="H49" s="153"/>
      <c r="I49" s="153"/>
      <c r="J49" s="153"/>
      <c r="K49" s="153"/>
      <c r="L49" s="154"/>
      <c r="M49" s="154"/>
      <c r="N49" s="154"/>
      <c r="O49" s="154"/>
      <c r="P49" s="154"/>
      <c r="Q49" s="154"/>
      <c r="R49" s="154"/>
      <c r="S49" s="154"/>
    </row>
    <row r="50" spans="1:19" ht="24" customHeight="1">
      <c r="A50" s="152"/>
      <c r="B50" s="153"/>
      <c r="C50" s="153"/>
      <c r="D50" s="153"/>
      <c r="E50" s="153"/>
      <c r="F50" s="153"/>
      <c r="G50" s="153"/>
      <c r="H50" s="153"/>
      <c r="I50" s="153"/>
      <c r="J50" s="153"/>
      <c r="K50" s="153"/>
      <c r="L50" s="154"/>
      <c r="M50" s="154"/>
      <c r="N50" s="154"/>
      <c r="O50" s="154"/>
      <c r="P50" s="154"/>
      <c r="Q50" s="154"/>
      <c r="R50" s="154"/>
      <c r="S50" s="154"/>
    </row>
    <row r="51" spans="1:19" ht="24" customHeight="1">
      <c r="A51" s="152"/>
      <c r="B51" s="153"/>
      <c r="C51" s="153"/>
      <c r="D51" s="153"/>
      <c r="E51" s="153"/>
      <c r="F51" s="153"/>
      <c r="G51" s="153"/>
      <c r="H51" s="153"/>
      <c r="I51" s="153"/>
      <c r="J51" s="153"/>
      <c r="K51" s="153"/>
      <c r="L51" s="154"/>
      <c r="M51" s="154"/>
      <c r="N51" s="154"/>
      <c r="O51" s="154"/>
      <c r="P51" s="154"/>
      <c r="Q51" s="154"/>
      <c r="R51" s="154"/>
      <c r="S51" s="154"/>
    </row>
    <row r="52" spans="1:19" ht="24" customHeight="1">
      <c r="A52" s="152"/>
      <c r="B52" s="153"/>
      <c r="C52" s="153"/>
      <c r="D52" s="153"/>
      <c r="E52" s="153"/>
      <c r="F52" s="153"/>
      <c r="G52" s="153"/>
      <c r="H52" s="153"/>
      <c r="I52" s="153"/>
      <c r="J52" s="153"/>
      <c r="K52" s="153"/>
      <c r="L52" s="154"/>
      <c r="M52" s="154"/>
      <c r="N52" s="154"/>
      <c r="O52" s="154"/>
      <c r="P52" s="154"/>
      <c r="Q52" s="154"/>
      <c r="R52" s="154"/>
      <c r="S52" s="154"/>
    </row>
    <row r="53" spans="1:19" ht="24" customHeight="1">
      <c r="A53" s="152"/>
      <c r="B53" s="153"/>
      <c r="C53" s="153"/>
      <c r="D53" s="153"/>
      <c r="E53" s="153"/>
      <c r="F53" s="153"/>
      <c r="G53" s="153"/>
      <c r="H53" s="153"/>
      <c r="I53" s="153"/>
      <c r="J53" s="153"/>
      <c r="K53" s="153"/>
      <c r="L53" s="154"/>
      <c r="M53" s="154"/>
      <c r="N53" s="154"/>
      <c r="O53" s="154"/>
      <c r="P53" s="154"/>
      <c r="Q53" s="154"/>
      <c r="R53" s="154"/>
      <c r="S53" s="154"/>
    </row>
    <row r="54" spans="1:19" ht="24" customHeight="1">
      <c r="A54" s="222"/>
      <c r="B54" s="223"/>
      <c r="C54" s="223"/>
      <c r="D54" s="223"/>
      <c r="E54" s="223"/>
      <c r="F54" s="223"/>
      <c r="G54" s="223"/>
      <c r="H54" s="223"/>
      <c r="I54" s="223"/>
      <c r="J54" s="223"/>
      <c r="K54" s="223"/>
      <c r="L54" s="224"/>
      <c r="M54" s="224"/>
      <c r="N54" s="224"/>
      <c r="O54" s="224"/>
      <c r="P54" s="224"/>
      <c r="Q54" s="224"/>
      <c r="R54" s="224"/>
      <c r="S54" s="224"/>
    </row>
  </sheetData>
  <mergeCells count="28">
    <mergeCell ref="A1:B2"/>
    <mergeCell ref="C1:S1"/>
    <mergeCell ref="C2:S2"/>
    <mergeCell ref="B5:I5"/>
    <mergeCell ref="M6:P6"/>
    <mergeCell ref="Q6:S6"/>
    <mergeCell ref="P7:P8"/>
    <mergeCell ref="Q7:Q8"/>
    <mergeCell ref="R7:S7"/>
    <mergeCell ref="B8:F8"/>
    <mergeCell ref="A4:B4"/>
    <mergeCell ref="C4:D4"/>
    <mergeCell ref="H4:J4"/>
    <mergeCell ref="A7:F7"/>
    <mergeCell ref="G7:H7"/>
    <mergeCell ref="I7:J8"/>
    <mergeCell ref="K7:K8"/>
    <mergeCell ref="M7:O7"/>
    <mergeCell ref="B13:F13"/>
    <mergeCell ref="I13:J13"/>
    <mergeCell ref="B9:F9"/>
    <mergeCell ref="I9:J9"/>
    <mergeCell ref="B10:F10"/>
    <mergeCell ref="I10:J10"/>
    <mergeCell ref="B11:F11"/>
    <mergeCell ref="I11:J11"/>
    <mergeCell ref="B12:F12"/>
    <mergeCell ref="I12:J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7"/>
  <sheetViews>
    <sheetView tabSelected="1" topLeftCell="A7" zoomScale="60" zoomScaleNormal="60" workbookViewId="0">
      <selection sqref="A1:A4"/>
    </sheetView>
  </sheetViews>
  <sheetFormatPr baseColWidth="10" defaultRowHeight="15"/>
  <cols>
    <col min="1" max="1" width="29.28515625" customWidth="1"/>
    <col min="2" max="2" width="42.85546875" customWidth="1"/>
    <col min="3" max="3" width="21.42578125" customWidth="1"/>
    <col min="4" max="4" width="91" customWidth="1"/>
    <col min="5" max="5" width="22" customWidth="1"/>
  </cols>
  <sheetData>
    <row r="1" spans="1:5" ht="63.75" customHeight="1">
      <c r="A1" s="314"/>
      <c r="B1" s="317" t="s">
        <v>583</v>
      </c>
      <c r="C1" s="318"/>
      <c r="D1" s="318"/>
      <c r="E1" s="319"/>
    </row>
    <row r="2" spans="1:5" ht="27.75">
      <c r="A2" s="315"/>
      <c r="B2" s="320" t="s">
        <v>118</v>
      </c>
      <c r="C2" s="321"/>
      <c r="D2" s="321"/>
      <c r="E2" s="322"/>
    </row>
    <row r="3" spans="1:5" ht="31.5" customHeight="1">
      <c r="A3" s="315"/>
      <c r="B3" s="323" t="s">
        <v>718</v>
      </c>
      <c r="C3" s="324"/>
      <c r="D3" s="324"/>
      <c r="E3" s="325"/>
    </row>
    <row r="4" spans="1:5" ht="16.5" thickBot="1">
      <c r="A4" s="316"/>
      <c r="B4" s="326" t="s">
        <v>877</v>
      </c>
      <c r="C4" s="327"/>
      <c r="D4" s="327"/>
      <c r="E4" s="328"/>
    </row>
    <row r="5" spans="1:5" ht="15.75">
      <c r="A5" s="155"/>
      <c r="B5" s="156"/>
      <c r="C5" s="157"/>
      <c r="D5" s="157"/>
      <c r="E5" s="158"/>
    </row>
    <row r="6" spans="1:5" ht="15.75">
      <c r="A6" s="159"/>
      <c r="B6" s="313" t="s">
        <v>584</v>
      </c>
      <c r="C6" s="313"/>
      <c r="D6" s="313"/>
      <c r="E6" s="160"/>
    </row>
    <row r="7" spans="1:5">
      <c r="A7" s="159"/>
      <c r="B7" s="161" t="s">
        <v>585</v>
      </c>
      <c r="C7" s="162" t="s">
        <v>586</v>
      </c>
      <c r="D7" s="161" t="s">
        <v>587</v>
      </c>
      <c r="E7" s="163"/>
    </row>
    <row r="8" spans="1:5">
      <c r="A8" s="159"/>
      <c r="B8" s="164">
        <v>43909</v>
      </c>
      <c r="C8" s="165" t="s">
        <v>588</v>
      </c>
      <c r="D8" s="166" t="s">
        <v>589</v>
      </c>
      <c r="E8" s="163"/>
    </row>
    <row r="9" spans="1:5" ht="28.5">
      <c r="A9" s="159"/>
      <c r="B9" s="167">
        <v>44083</v>
      </c>
      <c r="C9" s="168" t="s">
        <v>590</v>
      </c>
      <c r="D9" s="169" t="s">
        <v>591</v>
      </c>
      <c r="E9" s="163"/>
    </row>
    <row r="10" spans="1:5" ht="28.5">
      <c r="A10" s="159"/>
      <c r="B10" s="182">
        <v>44200</v>
      </c>
      <c r="C10" s="183" t="s">
        <v>592</v>
      </c>
      <c r="D10" s="184" t="s">
        <v>593</v>
      </c>
      <c r="E10" s="163"/>
    </row>
    <row r="11" spans="1:5" ht="37.5" customHeight="1">
      <c r="A11" s="159"/>
      <c r="B11" s="170">
        <v>44818</v>
      </c>
      <c r="C11" s="171" t="s">
        <v>878</v>
      </c>
      <c r="D11" s="172" t="s">
        <v>879</v>
      </c>
      <c r="E11" s="163"/>
    </row>
    <row r="12" spans="1:5">
      <c r="A12" s="173"/>
      <c r="B12" s="174"/>
      <c r="C12" s="174"/>
      <c r="D12" s="174"/>
      <c r="E12" s="175"/>
    </row>
    <row r="13" spans="1:5" ht="50.25" customHeight="1">
      <c r="A13" s="286" t="s">
        <v>719</v>
      </c>
      <c r="B13" s="287"/>
      <c r="C13" s="287"/>
      <c r="D13" s="287"/>
      <c r="E13" s="288"/>
    </row>
    <row r="14" spans="1:5" ht="19.5" customHeight="1">
      <c r="A14" s="159"/>
      <c r="B14" s="176"/>
      <c r="C14" s="176"/>
      <c r="D14" s="176"/>
      <c r="E14" s="177"/>
    </row>
    <row r="15" spans="1:5" ht="23.25">
      <c r="A15" s="289" t="s">
        <v>594</v>
      </c>
      <c r="B15" s="290"/>
      <c r="C15" s="290"/>
      <c r="D15" s="290"/>
      <c r="E15" s="291"/>
    </row>
    <row r="16" spans="1:5" ht="295.5" customHeight="1">
      <c r="A16" s="292" t="s">
        <v>595</v>
      </c>
      <c r="B16" s="293"/>
      <c r="C16" s="293"/>
      <c r="D16" s="293"/>
      <c r="E16" s="294"/>
    </row>
    <row r="17" spans="1:5" ht="23.25">
      <c r="A17" s="289" t="s">
        <v>596</v>
      </c>
      <c r="B17" s="290"/>
      <c r="C17" s="290"/>
      <c r="D17" s="290"/>
      <c r="E17" s="291"/>
    </row>
    <row r="18" spans="1:5" ht="294" customHeight="1">
      <c r="A18" s="295" t="s">
        <v>744</v>
      </c>
      <c r="B18" s="296"/>
      <c r="C18" s="296"/>
      <c r="D18" s="296"/>
      <c r="E18" s="297"/>
    </row>
    <row r="19" spans="1:5" ht="46.5">
      <c r="A19" s="178" t="s">
        <v>597</v>
      </c>
      <c r="B19" s="298" t="s">
        <v>598</v>
      </c>
      <c r="C19" s="299"/>
      <c r="D19" s="299"/>
      <c r="E19" s="300"/>
    </row>
    <row r="20" spans="1:5" ht="52.5" customHeight="1">
      <c r="A20" s="179" t="s">
        <v>599</v>
      </c>
      <c r="B20" s="301" t="s">
        <v>600</v>
      </c>
      <c r="C20" s="302"/>
      <c r="D20" s="302"/>
      <c r="E20" s="303"/>
    </row>
    <row r="21" spans="1:5" ht="65.25" customHeight="1">
      <c r="A21" s="180" t="s">
        <v>601</v>
      </c>
      <c r="B21" s="304" t="s">
        <v>604</v>
      </c>
      <c r="C21" s="305"/>
      <c r="D21" s="305"/>
      <c r="E21" s="306"/>
    </row>
    <row r="22" spans="1:5" ht="66" customHeight="1">
      <c r="A22" s="181" t="s">
        <v>602</v>
      </c>
      <c r="B22" s="304" t="s">
        <v>605</v>
      </c>
      <c r="C22" s="305"/>
      <c r="D22" s="305"/>
      <c r="E22" s="306"/>
    </row>
    <row r="23" spans="1:5" ht="23.25">
      <c r="A23" s="289" t="s">
        <v>603</v>
      </c>
      <c r="B23" s="290"/>
      <c r="C23" s="290"/>
      <c r="D23" s="290"/>
      <c r="E23" s="291"/>
    </row>
    <row r="24" spans="1:5" ht="409.6" customHeight="1">
      <c r="A24" s="307" t="s">
        <v>880</v>
      </c>
      <c r="B24" s="308"/>
      <c r="C24" s="308"/>
      <c r="D24" s="308"/>
      <c r="E24" s="309"/>
    </row>
    <row r="25" spans="1:5" ht="272.25" customHeight="1" thickBot="1">
      <c r="A25" s="310"/>
      <c r="B25" s="311"/>
      <c r="C25" s="311"/>
      <c r="D25" s="311"/>
      <c r="E25" s="312"/>
    </row>
    <row r="26" spans="1:5" ht="251.25" customHeight="1">
      <c r="A26" s="280" t="s">
        <v>881</v>
      </c>
      <c r="B26" s="281"/>
      <c r="C26" s="281"/>
      <c r="D26" s="281"/>
      <c r="E26" s="282"/>
    </row>
    <row r="27" spans="1:5" ht="193.5" customHeight="1" thickBot="1">
      <c r="A27" s="283"/>
      <c r="B27" s="284"/>
      <c r="C27" s="284"/>
      <c r="D27" s="284"/>
      <c r="E27" s="285"/>
    </row>
  </sheetData>
  <mergeCells count="18">
    <mergeCell ref="B6:D6"/>
    <mergeCell ref="A1:A4"/>
    <mergeCell ref="B1:E1"/>
    <mergeCell ref="B2:E2"/>
    <mergeCell ref="B3:E3"/>
    <mergeCell ref="B4:E4"/>
    <mergeCell ref="A26:E27"/>
    <mergeCell ref="A13:E13"/>
    <mergeCell ref="A15:E15"/>
    <mergeCell ref="A16:E16"/>
    <mergeCell ref="A17:E17"/>
    <mergeCell ref="A18:E18"/>
    <mergeCell ref="B19:E19"/>
    <mergeCell ref="B20:E20"/>
    <mergeCell ref="B21:E21"/>
    <mergeCell ref="B22:E22"/>
    <mergeCell ref="A23:E23"/>
    <mergeCell ref="A24:E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5"/>
  <sheetViews>
    <sheetView view="pageBreakPreview" zoomScale="70" zoomScaleNormal="70" zoomScaleSheetLayoutView="70" workbookViewId="0">
      <selection sqref="A1:B2"/>
    </sheetView>
  </sheetViews>
  <sheetFormatPr baseColWidth="10" defaultColWidth="11.42578125" defaultRowHeight="18"/>
  <cols>
    <col min="1" max="1" width="7.5703125" style="10" customWidth="1"/>
    <col min="2" max="2" width="47.28515625" style="10" customWidth="1"/>
    <col min="3" max="3" width="52.140625" style="19" customWidth="1"/>
    <col min="4" max="4" width="21"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31"/>
      <c r="B1" s="331"/>
      <c r="C1" s="329" t="s">
        <v>606</v>
      </c>
      <c r="D1" s="329"/>
      <c r="E1" s="329"/>
      <c r="F1" s="329"/>
      <c r="G1" s="329"/>
      <c r="H1" s="329"/>
      <c r="I1" s="329"/>
      <c r="J1" s="329"/>
      <c r="K1" s="329"/>
      <c r="L1" s="329"/>
    </row>
    <row r="2" spans="1:73" ht="33.75"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901</v>
      </c>
      <c r="G4" s="333"/>
      <c r="H4" s="333"/>
      <c r="I4" s="333"/>
      <c r="J4" s="333"/>
      <c r="K4" s="243"/>
      <c r="L4" s="243"/>
    </row>
    <row r="5" spans="1:73" ht="6" customHeight="1">
      <c r="A5" s="244"/>
      <c r="B5" s="245"/>
      <c r="C5" s="245"/>
      <c r="D5" s="239"/>
      <c r="E5" s="239"/>
      <c r="F5" s="246"/>
      <c r="G5" s="240"/>
      <c r="H5" s="240"/>
      <c r="I5" s="247"/>
      <c r="J5" s="241"/>
      <c r="K5" s="241"/>
      <c r="L5" s="241"/>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65.75">
      <c r="A7" s="84">
        <v>1</v>
      </c>
      <c r="B7" s="45" t="s">
        <v>793</v>
      </c>
      <c r="C7" s="68" t="s">
        <v>994</v>
      </c>
      <c r="D7" s="106" t="s">
        <v>171</v>
      </c>
      <c r="E7" s="69" t="s">
        <v>515</v>
      </c>
      <c r="F7" s="112" t="s">
        <v>995</v>
      </c>
      <c r="G7" s="14">
        <v>1</v>
      </c>
      <c r="H7" s="14">
        <v>4</v>
      </c>
      <c r="I7" s="14">
        <f t="shared" ref="I7:I65" si="0">G7*H7</f>
        <v>4</v>
      </c>
      <c r="J7" s="14" t="str">
        <f>IF(I7&lt;=6,"BAJO",IF(I7&gt;=15,"ALTO","MEDIO"))</f>
        <v>BAJO</v>
      </c>
      <c r="K7" s="68" t="s">
        <v>857</v>
      </c>
      <c r="L7" s="47">
        <f t="shared" ref="L7:L65" si="1">IF(J7="BAJO",0.1,IF(J7="MEDIO",3,5))</f>
        <v>0.1</v>
      </c>
      <c r="BT7" s="11">
        <v>2</v>
      </c>
      <c r="BU7" s="11">
        <v>2</v>
      </c>
    </row>
    <row r="8" spans="1:73" s="11" customFormat="1" ht="219" customHeight="1">
      <c r="A8" s="84">
        <v>2</v>
      </c>
      <c r="B8" s="45" t="s">
        <v>794</v>
      </c>
      <c r="C8" s="69" t="s">
        <v>996</v>
      </c>
      <c r="D8" s="107" t="s">
        <v>998</v>
      </c>
      <c r="E8" s="69" t="s">
        <v>515</v>
      </c>
      <c r="F8" s="83" t="s">
        <v>997</v>
      </c>
      <c r="G8" s="14">
        <v>3</v>
      </c>
      <c r="H8" s="14">
        <v>4</v>
      </c>
      <c r="I8" s="14">
        <f>G8*H8</f>
        <v>12</v>
      </c>
      <c r="J8" s="81" t="str">
        <f t="shared" ref="J8:J69" si="2">IF(I8&lt;=6,"BAJO",IF(I8&gt;=15,"ALTO","MEDIO"))</f>
        <v>MEDIO</v>
      </c>
      <c r="K8" s="68" t="s">
        <v>984</v>
      </c>
      <c r="L8" s="47">
        <f>IF(J8="BAJO",0.1,IF(J8="MEDIO",3,5))</f>
        <v>3</v>
      </c>
      <c r="BT8" s="11">
        <v>2</v>
      </c>
      <c r="BU8" s="11">
        <v>2</v>
      </c>
    </row>
    <row r="9" spans="1:73" s="11" customFormat="1" ht="171" customHeight="1">
      <c r="A9" s="84">
        <v>3</v>
      </c>
      <c r="B9" s="45" t="s">
        <v>683</v>
      </c>
      <c r="C9" s="69" t="s">
        <v>1000</v>
      </c>
      <c r="D9" s="69" t="s">
        <v>650</v>
      </c>
      <c r="E9" s="69" t="s">
        <v>515</v>
      </c>
      <c r="F9" s="83" t="s">
        <v>999</v>
      </c>
      <c r="G9" s="14">
        <v>2</v>
      </c>
      <c r="H9" s="14">
        <v>3</v>
      </c>
      <c r="I9" s="14">
        <f t="shared" si="0"/>
        <v>6</v>
      </c>
      <c r="J9" s="81" t="str">
        <f t="shared" si="2"/>
        <v>BAJO</v>
      </c>
      <c r="K9" s="68" t="s">
        <v>857</v>
      </c>
      <c r="L9" s="47">
        <f t="shared" si="1"/>
        <v>0.1</v>
      </c>
    </row>
    <row r="10" spans="1:73" s="11" customFormat="1" ht="240" customHeight="1">
      <c r="A10" s="84">
        <v>4</v>
      </c>
      <c r="B10" s="45" t="s">
        <v>683</v>
      </c>
      <c r="C10" s="69" t="s">
        <v>918</v>
      </c>
      <c r="D10" s="106" t="s">
        <v>1001</v>
      </c>
      <c r="E10" s="69" t="s">
        <v>515</v>
      </c>
      <c r="F10" s="83" t="s">
        <v>1002</v>
      </c>
      <c r="G10" s="14">
        <v>2</v>
      </c>
      <c r="H10" s="14">
        <v>3</v>
      </c>
      <c r="I10" s="14">
        <f t="shared" si="0"/>
        <v>6</v>
      </c>
      <c r="J10" s="81" t="str">
        <f t="shared" si="2"/>
        <v>BAJO</v>
      </c>
      <c r="K10" s="68" t="s">
        <v>857</v>
      </c>
      <c r="L10" s="47">
        <f t="shared" si="1"/>
        <v>0.1</v>
      </c>
    </row>
    <row r="11" spans="1:73" s="11" customFormat="1" ht="63.75">
      <c r="A11" s="84">
        <v>5</v>
      </c>
      <c r="B11" s="45" t="s">
        <v>684</v>
      </c>
      <c r="C11" s="105" t="s">
        <v>1004</v>
      </c>
      <c r="D11" s="106" t="s">
        <v>1001</v>
      </c>
      <c r="E11" s="90" t="s">
        <v>172</v>
      </c>
      <c r="F11" s="83" t="s">
        <v>1003</v>
      </c>
      <c r="G11" s="14">
        <v>2</v>
      </c>
      <c r="H11" s="14">
        <v>3</v>
      </c>
      <c r="I11" s="14">
        <f>G11*H11</f>
        <v>6</v>
      </c>
      <c r="J11" s="81" t="str">
        <f t="shared" si="2"/>
        <v>BAJO</v>
      </c>
      <c r="K11" s="68" t="s">
        <v>857</v>
      </c>
      <c r="L11" s="47">
        <f>IF(J11="BAJO",0.1,IF(J11="MEDIO",3,5))</f>
        <v>0.1</v>
      </c>
    </row>
    <row r="12" spans="1:73" s="11" customFormat="1" ht="133.5" customHeight="1">
      <c r="A12" s="84">
        <v>6</v>
      </c>
      <c r="B12" s="45" t="s">
        <v>685</v>
      </c>
      <c r="C12" s="105" t="s">
        <v>1007</v>
      </c>
      <c r="D12" s="187" t="s">
        <v>1005</v>
      </c>
      <c r="E12" s="90" t="s">
        <v>173</v>
      </c>
      <c r="F12" s="112" t="s">
        <v>1006</v>
      </c>
      <c r="G12" s="14">
        <v>3</v>
      </c>
      <c r="H12" s="14">
        <v>4</v>
      </c>
      <c r="I12" s="14">
        <f t="shared" si="0"/>
        <v>12</v>
      </c>
      <c r="J12" s="81" t="str">
        <f t="shared" si="2"/>
        <v>MEDIO</v>
      </c>
      <c r="K12" s="68" t="s">
        <v>985</v>
      </c>
      <c r="L12" s="47">
        <f t="shared" si="1"/>
        <v>3</v>
      </c>
    </row>
    <row r="13" spans="1:73" s="11" customFormat="1" ht="12.75">
      <c r="A13" s="237"/>
      <c r="B13" s="25"/>
      <c r="C13" s="13"/>
      <c r="D13" s="26"/>
      <c r="E13" s="13"/>
      <c r="F13" s="41"/>
      <c r="G13" s="14"/>
      <c r="H13" s="14"/>
      <c r="I13" s="14">
        <f>G13*H13</f>
        <v>0</v>
      </c>
      <c r="J13" s="81" t="str">
        <f t="shared" si="2"/>
        <v>BAJO</v>
      </c>
      <c r="K13" s="13"/>
      <c r="L13" s="47">
        <f>IF(J13="BAJO",0.1,IF(J13="MEDIO",3,5))</f>
        <v>0.1</v>
      </c>
    </row>
    <row r="14" spans="1:73" s="11" customFormat="1" ht="12.75">
      <c r="A14" s="237"/>
      <c r="B14" s="25"/>
      <c r="C14" s="13"/>
      <c r="D14" s="13"/>
      <c r="E14" s="13"/>
      <c r="F14" s="41"/>
      <c r="G14" s="27"/>
      <c r="H14" s="14"/>
      <c r="I14" s="14">
        <f t="shared" si="0"/>
        <v>0</v>
      </c>
      <c r="J14" s="81" t="str">
        <f t="shared" si="2"/>
        <v>BAJO</v>
      </c>
      <c r="K14" s="3"/>
      <c r="L14" s="47">
        <f t="shared" si="1"/>
        <v>0.1</v>
      </c>
    </row>
    <row r="15" spans="1:73" s="11" customFormat="1" ht="12.75">
      <c r="A15" s="237"/>
      <c r="B15" s="25"/>
      <c r="C15" s="13"/>
      <c r="D15" s="26"/>
      <c r="E15" s="13"/>
      <c r="F15" s="41"/>
      <c r="G15" s="27"/>
      <c r="H15" s="14"/>
      <c r="I15" s="14">
        <f t="shared" si="0"/>
        <v>0</v>
      </c>
      <c r="J15" s="81" t="str">
        <f t="shared" si="2"/>
        <v>BAJO</v>
      </c>
      <c r="K15" s="3"/>
      <c r="L15" s="47">
        <f t="shared" si="1"/>
        <v>0.1</v>
      </c>
    </row>
    <row r="16" spans="1:73" s="11" customFormat="1" ht="12.75">
      <c r="A16" s="237"/>
      <c r="B16" s="25"/>
      <c r="C16" s="13"/>
      <c r="D16" s="26"/>
      <c r="E16" s="13"/>
      <c r="F16" s="41"/>
      <c r="G16" s="27"/>
      <c r="H16" s="14"/>
      <c r="I16" s="14">
        <f>G16*H16</f>
        <v>0</v>
      </c>
      <c r="J16" s="81" t="str">
        <f t="shared" si="2"/>
        <v>BAJO</v>
      </c>
      <c r="K16" s="3"/>
      <c r="L16" s="47">
        <f>IF(J16="BAJO",0.1,IF(J16="MEDIO",3,5))</f>
        <v>0.1</v>
      </c>
    </row>
    <row r="17" spans="1:12" s="11" customFormat="1" ht="12.75">
      <c r="A17" s="237"/>
      <c r="B17" s="25"/>
      <c r="C17" s="13"/>
      <c r="D17" s="13"/>
      <c r="E17" s="13"/>
      <c r="F17" s="41"/>
      <c r="G17" s="14"/>
      <c r="H17" s="14"/>
      <c r="I17" s="14">
        <f t="shared" si="0"/>
        <v>0</v>
      </c>
      <c r="J17" s="81" t="str">
        <f t="shared" si="2"/>
        <v>BAJO</v>
      </c>
      <c r="K17" s="13"/>
      <c r="L17" s="47">
        <f t="shared" si="1"/>
        <v>0.1</v>
      </c>
    </row>
    <row r="18" spans="1:12" s="11" customFormat="1" ht="12.75">
      <c r="A18" s="237"/>
      <c r="B18" s="25"/>
      <c r="C18" s="13"/>
      <c r="D18" s="13"/>
      <c r="E18" s="13"/>
      <c r="F18" s="41"/>
      <c r="G18" s="14"/>
      <c r="H18" s="14"/>
      <c r="I18" s="14">
        <f t="shared" si="0"/>
        <v>0</v>
      </c>
      <c r="J18" s="81" t="str">
        <f t="shared" si="2"/>
        <v>BAJO</v>
      </c>
      <c r="K18" s="13"/>
      <c r="L18" s="47">
        <f t="shared" si="1"/>
        <v>0.1</v>
      </c>
    </row>
    <row r="19" spans="1:12" s="11" customFormat="1" ht="12.75">
      <c r="A19" s="237"/>
      <c r="B19" s="25"/>
      <c r="C19" s="13"/>
      <c r="D19" s="13"/>
      <c r="E19" s="13"/>
      <c r="F19" s="41"/>
      <c r="G19" s="14"/>
      <c r="H19" s="14"/>
      <c r="I19" s="14">
        <f>G19*H19</f>
        <v>0</v>
      </c>
      <c r="J19" s="81" t="str">
        <f t="shared" si="2"/>
        <v>BAJO</v>
      </c>
      <c r="K19" s="13"/>
      <c r="L19" s="47">
        <f>IF(J19="BAJO",0.1,IF(J19="MEDIO",3,5))</f>
        <v>0.1</v>
      </c>
    </row>
    <row r="20" spans="1:12" s="11" customFormat="1" ht="12.75">
      <c r="A20" s="237"/>
      <c r="B20" s="25"/>
      <c r="C20" s="13"/>
      <c r="D20" s="13"/>
      <c r="E20" s="13"/>
      <c r="F20" s="41"/>
      <c r="G20" s="14"/>
      <c r="H20" s="14"/>
      <c r="I20" s="14">
        <f t="shared" si="0"/>
        <v>0</v>
      </c>
      <c r="J20" s="81" t="str">
        <f t="shared" si="2"/>
        <v>BAJO</v>
      </c>
      <c r="K20" s="3"/>
      <c r="L20" s="47">
        <f t="shared" si="1"/>
        <v>0.1</v>
      </c>
    </row>
    <row r="21" spans="1:12" s="11" customFormat="1" ht="12.75">
      <c r="A21" s="237"/>
      <c r="B21" s="25"/>
      <c r="C21" s="13"/>
      <c r="D21" s="13"/>
      <c r="E21" s="13"/>
      <c r="F21" s="41"/>
      <c r="G21" s="14"/>
      <c r="H21" s="14"/>
      <c r="I21" s="14">
        <f t="shared" si="0"/>
        <v>0</v>
      </c>
      <c r="J21" s="81" t="str">
        <f t="shared" si="2"/>
        <v>BAJO</v>
      </c>
      <c r="K21" s="3"/>
      <c r="L21" s="47">
        <f t="shared" si="1"/>
        <v>0.1</v>
      </c>
    </row>
    <row r="22" spans="1:12" s="11" customFormat="1" ht="12.75">
      <c r="A22" s="237"/>
      <c r="B22" s="25"/>
      <c r="C22" s="13"/>
      <c r="D22" s="13"/>
      <c r="E22" s="13"/>
      <c r="F22" s="41"/>
      <c r="G22" s="14"/>
      <c r="H22" s="14"/>
      <c r="I22" s="14">
        <f>G22*H22</f>
        <v>0</v>
      </c>
      <c r="J22" s="81" t="str">
        <f t="shared" si="2"/>
        <v>BAJO</v>
      </c>
      <c r="K22" s="3"/>
      <c r="L22" s="47">
        <f>IF(J22="BAJO",0.1,IF(J22="MEDIO",3,5))</f>
        <v>0.1</v>
      </c>
    </row>
    <row r="23" spans="1:12" s="11" customFormat="1" ht="12.75">
      <c r="A23" s="237"/>
      <c r="B23" s="25"/>
      <c r="C23" s="13"/>
      <c r="D23" s="26"/>
      <c r="E23" s="13"/>
      <c r="F23" s="41"/>
      <c r="G23" s="14"/>
      <c r="H23" s="14"/>
      <c r="I23" s="14">
        <f t="shared" si="0"/>
        <v>0</v>
      </c>
      <c r="J23" s="81" t="str">
        <f t="shared" si="2"/>
        <v>BAJO</v>
      </c>
      <c r="K23" s="3"/>
      <c r="L23" s="47">
        <f t="shared" si="1"/>
        <v>0.1</v>
      </c>
    </row>
    <row r="24" spans="1:12" s="11" customFormat="1" ht="12.75">
      <c r="A24" s="237"/>
      <c r="B24" s="25"/>
      <c r="C24" s="13"/>
      <c r="D24" s="13"/>
      <c r="E24" s="13"/>
      <c r="F24" s="41"/>
      <c r="G24" s="14"/>
      <c r="H24" s="14"/>
      <c r="I24" s="14">
        <f t="shared" si="0"/>
        <v>0</v>
      </c>
      <c r="J24" s="81" t="str">
        <f t="shared" si="2"/>
        <v>BAJO</v>
      </c>
      <c r="K24" s="3"/>
      <c r="L24" s="47">
        <f t="shared" si="1"/>
        <v>0.1</v>
      </c>
    </row>
    <row r="25" spans="1:12" s="11" customFormat="1" ht="12.75">
      <c r="A25" s="237"/>
      <c r="B25" s="25"/>
      <c r="C25" s="13"/>
      <c r="D25" s="13"/>
      <c r="E25" s="13"/>
      <c r="F25" s="41"/>
      <c r="G25" s="14"/>
      <c r="H25" s="14"/>
      <c r="I25" s="14">
        <f>G25*H25</f>
        <v>0</v>
      </c>
      <c r="J25" s="81" t="str">
        <f t="shared" si="2"/>
        <v>BAJO</v>
      </c>
      <c r="K25" s="3"/>
      <c r="L25" s="47">
        <f>IF(J25="BAJO",0.1,IF(J25="MEDIO",3,5))</f>
        <v>0.1</v>
      </c>
    </row>
    <row r="26" spans="1:12" s="11" customFormat="1" ht="12.75">
      <c r="A26" s="237"/>
      <c r="B26" s="25"/>
      <c r="C26" s="13"/>
      <c r="D26" s="26"/>
      <c r="E26" s="13"/>
      <c r="F26" s="41"/>
      <c r="G26" s="14"/>
      <c r="H26" s="14"/>
      <c r="I26" s="14">
        <f t="shared" si="0"/>
        <v>0</v>
      </c>
      <c r="J26" s="81" t="str">
        <f t="shared" si="2"/>
        <v>BAJO</v>
      </c>
      <c r="K26" s="3"/>
      <c r="L26" s="47">
        <f t="shared" si="1"/>
        <v>0.1</v>
      </c>
    </row>
    <row r="27" spans="1:12" s="11" customFormat="1" ht="12.75">
      <c r="A27" s="237"/>
      <c r="B27" s="25"/>
      <c r="C27" s="13"/>
      <c r="D27" s="13"/>
      <c r="E27" s="13"/>
      <c r="F27" s="41"/>
      <c r="G27" s="14"/>
      <c r="H27" s="14"/>
      <c r="I27" s="14">
        <f t="shared" si="0"/>
        <v>0</v>
      </c>
      <c r="J27" s="81" t="str">
        <f t="shared" si="2"/>
        <v>BAJO</v>
      </c>
      <c r="K27" s="3"/>
      <c r="L27" s="47">
        <f t="shared" si="1"/>
        <v>0.1</v>
      </c>
    </row>
    <row r="28" spans="1:12" s="11" customFormat="1" ht="12.75">
      <c r="A28" s="237"/>
      <c r="B28" s="25"/>
      <c r="C28" s="13"/>
      <c r="D28" s="13"/>
      <c r="E28" s="13"/>
      <c r="F28" s="41"/>
      <c r="G28" s="14"/>
      <c r="H28" s="14"/>
      <c r="I28" s="14">
        <f>G28*H28</f>
        <v>0</v>
      </c>
      <c r="J28" s="81" t="str">
        <f t="shared" si="2"/>
        <v>BAJO</v>
      </c>
      <c r="K28" s="3"/>
      <c r="L28" s="47">
        <f>IF(J28="BAJO",0.1,IF(J28="MEDIO",3,5))</f>
        <v>0.1</v>
      </c>
    </row>
    <row r="29" spans="1:12" s="11" customFormat="1" ht="12.75">
      <c r="A29" s="237"/>
      <c r="B29" s="45"/>
      <c r="C29" s="12"/>
      <c r="D29" s="13"/>
      <c r="E29" s="13"/>
      <c r="F29" s="41"/>
      <c r="G29" s="14"/>
      <c r="H29" s="14"/>
      <c r="I29" s="14">
        <f t="shared" si="0"/>
        <v>0</v>
      </c>
      <c r="J29" s="81" t="str">
        <f t="shared" si="2"/>
        <v>BAJO</v>
      </c>
      <c r="K29" s="3"/>
      <c r="L29" s="47">
        <f t="shared" si="1"/>
        <v>0.1</v>
      </c>
    </row>
    <row r="30" spans="1:12" s="11" customFormat="1" ht="12.75">
      <c r="A30" s="237"/>
      <c r="B30" s="45"/>
      <c r="C30" s="13"/>
      <c r="D30" s="29"/>
      <c r="E30" s="13"/>
      <c r="F30" s="41"/>
      <c r="G30" s="14"/>
      <c r="H30" s="14"/>
      <c r="I30" s="14">
        <f t="shared" si="0"/>
        <v>0</v>
      </c>
      <c r="J30" s="81" t="str">
        <f t="shared" si="2"/>
        <v>BAJO</v>
      </c>
      <c r="K30" s="3"/>
      <c r="L30" s="47">
        <f t="shared" si="1"/>
        <v>0.1</v>
      </c>
    </row>
    <row r="31" spans="1:12" s="11" customFormat="1" ht="12.75">
      <c r="A31" s="237"/>
      <c r="B31" s="45"/>
      <c r="C31" s="13"/>
      <c r="D31" s="26"/>
      <c r="E31" s="13"/>
      <c r="F31" s="41"/>
      <c r="G31" s="14"/>
      <c r="H31" s="14"/>
      <c r="I31" s="14">
        <f>G31*H31</f>
        <v>0</v>
      </c>
      <c r="J31" s="81" t="str">
        <f t="shared" si="2"/>
        <v>BAJO</v>
      </c>
      <c r="K31" s="3"/>
      <c r="L31" s="47">
        <f>IF(J31="BAJO",0.1,IF(J31="MEDIO",3,5))</f>
        <v>0.1</v>
      </c>
    </row>
    <row r="32" spans="1:12" s="11" customFormat="1" ht="12.75">
      <c r="A32" s="237"/>
      <c r="B32" s="25"/>
      <c r="C32" s="15"/>
      <c r="D32" s="26"/>
      <c r="E32" s="13"/>
      <c r="F32" s="41"/>
      <c r="G32" s="14"/>
      <c r="H32" s="14"/>
      <c r="I32" s="14">
        <f t="shared" si="0"/>
        <v>0</v>
      </c>
      <c r="J32" s="81" t="str">
        <f t="shared" si="2"/>
        <v>BAJO</v>
      </c>
      <c r="K32" s="3"/>
      <c r="L32" s="47">
        <f t="shared" si="1"/>
        <v>0.1</v>
      </c>
    </row>
    <row r="33" spans="1:12" s="11" customFormat="1" ht="12.75">
      <c r="A33" s="237"/>
      <c r="B33" s="25"/>
      <c r="C33" s="13"/>
      <c r="D33" s="13"/>
      <c r="E33" s="13"/>
      <c r="F33" s="41"/>
      <c r="G33" s="14"/>
      <c r="H33" s="14"/>
      <c r="I33" s="14">
        <f t="shared" si="0"/>
        <v>0</v>
      </c>
      <c r="J33" s="81" t="str">
        <f t="shared" si="2"/>
        <v>BAJO</v>
      </c>
      <c r="K33" s="3"/>
      <c r="L33" s="47">
        <f t="shared" si="1"/>
        <v>0.1</v>
      </c>
    </row>
    <row r="34" spans="1:12" s="11" customFormat="1" ht="12.75">
      <c r="A34" s="237"/>
      <c r="B34" s="25"/>
      <c r="C34" s="13"/>
      <c r="D34" s="13"/>
      <c r="E34" s="13"/>
      <c r="F34" s="41"/>
      <c r="G34" s="14"/>
      <c r="H34" s="14"/>
      <c r="I34" s="14">
        <f>G34*H34</f>
        <v>0</v>
      </c>
      <c r="J34" s="81" t="str">
        <f t="shared" si="2"/>
        <v>BAJO</v>
      </c>
      <c r="K34" s="3"/>
      <c r="L34" s="47">
        <f>IF(J34="BAJO",0.1,IF(J34="MEDIO",3,5))</f>
        <v>0.1</v>
      </c>
    </row>
    <row r="35" spans="1:12" s="11" customFormat="1" ht="12.75">
      <c r="A35" s="237"/>
      <c r="B35" s="25"/>
      <c r="C35" s="13"/>
      <c r="D35" s="26"/>
      <c r="E35" s="13"/>
      <c r="F35" s="41"/>
      <c r="G35" s="14"/>
      <c r="H35" s="14"/>
      <c r="I35" s="14">
        <f t="shared" si="0"/>
        <v>0</v>
      </c>
      <c r="J35" s="81" t="str">
        <f t="shared" si="2"/>
        <v>BAJO</v>
      </c>
      <c r="K35" s="3"/>
      <c r="L35" s="47">
        <f t="shared" si="1"/>
        <v>0.1</v>
      </c>
    </row>
    <row r="36" spans="1:12" s="11" customFormat="1" ht="12.75">
      <c r="A36" s="237"/>
      <c r="B36" s="25"/>
      <c r="C36" s="13"/>
      <c r="D36" s="26"/>
      <c r="E36" s="13"/>
      <c r="F36" s="41"/>
      <c r="G36" s="14"/>
      <c r="H36" s="14"/>
      <c r="I36" s="14">
        <f t="shared" si="0"/>
        <v>0</v>
      </c>
      <c r="J36" s="81" t="str">
        <f t="shared" si="2"/>
        <v>BAJO</v>
      </c>
      <c r="K36" s="3"/>
      <c r="L36" s="47">
        <f t="shared" si="1"/>
        <v>0.1</v>
      </c>
    </row>
    <row r="37" spans="1:12" s="11" customFormat="1" ht="12.75">
      <c r="A37" s="237"/>
      <c r="B37" s="25"/>
      <c r="C37" s="13"/>
      <c r="D37" s="13"/>
      <c r="E37" s="13"/>
      <c r="F37" s="41"/>
      <c r="G37" s="14"/>
      <c r="H37" s="14"/>
      <c r="I37" s="14">
        <f>G37*H37</f>
        <v>0</v>
      </c>
      <c r="J37" s="81" t="str">
        <f t="shared" si="2"/>
        <v>BAJO</v>
      </c>
      <c r="K37" s="3"/>
      <c r="L37" s="47">
        <f>IF(J37="BAJO",0.1,IF(J37="MEDIO",3,5))</f>
        <v>0.1</v>
      </c>
    </row>
    <row r="38" spans="1:12" s="11" customFormat="1" ht="12.75">
      <c r="A38" s="237"/>
      <c r="B38" s="25"/>
      <c r="C38" s="13"/>
      <c r="D38" s="13"/>
      <c r="E38" s="13"/>
      <c r="F38" s="41"/>
      <c r="G38" s="14"/>
      <c r="H38" s="14"/>
      <c r="I38" s="14">
        <f>G38*H38</f>
        <v>0</v>
      </c>
      <c r="J38" s="81" t="str">
        <f t="shared" si="2"/>
        <v>BAJO</v>
      </c>
      <c r="K38" s="3"/>
      <c r="L38" s="47">
        <f>IF(J38="BAJO",0.1,IF(J38="MEDIO",3,5))</f>
        <v>0.1</v>
      </c>
    </row>
    <row r="39" spans="1:12" s="11" customFormat="1" ht="12.75">
      <c r="A39" s="237"/>
      <c r="B39" s="25"/>
      <c r="C39" s="13"/>
      <c r="D39" s="26"/>
      <c r="E39" s="13"/>
      <c r="F39" s="41"/>
      <c r="G39" s="14"/>
      <c r="H39" s="14"/>
      <c r="I39" s="14">
        <f t="shared" si="0"/>
        <v>0</v>
      </c>
      <c r="J39" s="81" t="str">
        <f t="shared" si="2"/>
        <v>BAJO</v>
      </c>
      <c r="K39" s="3"/>
      <c r="L39" s="47">
        <f t="shared" si="1"/>
        <v>0.1</v>
      </c>
    </row>
    <row r="40" spans="1:12" s="11" customFormat="1" ht="12.75">
      <c r="A40" s="237"/>
      <c r="B40" s="25"/>
      <c r="C40" s="13"/>
      <c r="D40" s="26"/>
      <c r="E40" s="13"/>
      <c r="F40" s="41"/>
      <c r="G40" s="14"/>
      <c r="H40" s="14"/>
      <c r="I40" s="14">
        <f t="shared" si="0"/>
        <v>0</v>
      </c>
      <c r="J40" s="81" t="str">
        <f t="shared" si="2"/>
        <v>BAJO</v>
      </c>
      <c r="K40" s="3"/>
      <c r="L40" s="47">
        <f t="shared" si="1"/>
        <v>0.1</v>
      </c>
    </row>
    <row r="41" spans="1:12" s="11" customFormat="1" ht="12.75">
      <c r="A41" s="237"/>
      <c r="B41" s="25"/>
      <c r="C41" s="13"/>
      <c r="D41" s="13"/>
      <c r="E41" s="13"/>
      <c r="F41" s="41"/>
      <c r="G41" s="14"/>
      <c r="H41" s="14"/>
      <c r="I41" s="14">
        <f>G41*H41</f>
        <v>0</v>
      </c>
      <c r="J41" s="81" t="str">
        <f t="shared" si="2"/>
        <v>BAJO</v>
      </c>
      <c r="K41" s="3"/>
      <c r="L41" s="47">
        <f>IF(J41="BAJO",0.1,IF(J41="MEDIO",3,5))</f>
        <v>0.1</v>
      </c>
    </row>
    <row r="42" spans="1:12" s="11" customFormat="1" ht="12.75">
      <c r="A42" s="237"/>
      <c r="B42" s="25"/>
      <c r="C42" s="13"/>
      <c r="D42" s="13"/>
      <c r="E42" s="13"/>
      <c r="F42" s="41"/>
      <c r="G42" s="14"/>
      <c r="H42" s="14"/>
      <c r="I42" s="14">
        <f>G42*H42</f>
        <v>0</v>
      </c>
      <c r="J42" s="81" t="str">
        <f t="shared" si="2"/>
        <v>BAJO</v>
      </c>
      <c r="K42" s="3"/>
      <c r="L42" s="47">
        <f>IF(J42="BAJO",0.1,IF(J42="MEDIO",3,5))</f>
        <v>0.1</v>
      </c>
    </row>
    <row r="43" spans="1:12" s="11" customFormat="1" ht="12.75">
      <c r="A43" s="237"/>
      <c r="B43" s="25"/>
      <c r="C43" s="13"/>
      <c r="D43" s="26"/>
      <c r="E43" s="13"/>
      <c r="F43" s="41"/>
      <c r="G43" s="14"/>
      <c r="H43" s="14"/>
      <c r="I43" s="14">
        <f t="shared" si="0"/>
        <v>0</v>
      </c>
      <c r="J43" s="81" t="str">
        <f t="shared" si="2"/>
        <v>BAJO</v>
      </c>
      <c r="K43" s="3"/>
      <c r="L43" s="47">
        <f t="shared" si="1"/>
        <v>0.1</v>
      </c>
    </row>
    <row r="44" spans="1:12" s="11" customFormat="1" ht="12.75">
      <c r="A44" s="237"/>
      <c r="B44" s="25"/>
      <c r="C44" s="13"/>
      <c r="D44" s="13"/>
      <c r="E44" s="13"/>
      <c r="F44" s="41"/>
      <c r="G44" s="14"/>
      <c r="H44" s="14"/>
      <c r="I44" s="14">
        <f t="shared" si="0"/>
        <v>0</v>
      </c>
      <c r="J44" s="81" t="str">
        <f t="shared" si="2"/>
        <v>BAJO</v>
      </c>
      <c r="K44" s="3"/>
      <c r="L44" s="47">
        <f t="shared" si="1"/>
        <v>0.1</v>
      </c>
    </row>
    <row r="45" spans="1:12" s="11" customFormat="1" ht="12.75">
      <c r="A45" s="237"/>
      <c r="B45" s="25"/>
      <c r="C45" s="13"/>
      <c r="D45" s="13"/>
      <c r="E45" s="13"/>
      <c r="F45" s="41"/>
      <c r="G45" s="14"/>
      <c r="H45" s="14"/>
      <c r="I45" s="14">
        <f>G45*H45</f>
        <v>0</v>
      </c>
      <c r="J45" s="81" t="str">
        <f t="shared" si="2"/>
        <v>BAJO</v>
      </c>
      <c r="K45" s="3"/>
      <c r="L45" s="47">
        <f>IF(J45="BAJO",0.1,IF(J45="MEDIO",3,5))</f>
        <v>0.1</v>
      </c>
    </row>
    <row r="46" spans="1:12" s="11" customFormat="1" ht="12.75">
      <c r="A46" s="237"/>
      <c r="B46" s="25"/>
      <c r="C46" s="13"/>
      <c r="D46" s="26"/>
      <c r="E46" s="13"/>
      <c r="F46" s="41"/>
      <c r="G46" s="14"/>
      <c r="H46" s="14"/>
      <c r="I46" s="14">
        <f t="shared" si="0"/>
        <v>0</v>
      </c>
      <c r="J46" s="81" t="str">
        <f t="shared" si="2"/>
        <v>BAJO</v>
      </c>
      <c r="K46" s="3"/>
      <c r="L46" s="47">
        <f t="shared" si="1"/>
        <v>0.1</v>
      </c>
    </row>
    <row r="47" spans="1:12" s="11" customFormat="1" ht="12.75">
      <c r="A47" s="237"/>
      <c r="B47" s="25"/>
      <c r="C47" s="13"/>
      <c r="D47" s="29"/>
      <c r="E47" s="13"/>
      <c r="F47" s="41"/>
      <c r="G47" s="14"/>
      <c r="H47" s="14"/>
      <c r="I47" s="14">
        <f t="shared" si="0"/>
        <v>0</v>
      </c>
      <c r="J47" s="81" t="str">
        <f t="shared" si="2"/>
        <v>BAJO</v>
      </c>
      <c r="K47" s="3"/>
      <c r="L47" s="47">
        <f t="shared" si="1"/>
        <v>0.1</v>
      </c>
    </row>
    <row r="48" spans="1:12" s="11" customFormat="1" ht="12.75">
      <c r="A48" s="237"/>
      <c r="B48" s="25"/>
      <c r="C48" s="13"/>
      <c r="D48" s="13"/>
      <c r="E48" s="13"/>
      <c r="F48" s="41"/>
      <c r="G48" s="14"/>
      <c r="H48" s="14"/>
      <c r="I48" s="14">
        <f>G48*H48</f>
        <v>0</v>
      </c>
      <c r="J48" s="81" t="str">
        <f t="shared" si="2"/>
        <v>BAJO</v>
      </c>
      <c r="K48" s="3"/>
      <c r="L48" s="47">
        <f>IF(J48="BAJO",0.1,IF(J48="MEDIO",3,5))</f>
        <v>0.1</v>
      </c>
    </row>
    <row r="49" spans="1:12" s="11" customFormat="1" ht="12.75">
      <c r="A49" s="237"/>
      <c r="B49" s="25"/>
      <c r="C49" s="13"/>
      <c r="D49" s="13"/>
      <c r="E49" s="13"/>
      <c r="F49" s="41"/>
      <c r="G49" s="14"/>
      <c r="H49" s="14"/>
      <c r="I49" s="14">
        <f>G49*H49</f>
        <v>0</v>
      </c>
      <c r="J49" s="81" t="str">
        <f t="shared" si="2"/>
        <v>BAJO</v>
      </c>
      <c r="K49" s="3"/>
      <c r="L49" s="47">
        <f>IF(J49="BAJO",0.1,IF(J49="MEDIO",3,5))</f>
        <v>0.1</v>
      </c>
    </row>
    <row r="50" spans="1:12" s="11" customFormat="1" ht="12.75">
      <c r="A50" s="237"/>
      <c r="B50" s="25"/>
      <c r="C50" s="13"/>
      <c r="D50" s="26"/>
      <c r="E50" s="13"/>
      <c r="F50" s="41"/>
      <c r="G50" s="14"/>
      <c r="H50" s="14"/>
      <c r="I50" s="14">
        <f t="shared" si="0"/>
        <v>0</v>
      </c>
      <c r="J50" s="81" t="str">
        <f t="shared" si="2"/>
        <v>BAJO</v>
      </c>
      <c r="K50" s="3"/>
      <c r="L50" s="47">
        <f t="shared" si="1"/>
        <v>0.1</v>
      </c>
    </row>
    <row r="51" spans="1:12" s="11" customFormat="1" ht="12.75">
      <c r="A51" s="237"/>
      <c r="B51" s="25"/>
      <c r="C51" s="13"/>
      <c r="D51" s="29"/>
      <c r="E51" s="13"/>
      <c r="F51" s="41"/>
      <c r="G51" s="14"/>
      <c r="H51" s="14"/>
      <c r="I51" s="14">
        <f t="shared" si="0"/>
        <v>0</v>
      </c>
      <c r="J51" s="81" t="str">
        <f t="shared" si="2"/>
        <v>BAJO</v>
      </c>
      <c r="K51" s="3"/>
      <c r="L51" s="47">
        <f t="shared" si="1"/>
        <v>0.1</v>
      </c>
    </row>
    <row r="52" spans="1:12" s="11" customFormat="1" ht="12.75">
      <c r="A52" s="237"/>
      <c r="B52" s="25"/>
      <c r="C52" s="13"/>
      <c r="D52" s="13"/>
      <c r="E52" s="13"/>
      <c r="F52" s="41"/>
      <c r="G52" s="14"/>
      <c r="H52" s="14"/>
      <c r="I52" s="14">
        <f t="shared" si="0"/>
        <v>0</v>
      </c>
      <c r="J52" s="81" t="str">
        <f t="shared" si="2"/>
        <v>BAJO</v>
      </c>
      <c r="K52" s="3"/>
      <c r="L52" s="47">
        <f>IF(J52="BAJO",0.1,IF(J52="MEDIO",3,5))</f>
        <v>0.1</v>
      </c>
    </row>
    <row r="53" spans="1:12" s="22" customFormat="1" ht="12.75">
      <c r="A53" s="237"/>
      <c r="B53" s="25"/>
      <c r="C53" s="13"/>
      <c r="D53" s="15"/>
      <c r="E53" s="15"/>
      <c r="F53" s="41"/>
      <c r="G53" s="21"/>
      <c r="H53" s="21"/>
      <c r="I53" s="21">
        <f t="shared" si="0"/>
        <v>0</v>
      </c>
      <c r="J53" s="81" t="str">
        <f t="shared" si="2"/>
        <v>BAJO</v>
      </c>
      <c r="K53" s="3"/>
      <c r="L53" s="59">
        <f>IF(J53="BAJO",0.1,IF(J53="MEDIO",3,5))</f>
        <v>0.1</v>
      </c>
    </row>
    <row r="54" spans="1:12" s="11" customFormat="1" ht="12.75">
      <c r="A54" s="237"/>
      <c r="B54" s="25"/>
      <c r="C54" s="15"/>
      <c r="D54" s="26"/>
      <c r="E54" s="16"/>
      <c r="F54" s="35"/>
      <c r="G54" s="23"/>
      <c r="H54" s="23"/>
      <c r="I54" s="14">
        <f t="shared" si="0"/>
        <v>0</v>
      </c>
      <c r="J54" s="81" t="str">
        <f t="shared" si="2"/>
        <v>BAJO</v>
      </c>
      <c r="K54" s="3"/>
      <c r="L54" s="47">
        <f t="shared" si="1"/>
        <v>0.1</v>
      </c>
    </row>
    <row r="55" spans="1:12" s="11" customFormat="1" ht="12.75">
      <c r="A55" s="237"/>
      <c r="B55" s="25"/>
      <c r="C55" s="13"/>
      <c r="D55" s="26"/>
      <c r="E55" s="16"/>
      <c r="F55" s="35"/>
      <c r="G55" s="23"/>
      <c r="H55" s="23"/>
      <c r="I55" s="14">
        <f t="shared" si="0"/>
        <v>0</v>
      </c>
      <c r="J55" s="81" t="str">
        <f t="shared" si="2"/>
        <v>BAJO</v>
      </c>
      <c r="K55" s="3"/>
      <c r="L55" s="47">
        <f t="shared" si="1"/>
        <v>0.1</v>
      </c>
    </row>
    <row r="56" spans="1:12" s="11" customFormat="1" ht="12.75">
      <c r="A56" s="237"/>
      <c r="B56" s="25"/>
      <c r="C56" s="13"/>
      <c r="D56" s="13"/>
      <c r="E56" s="16"/>
      <c r="F56" s="35"/>
      <c r="G56" s="23"/>
      <c r="H56" s="23"/>
      <c r="I56" s="14">
        <f>G56*H56</f>
        <v>0</v>
      </c>
      <c r="J56" s="81" t="str">
        <f t="shared" si="2"/>
        <v>BAJO</v>
      </c>
      <c r="K56" s="3"/>
      <c r="L56" s="47">
        <f>IF(J56="BAJO",0.1,IF(J56="MEDIO",3,5))</f>
        <v>0.1</v>
      </c>
    </row>
    <row r="57" spans="1:12" s="11" customFormat="1" ht="12.75">
      <c r="A57" s="237"/>
      <c r="B57" s="25"/>
      <c r="C57" s="28"/>
      <c r="D57" s="29"/>
      <c r="E57" s="28"/>
      <c r="F57" s="35"/>
      <c r="G57" s="14"/>
      <c r="H57" s="14"/>
      <c r="I57" s="14">
        <f t="shared" si="0"/>
        <v>0</v>
      </c>
      <c r="J57" s="81" t="str">
        <f t="shared" si="2"/>
        <v>BAJO</v>
      </c>
      <c r="K57" s="3"/>
      <c r="L57" s="47">
        <f t="shared" si="1"/>
        <v>0.1</v>
      </c>
    </row>
    <row r="58" spans="1:12" s="11" customFormat="1" ht="12.75">
      <c r="A58" s="237"/>
      <c r="B58" s="25"/>
      <c r="C58" s="28"/>
      <c r="D58" s="29"/>
      <c r="E58" s="28"/>
      <c r="F58" s="35"/>
      <c r="G58" s="30"/>
      <c r="H58" s="14"/>
      <c r="I58" s="14">
        <f t="shared" si="0"/>
        <v>0</v>
      </c>
      <c r="J58" s="81" t="str">
        <f t="shared" si="2"/>
        <v>BAJO</v>
      </c>
      <c r="K58" s="3"/>
      <c r="L58" s="47">
        <f t="shared" si="1"/>
        <v>0.1</v>
      </c>
    </row>
    <row r="59" spans="1:12" s="11" customFormat="1" ht="12.75">
      <c r="A59" s="237"/>
      <c r="B59" s="25"/>
      <c r="C59" s="28"/>
      <c r="D59" s="29"/>
      <c r="E59" s="28"/>
      <c r="F59" s="35"/>
      <c r="G59" s="30"/>
      <c r="H59" s="14"/>
      <c r="I59" s="14">
        <f>G59*H59</f>
        <v>0</v>
      </c>
      <c r="J59" s="81" t="str">
        <f t="shared" si="2"/>
        <v>BAJO</v>
      </c>
      <c r="K59" s="3"/>
      <c r="L59" s="47">
        <f>IF(J59="BAJO",0.1,IF(J59="MEDIO",3,5))</f>
        <v>0.1</v>
      </c>
    </row>
    <row r="60" spans="1:12" s="11" customFormat="1" ht="12.75">
      <c r="A60" s="237"/>
      <c r="B60" s="25"/>
      <c r="C60" s="28"/>
      <c r="D60" s="29"/>
      <c r="E60" s="28"/>
      <c r="F60" s="35"/>
      <c r="G60" s="14"/>
      <c r="H60" s="14"/>
      <c r="I60" s="14">
        <f t="shared" si="0"/>
        <v>0</v>
      </c>
      <c r="J60" s="81" t="str">
        <f t="shared" si="2"/>
        <v>BAJO</v>
      </c>
      <c r="K60" s="13"/>
      <c r="L60" s="47">
        <f t="shared" si="1"/>
        <v>0.1</v>
      </c>
    </row>
    <row r="61" spans="1:12" s="11" customFormat="1" ht="12.75">
      <c r="A61" s="237"/>
      <c r="B61" s="25"/>
      <c r="C61" s="28"/>
      <c r="D61" s="29"/>
      <c r="E61" s="28"/>
      <c r="F61" s="35"/>
      <c r="G61" s="14"/>
      <c r="H61" s="14"/>
      <c r="I61" s="14">
        <f>G61*H61</f>
        <v>0</v>
      </c>
      <c r="J61" s="81" t="str">
        <f t="shared" si="2"/>
        <v>BAJO</v>
      </c>
      <c r="K61" s="13"/>
      <c r="L61" s="47">
        <f>IF(J61="BAJO",0.1,IF(J61="MEDIO",3,5))</f>
        <v>0.1</v>
      </c>
    </row>
    <row r="62" spans="1:12" s="22" customFormat="1" ht="12.75">
      <c r="A62" s="237"/>
      <c r="B62" s="31"/>
      <c r="C62" s="32"/>
      <c r="D62" s="33"/>
      <c r="E62" s="15"/>
      <c r="F62" s="42"/>
      <c r="G62" s="21"/>
      <c r="H62" s="21"/>
      <c r="I62" s="21">
        <f t="shared" si="0"/>
        <v>0</v>
      </c>
      <c r="J62" s="81" t="str">
        <f t="shared" si="2"/>
        <v>BAJO</v>
      </c>
      <c r="K62" s="3"/>
      <c r="L62" s="59">
        <f t="shared" si="1"/>
        <v>0.1</v>
      </c>
    </row>
    <row r="63" spans="1:12" s="22" customFormat="1" ht="12.75">
      <c r="A63" s="237"/>
      <c r="B63" s="31"/>
      <c r="C63" s="32"/>
      <c r="D63" s="29"/>
      <c r="E63" s="15"/>
      <c r="F63" s="42"/>
      <c r="G63" s="34"/>
      <c r="H63" s="21"/>
      <c r="I63" s="21">
        <f t="shared" si="0"/>
        <v>0</v>
      </c>
      <c r="J63" s="81" t="str">
        <f t="shared" si="2"/>
        <v>BAJO</v>
      </c>
      <c r="K63" s="3"/>
      <c r="L63" s="59">
        <f t="shared" si="1"/>
        <v>0.1</v>
      </c>
    </row>
    <row r="64" spans="1:12" s="11" customFormat="1" ht="12.75">
      <c r="A64" s="237"/>
      <c r="B64" s="25"/>
      <c r="C64" s="35"/>
      <c r="D64" s="29"/>
      <c r="E64" s="28"/>
      <c r="F64" s="35"/>
      <c r="G64" s="14"/>
      <c r="H64" s="14"/>
      <c r="I64" s="14">
        <f t="shared" si="0"/>
        <v>0</v>
      </c>
      <c r="J64" s="81" t="str">
        <f t="shared" si="2"/>
        <v>BAJO</v>
      </c>
      <c r="K64" s="13"/>
      <c r="L64" s="47">
        <f t="shared" si="1"/>
        <v>0.1</v>
      </c>
    </row>
    <row r="65" spans="1:14" s="11" customFormat="1" ht="12.75">
      <c r="A65" s="237"/>
      <c r="B65" s="25"/>
      <c r="C65" s="28"/>
      <c r="D65" s="29"/>
      <c r="E65" s="28"/>
      <c r="F65" s="35"/>
      <c r="G65" s="14"/>
      <c r="H65" s="14"/>
      <c r="I65" s="14">
        <f t="shared" si="0"/>
        <v>0</v>
      </c>
      <c r="J65" s="81" t="str">
        <f t="shared" si="2"/>
        <v>BAJO</v>
      </c>
      <c r="K65" s="13"/>
      <c r="L65" s="47">
        <f t="shared" si="1"/>
        <v>0.1</v>
      </c>
    </row>
    <row r="66" spans="1:14" s="11" customFormat="1" ht="12.75">
      <c r="A66" s="237"/>
      <c r="B66" s="25"/>
      <c r="C66" s="28"/>
      <c r="D66" s="29"/>
      <c r="E66" s="28"/>
      <c r="F66" s="35"/>
      <c r="G66" s="14"/>
      <c r="H66" s="14"/>
      <c r="I66" s="14">
        <f t="shared" ref="I66:I72" si="3">G66*H66</f>
        <v>0</v>
      </c>
      <c r="J66" s="81" t="str">
        <f t="shared" si="2"/>
        <v>BAJO</v>
      </c>
      <c r="K66" s="3"/>
      <c r="L66" s="47">
        <f t="shared" ref="L66:L72" si="4">IF(J66="BAJO",0.1,IF(J66="MEDIO",3,5))</f>
        <v>0.1</v>
      </c>
    </row>
    <row r="67" spans="1:14" s="11" customFormat="1" ht="12.75">
      <c r="A67" s="237"/>
      <c r="B67" s="25"/>
      <c r="C67" s="28"/>
      <c r="D67" s="29"/>
      <c r="E67" s="28"/>
      <c r="F67" s="35"/>
      <c r="G67" s="14"/>
      <c r="H67" s="14"/>
      <c r="I67" s="14">
        <f t="shared" si="3"/>
        <v>0</v>
      </c>
      <c r="J67" s="81" t="str">
        <f t="shared" si="2"/>
        <v>BAJO</v>
      </c>
      <c r="K67" s="3"/>
      <c r="L67" s="47">
        <f t="shared" si="4"/>
        <v>0.1</v>
      </c>
    </row>
    <row r="68" spans="1:14" s="11" customFormat="1" ht="12.75">
      <c r="A68" s="237"/>
      <c r="B68" s="25"/>
      <c r="C68" s="28"/>
      <c r="D68" s="29"/>
      <c r="E68" s="28"/>
      <c r="F68" s="35"/>
      <c r="G68" s="14"/>
      <c r="H68" s="14"/>
      <c r="I68" s="14">
        <f t="shared" si="3"/>
        <v>0</v>
      </c>
      <c r="J68" s="81" t="str">
        <f t="shared" si="2"/>
        <v>BAJO</v>
      </c>
      <c r="K68" s="3"/>
      <c r="L68" s="47">
        <f t="shared" si="4"/>
        <v>0.1</v>
      </c>
    </row>
    <row r="69" spans="1:14" s="11" customFormat="1" ht="12.75">
      <c r="A69" s="237"/>
      <c r="B69" s="25"/>
      <c r="C69" s="28"/>
      <c r="D69" s="29"/>
      <c r="E69" s="28"/>
      <c r="F69" s="35"/>
      <c r="G69" s="14"/>
      <c r="H69" s="14"/>
      <c r="I69" s="14">
        <f t="shared" si="3"/>
        <v>0</v>
      </c>
      <c r="J69" s="81" t="str">
        <f t="shared" si="2"/>
        <v>BAJO</v>
      </c>
      <c r="K69" s="3"/>
      <c r="L69" s="47">
        <f t="shared" si="4"/>
        <v>0.1</v>
      </c>
    </row>
    <row r="70" spans="1:14" s="11" customFormat="1" ht="12.75">
      <c r="A70" s="237"/>
      <c r="B70" s="25"/>
      <c r="C70" s="28"/>
      <c r="D70" s="29"/>
      <c r="E70" s="28"/>
      <c r="F70" s="35"/>
      <c r="G70" s="14"/>
      <c r="H70" s="14"/>
      <c r="I70" s="14">
        <f t="shared" si="3"/>
        <v>0</v>
      </c>
      <c r="J70" s="81" t="str">
        <f t="shared" ref="J70:J72" si="5">IF(I70&lt;=6,"BAJO",IF(I70&gt;=15,"ALTO","MEDIO"))</f>
        <v>BAJO</v>
      </c>
      <c r="K70" s="3"/>
      <c r="L70" s="47">
        <f t="shared" si="4"/>
        <v>0.1</v>
      </c>
    </row>
    <row r="71" spans="1:14" s="11" customFormat="1" ht="12.75">
      <c r="A71" s="237"/>
      <c r="B71" s="25"/>
      <c r="C71" s="28"/>
      <c r="D71" s="29"/>
      <c r="E71" s="28"/>
      <c r="F71" s="35"/>
      <c r="G71" s="14"/>
      <c r="H71" s="14"/>
      <c r="I71" s="14">
        <f t="shared" si="3"/>
        <v>0</v>
      </c>
      <c r="J71" s="81" t="str">
        <f t="shared" si="5"/>
        <v>BAJO</v>
      </c>
      <c r="K71" s="3"/>
      <c r="L71" s="47">
        <f t="shared" si="4"/>
        <v>0.1</v>
      </c>
    </row>
    <row r="72" spans="1:14" s="11" customFormat="1" ht="12.75">
      <c r="A72" s="237"/>
      <c r="B72" s="25"/>
      <c r="C72" s="28"/>
      <c r="D72" s="29"/>
      <c r="E72" s="28"/>
      <c r="F72" s="35"/>
      <c r="G72" s="14"/>
      <c r="H72" s="14"/>
      <c r="I72" s="14">
        <f t="shared" si="3"/>
        <v>0</v>
      </c>
      <c r="J72" s="81" t="str">
        <f t="shared" si="5"/>
        <v>BAJO</v>
      </c>
      <c r="K72" s="3"/>
      <c r="L72" s="47">
        <f t="shared" si="4"/>
        <v>0.1</v>
      </c>
    </row>
    <row r="73" spans="1:14" s="11" customFormat="1" ht="12.75">
      <c r="A73" s="237"/>
      <c r="C73" s="36"/>
      <c r="D73" s="37"/>
      <c r="F73" s="43"/>
      <c r="G73" s="38"/>
      <c r="H73" s="38"/>
      <c r="M73" s="11">
        <f>SUM(L7:L72)</f>
        <v>12.399999999999979</v>
      </c>
      <c r="N73" s="11">
        <f>COUNT(L7:L72)</f>
        <v>66</v>
      </c>
    </row>
    <row r="74" spans="1:14" s="11" customFormat="1" ht="12.75">
      <c r="A74" s="80"/>
      <c r="D74" s="37"/>
      <c r="F74" s="43"/>
      <c r="G74" s="38"/>
      <c r="H74" s="38"/>
    </row>
    <row r="75" spans="1:14" s="11" customFormat="1" ht="12.75">
      <c r="A75" s="80"/>
      <c r="D75" s="37"/>
      <c r="F75" s="43"/>
      <c r="G75" s="38"/>
      <c r="H75" s="38"/>
    </row>
  </sheetData>
  <dataConsolidate/>
  <mergeCells count="5">
    <mergeCell ref="C1:L1"/>
    <mergeCell ref="C2:L2"/>
    <mergeCell ref="A1:B2"/>
    <mergeCell ref="A4:B4"/>
    <mergeCell ref="F4:J4"/>
  </mergeCells>
  <conditionalFormatting sqref="J7:J72">
    <cfRule type="cellIs" dxfId="74" priority="16" stopIfTrue="1" operator="equal">
      <formula>"ALTO"</formula>
    </cfRule>
    <cfRule type="cellIs" dxfId="73" priority="17" stopIfTrue="1" operator="equal">
      <formula>"MEDIO"</formula>
    </cfRule>
    <cfRule type="cellIs" dxfId="72" priority="18"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8"/>
  <sheetViews>
    <sheetView view="pageBreakPreview" zoomScale="70" zoomScaleNormal="70" zoomScaleSheetLayoutView="70" workbookViewId="0">
      <selection sqref="A1:B2"/>
    </sheetView>
  </sheetViews>
  <sheetFormatPr baseColWidth="10" defaultColWidth="11.42578125" defaultRowHeight="18"/>
  <cols>
    <col min="1" max="1" width="7.710937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31"/>
      <c r="B1" s="331"/>
      <c r="C1" s="329" t="s">
        <v>606</v>
      </c>
      <c r="D1" s="329"/>
      <c r="E1" s="329"/>
      <c r="F1" s="329"/>
      <c r="G1" s="329"/>
      <c r="H1" s="329"/>
      <c r="I1" s="329"/>
      <c r="J1" s="329"/>
      <c r="K1" s="329"/>
      <c r="L1" s="329"/>
    </row>
    <row r="2" spans="1:73" ht="36"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902</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45" t="s">
        <v>480</v>
      </c>
      <c r="C7" s="68" t="s">
        <v>729</v>
      </c>
      <c r="D7" s="69" t="s">
        <v>21</v>
      </c>
      <c r="E7" s="69" t="s">
        <v>483</v>
      </c>
      <c r="F7" s="83" t="s">
        <v>766</v>
      </c>
      <c r="G7" s="14">
        <v>2</v>
      </c>
      <c r="H7" s="14">
        <v>2</v>
      </c>
      <c r="I7" s="14">
        <f>G7*H7</f>
        <v>4</v>
      </c>
      <c r="J7" s="81" t="str">
        <f>IF(I7&lt;=6,"BAJO",IF(I7&gt;=15,"ALTO","MEDIO"))</f>
        <v>BAJO</v>
      </c>
      <c r="K7" s="68" t="s">
        <v>857</v>
      </c>
      <c r="L7" s="47">
        <f t="shared" ref="L7:L69" si="0">IF(J7="BAJO",0.1,IF(J7="MEDIO",3,5))</f>
        <v>0.1</v>
      </c>
      <c r="BT7" s="11">
        <v>1</v>
      </c>
      <c r="BU7" s="11">
        <v>1</v>
      </c>
    </row>
    <row r="8" spans="1:73" s="11" customFormat="1" ht="51">
      <c r="A8" s="84">
        <v>2</v>
      </c>
      <c r="B8" s="45" t="s">
        <v>480</v>
      </c>
      <c r="C8" s="68" t="s">
        <v>730</v>
      </c>
      <c r="D8" s="107" t="s">
        <v>661</v>
      </c>
      <c r="E8" s="69" t="s">
        <v>483</v>
      </c>
      <c r="F8" s="83" t="s">
        <v>662</v>
      </c>
      <c r="G8" s="14">
        <v>2</v>
      </c>
      <c r="H8" s="14">
        <v>3</v>
      </c>
      <c r="I8" s="14">
        <f t="shared" ref="I8:I70" si="1">G8*H8</f>
        <v>6</v>
      </c>
      <c r="J8" s="81" t="str">
        <f t="shared" ref="J8:J71" si="2">IF(I8&lt;=6,"BAJO",IF(I8&gt;=15,"ALTO","MEDIO"))</f>
        <v>BAJO</v>
      </c>
      <c r="K8" s="68" t="s">
        <v>857</v>
      </c>
      <c r="L8" s="47">
        <f t="shared" si="0"/>
        <v>0.1</v>
      </c>
      <c r="BT8" s="11">
        <v>2</v>
      </c>
      <c r="BU8" s="11">
        <v>2</v>
      </c>
    </row>
    <row r="9" spans="1:73" s="11" customFormat="1" ht="38.25">
      <c r="A9" s="84">
        <v>3</v>
      </c>
      <c r="B9" s="45" t="s">
        <v>480</v>
      </c>
      <c r="C9" s="69" t="s">
        <v>481</v>
      </c>
      <c r="D9" s="69" t="s">
        <v>21</v>
      </c>
      <c r="E9" s="69" t="s">
        <v>483</v>
      </c>
      <c r="F9" s="83" t="s">
        <v>767</v>
      </c>
      <c r="G9" s="14">
        <v>2</v>
      </c>
      <c r="H9" s="14">
        <v>1</v>
      </c>
      <c r="I9" s="14">
        <f>G9*H9</f>
        <v>2</v>
      </c>
      <c r="J9" s="81" t="str">
        <f t="shared" si="2"/>
        <v>BAJO</v>
      </c>
      <c r="K9" s="68" t="s">
        <v>857</v>
      </c>
      <c r="L9" s="47">
        <f>IF(J9="BAJO",0.1,IF(J9="MEDIO",3,5))</f>
        <v>0.1</v>
      </c>
      <c r="BT9" s="11">
        <v>2</v>
      </c>
      <c r="BU9" s="11">
        <v>2</v>
      </c>
    </row>
    <row r="10" spans="1:73" s="11" customFormat="1" ht="63.75">
      <c r="A10" s="84">
        <v>4</v>
      </c>
      <c r="B10" s="45" t="s">
        <v>480</v>
      </c>
      <c r="C10" s="69" t="s">
        <v>482</v>
      </c>
      <c r="D10" s="107" t="s">
        <v>661</v>
      </c>
      <c r="E10" s="69" t="s">
        <v>483</v>
      </c>
      <c r="F10" s="112" t="s">
        <v>765</v>
      </c>
      <c r="G10" s="14">
        <v>2</v>
      </c>
      <c r="H10" s="14">
        <v>3</v>
      </c>
      <c r="I10" s="14">
        <f t="shared" si="1"/>
        <v>6</v>
      </c>
      <c r="J10" s="81" t="str">
        <f t="shared" si="2"/>
        <v>BAJO</v>
      </c>
      <c r="K10" s="68" t="s">
        <v>857</v>
      </c>
      <c r="L10" s="47">
        <f t="shared" si="0"/>
        <v>0.1</v>
      </c>
    </row>
    <row r="11" spans="1:73" s="11" customFormat="1" ht="12.75">
      <c r="A11" s="84"/>
      <c r="B11" s="25"/>
      <c r="C11" s="13"/>
      <c r="D11" s="26"/>
      <c r="E11" s="13"/>
      <c r="F11" s="41"/>
      <c r="G11" s="14"/>
      <c r="H11" s="14"/>
      <c r="I11" s="14">
        <f>G11*H11</f>
        <v>0</v>
      </c>
      <c r="J11" s="81" t="str">
        <f t="shared" si="2"/>
        <v>BAJO</v>
      </c>
      <c r="K11" s="13"/>
      <c r="L11" s="47">
        <f>IF(J11="BAJO",0.1,IF(J11="MEDIO",3,5))</f>
        <v>0.1</v>
      </c>
    </row>
    <row r="12" spans="1:73" s="11" customFormat="1" ht="12.75">
      <c r="A12" s="84"/>
      <c r="B12" s="25"/>
      <c r="C12" s="13"/>
      <c r="D12" s="26"/>
      <c r="E12" s="13"/>
      <c r="F12" s="41"/>
      <c r="G12" s="14"/>
      <c r="H12" s="14"/>
      <c r="I12" s="14">
        <f>G12*H12</f>
        <v>0</v>
      </c>
      <c r="J12" s="81" t="str">
        <f t="shared" si="2"/>
        <v>BAJO</v>
      </c>
      <c r="K12" s="13"/>
      <c r="L12" s="47">
        <f>IF(J12="BAJO",0.1,IF(J12="MEDIO",3,5))</f>
        <v>0.1</v>
      </c>
    </row>
    <row r="13" spans="1:73" s="11" customFormat="1" ht="12.75">
      <c r="A13" s="84"/>
      <c r="B13" s="25"/>
      <c r="C13" s="13"/>
      <c r="D13" s="26"/>
      <c r="E13" s="13"/>
      <c r="F13" s="41"/>
      <c r="G13" s="14"/>
      <c r="H13" s="14"/>
      <c r="I13" s="14">
        <f>G13*H13</f>
        <v>0</v>
      </c>
      <c r="J13" s="81" t="str">
        <f t="shared" si="2"/>
        <v>BAJO</v>
      </c>
      <c r="K13" s="13"/>
      <c r="L13" s="47">
        <f>IF(J13="BAJO",0.1,IF(J13="MEDIO",3,5))</f>
        <v>0.1</v>
      </c>
    </row>
    <row r="14" spans="1:73" s="11" customFormat="1" ht="12.75">
      <c r="A14" s="84"/>
      <c r="B14" s="25"/>
      <c r="C14" s="13"/>
      <c r="D14" s="13"/>
      <c r="E14" s="13"/>
      <c r="F14" s="41"/>
      <c r="G14" s="14"/>
      <c r="H14" s="14"/>
      <c r="I14" s="14">
        <f t="shared" si="1"/>
        <v>0</v>
      </c>
      <c r="J14" s="81" t="str">
        <f t="shared" si="2"/>
        <v>BAJO</v>
      </c>
      <c r="K14" s="13"/>
      <c r="L14" s="47">
        <f t="shared" si="0"/>
        <v>0.1</v>
      </c>
    </row>
    <row r="15" spans="1:73" s="11" customFormat="1" ht="12.75">
      <c r="A15" s="84"/>
      <c r="B15" s="25"/>
      <c r="C15" s="13"/>
      <c r="D15" s="26"/>
      <c r="E15" s="13"/>
      <c r="F15" s="41"/>
      <c r="G15" s="14"/>
      <c r="H15" s="14"/>
      <c r="I15" s="14">
        <f t="shared" si="1"/>
        <v>0</v>
      </c>
      <c r="J15" s="81" t="str">
        <f t="shared" si="2"/>
        <v>BAJO</v>
      </c>
      <c r="K15" s="13"/>
      <c r="L15" s="47">
        <f t="shared" si="0"/>
        <v>0.1</v>
      </c>
    </row>
    <row r="16" spans="1:73" s="11" customFormat="1" ht="12.75">
      <c r="A16" s="84"/>
      <c r="B16" s="25"/>
      <c r="C16" s="13"/>
      <c r="D16" s="26"/>
      <c r="E16" s="13"/>
      <c r="F16" s="41"/>
      <c r="G16" s="14"/>
      <c r="H16" s="14"/>
      <c r="I16" s="14">
        <f>G16*H16</f>
        <v>0</v>
      </c>
      <c r="J16" s="81" t="str">
        <f t="shared" si="2"/>
        <v>BAJO</v>
      </c>
      <c r="K16" s="13"/>
      <c r="L16" s="47">
        <f>IF(J16="BAJO",0.1,IF(J16="MEDIO",3,5))</f>
        <v>0.1</v>
      </c>
    </row>
    <row r="17" spans="1:12" s="11" customFormat="1" ht="12.75">
      <c r="A17" s="84"/>
      <c r="B17" s="25"/>
      <c r="C17" s="13"/>
      <c r="D17" s="13"/>
      <c r="E17" s="13"/>
      <c r="F17" s="41"/>
      <c r="G17" s="27"/>
      <c r="H17" s="14"/>
      <c r="I17" s="14">
        <f t="shared" si="1"/>
        <v>0</v>
      </c>
      <c r="J17" s="81" t="str">
        <f t="shared" si="2"/>
        <v>BAJO</v>
      </c>
      <c r="K17" s="3"/>
      <c r="L17" s="47">
        <f t="shared" si="0"/>
        <v>0.1</v>
      </c>
    </row>
    <row r="18" spans="1:12" s="11" customFormat="1" ht="12.75">
      <c r="A18" s="84"/>
      <c r="B18" s="25"/>
      <c r="C18" s="13"/>
      <c r="D18" s="26"/>
      <c r="E18" s="13"/>
      <c r="F18" s="41"/>
      <c r="G18" s="27"/>
      <c r="H18" s="14"/>
      <c r="I18" s="14">
        <f t="shared" si="1"/>
        <v>0</v>
      </c>
      <c r="J18" s="81" t="str">
        <f t="shared" si="2"/>
        <v>BAJO</v>
      </c>
      <c r="K18" s="3"/>
      <c r="L18" s="47">
        <f t="shared" si="0"/>
        <v>0.1</v>
      </c>
    </row>
    <row r="19" spans="1:12" s="11" customFormat="1" ht="12.75">
      <c r="A19" s="84"/>
      <c r="B19" s="25"/>
      <c r="C19" s="13"/>
      <c r="D19" s="26"/>
      <c r="E19" s="13"/>
      <c r="F19" s="41"/>
      <c r="G19" s="27"/>
      <c r="H19" s="14"/>
      <c r="I19" s="14">
        <f>G19*H19</f>
        <v>0</v>
      </c>
      <c r="J19" s="81" t="str">
        <f t="shared" si="2"/>
        <v>BAJO</v>
      </c>
      <c r="K19" s="3"/>
      <c r="L19" s="47">
        <f>IF(J19="BAJO",0.1,IF(J19="MEDIO",3,5))</f>
        <v>0.1</v>
      </c>
    </row>
    <row r="20" spans="1:12" s="11" customFormat="1" ht="12.75">
      <c r="A20" s="84"/>
      <c r="B20" s="25"/>
      <c r="C20" s="13"/>
      <c r="D20" s="13"/>
      <c r="E20" s="13"/>
      <c r="F20" s="41"/>
      <c r="G20" s="14"/>
      <c r="H20" s="14"/>
      <c r="I20" s="14">
        <f t="shared" si="1"/>
        <v>0</v>
      </c>
      <c r="J20" s="81" t="str">
        <f t="shared" si="2"/>
        <v>BAJO</v>
      </c>
      <c r="K20" s="13"/>
      <c r="L20" s="47">
        <f t="shared" si="0"/>
        <v>0.1</v>
      </c>
    </row>
    <row r="21" spans="1:12" s="11" customFormat="1" ht="12.75">
      <c r="A21" s="84"/>
      <c r="B21" s="25"/>
      <c r="C21" s="13"/>
      <c r="D21" s="13"/>
      <c r="E21" s="13"/>
      <c r="F21" s="41"/>
      <c r="G21" s="14"/>
      <c r="H21" s="14"/>
      <c r="I21" s="14">
        <f t="shared" si="1"/>
        <v>0</v>
      </c>
      <c r="J21" s="81" t="str">
        <f t="shared" si="2"/>
        <v>BAJO</v>
      </c>
      <c r="K21" s="13"/>
      <c r="L21" s="47">
        <f t="shared" si="0"/>
        <v>0.1</v>
      </c>
    </row>
    <row r="22" spans="1:12" s="11" customFormat="1" ht="12.75">
      <c r="A22" s="84"/>
      <c r="B22" s="25"/>
      <c r="C22" s="13"/>
      <c r="D22" s="13"/>
      <c r="E22" s="13"/>
      <c r="F22" s="41"/>
      <c r="G22" s="14"/>
      <c r="H22" s="14"/>
      <c r="I22" s="14">
        <f>G22*H22</f>
        <v>0</v>
      </c>
      <c r="J22" s="81" t="str">
        <f t="shared" si="2"/>
        <v>BAJO</v>
      </c>
      <c r="K22" s="13"/>
      <c r="L22" s="47">
        <f>IF(J22="BAJO",0.1,IF(J22="MEDIO",3,5))</f>
        <v>0.1</v>
      </c>
    </row>
    <row r="23" spans="1:12" s="11" customFormat="1" ht="12.75">
      <c r="A23" s="84"/>
      <c r="B23" s="25"/>
      <c r="C23" s="13"/>
      <c r="D23" s="13"/>
      <c r="E23" s="13"/>
      <c r="F23" s="41"/>
      <c r="G23" s="14"/>
      <c r="H23" s="14"/>
      <c r="I23" s="14">
        <f t="shared" si="1"/>
        <v>0</v>
      </c>
      <c r="J23" s="81" t="str">
        <f t="shared" si="2"/>
        <v>BAJO</v>
      </c>
      <c r="K23" s="3"/>
      <c r="L23" s="47">
        <f t="shared" si="0"/>
        <v>0.1</v>
      </c>
    </row>
    <row r="24" spans="1:12" s="11" customFormat="1" ht="12.75">
      <c r="A24" s="84"/>
      <c r="B24" s="25"/>
      <c r="C24" s="13"/>
      <c r="D24" s="13"/>
      <c r="E24" s="13"/>
      <c r="F24" s="41"/>
      <c r="G24" s="14"/>
      <c r="H24" s="14"/>
      <c r="I24" s="14">
        <f t="shared" si="1"/>
        <v>0</v>
      </c>
      <c r="J24" s="81" t="str">
        <f t="shared" si="2"/>
        <v>BAJO</v>
      </c>
      <c r="K24" s="3"/>
      <c r="L24" s="47">
        <f t="shared" si="0"/>
        <v>0.1</v>
      </c>
    </row>
    <row r="25" spans="1:12" s="11" customFormat="1" ht="12.75">
      <c r="A25" s="84"/>
      <c r="B25" s="25"/>
      <c r="C25" s="13"/>
      <c r="D25" s="13"/>
      <c r="E25" s="13"/>
      <c r="F25" s="41"/>
      <c r="G25" s="14"/>
      <c r="H25" s="14"/>
      <c r="I25" s="14">
        <f>G25*H25</f>
        <v>0</v>
      </c>
      <c r="J25" s="81" t="str">
        <f t="shared" si="2"/>
        <v>BAJO</v>
      </c>
      <c r="K25" s="3"/>
      <c r="L25" s="47">
        <f>IF(J25="BAJO",0.1,IF(J25="MEDIO",3,5))</f>
        <v>0.1</v>
      </c>
    </row>
    <row r="26" spans="1:12" s="11" customFormat="1" ht="12.75">
      <c r="A26" s="84"/>
      <c r="B26" s="25"/>
      <c r="C26" s="13"/>
      <c r="D26" s="26"/>
      <c r="E26" s="13"/>
      <c r="F26" s="41"/>
      <c r="G26" s="14"/>
      <c r="H26" s="14"/>
      <c r="I26" s="14">
        <f t="shared" si="1"/>
        <v>0</v>
      </c>
      <c r="J26" s="81" t="str">
        <f t="shared" si="2"/>
        <v>BAJO</v>
      </c>
      <c r="K26" s="3"/>
      <c r="L26" s="47">
        <f t="shared" si="0"/>
        <v>0.1</v>
      </c>
    </row>
    <row r="27" spans="1:12" s="11" customFormat="1" ht="12.75">
      <c r="A27" s="237"/>
      <c r="B27" s="25"/>
      <c r="C27" s="13"/>
      <c r="D27" s="13"/>
      <c r="E27" s="13"/>
      <c r="F27" s="41"/>
      <c r="G27" s="14"/>
      <c r="H27" s="14"/>
      <c r="I27" s="14">
        <f t="shared" si="1"/>
        <v>0</v>
      </c>
      <c r="J27" s="81" t="str">
        <f t="shared" si="2"/>
        <v>BAJO</v>
      </c>
      <c r="K27" s="3"/>
      <c r="L27" s="47">
        <f t="shared" si="0"/>
        <v>0.1</v>
      </c>
    </row>
    <row r="28" spans="1:12" s="11" customFormat="1" ht="12.75">
      <c r="A28" s="237"/>
      <c r="B28" s="25"/>
      <c r="C28" s="13"/>
      <c r="D28" s="13"/>
      <c r="E28" s="13"/>
      <c r="F28" s="41"/>
      <c r="G28" s="14"/>
      <c r="H28" s="14"/>
      <c r="I28" s="14">
        <f>G28*H28</f>
        <v>0</v>
      </c>
      <c r="J28" s="81" t="str">
        <f t="shared" si="2"/>
        <v>BAJO</v>
      </c>
      <c r="K28" s="3"/>
      <c r="L28" s="47">
        <f>IF(J28="BAJO",0.1,IF(J28="MEDIO",3,5))</f>
        <v>0.1</v>
      </c>
    </row>
    <row r="29" spans="1:12" s="11" customFormat="1" ht="12.75">
      <c r="A29" s="237"/>
      <c r="B29" s="25"/>
      <c r="C29" s="13"/>
      <c r="D29" s="26"/>
      <c r="E29" s="13"/>
      <c r="F29" s="41"/>
      <c r="G29" s="14"/>
      <c r="H29" s="14"/>
      <c r="I29" s="14">
        <f t="shared" si="1"/>
        <v>0</v>
      </c>
      <c r="J29" s="81" t="str">
        <f t="shared" si="2"/>
        <v>BAJO</v>
      </c>
      <c r="K29" s="3"/>
      <c r="L29" s="47">
        <f t="shared" si="0"/>
        <v>0.1</v>
      </c>
    </row>
    <row r="30" spans="1:12" s="11" customFormat="1" ht="12.75">
      <c r="A30" s="237"/>
      <c r="B30" s="25"/>
      <c r="C30" s="13"/>
      <c r="D30" s="13"/>
      <c r="E30" s="13"/>
      <c r="F30" s="41"/>
      <c r="G30" s="14"/>
      <c r="H30" s="14"/>
      <c r="I30" s="14">
        <f t="shared" si="1"/>
        <v>0</v>
      </c>
      <c r="J30" s="81" t="str">
        <f t="shared" si="2"/>
        <v>BAJO</v>
      </c>
      <c r="K30" s="3"/>
      <c r="L30" s="47">
        <f t="shared" si="0"/>
        <v>0.1</v>
      </c>
    </row>
    <row r="31" spans="1:12" s="11" customFormat="1" ht="12.75">
      <c r="A31" s="237"/>
      <c r="B31" s="25"/>
      <c r="C31" s="13"/>
      <c r="D31" s="13"/>
      <c r="E31" s="13"/>
      <c r="F31" s="41"/>
      <c r="G31" s="14"/>
      <c r="H31" s="14"/>
      <c r="I31" s="14">
        <f>G31*H31</f>
        <v>0</v>
      </c>
      <c r="J31" s="81" t="str">
        <f t="shared" si="2"/>
        <v>BAJO</v>
      </c>
      <c r="K31" s="3"/>
      <c r="L31" s="47">
        <f>IF(J31="BAJO",0.1,IF(J31="MEDIO",3,5))</f>
        <v>0.1</v>
      </c>
    </row>
    <row r="32" spans="1:12" s="11" customFormat="1" ht="12.75">
      <c r="A32" s="237"/>
      <c r="B32" s="45"/>
      <c r="C32" s="12"/>
      <c r="D32" s="13"/>
      <c r="E32" s="13"/>
      <c r="F32" s="41"/>
      <c r="G32" s="14"/>
      <c r="H32" s="14"/>
      <c r="I32" s="14">
        <f t="shared" si="1"/>
        <v>0</v>
      </c>
      <c r="J32" s="81" t="str">
        <f t="shared" si="2"/>
        <v>BAJO</v>
      </c>
      <c r="K32" s="3"/>
      <c r="L32" s="47">
        <f t="shared" si="0"/>
        <v>0.1</v>
      </c>
    </row>
    <row r="33" spans="1:12" s="11" customFormat="1" ht="12.75">
      <c r="A33" s="237"/>
      <c r="B33" s="45"/>
      <c r="C33" s="13"/>
      <c r="D33" s="29"/>
      <c r="E33" s="13"/>
      <c r="F33" s="41"/>
      <c r="G33" s="14"/>
      <c r="H33" s="14"/>
      <c r="I33" s="14">
        <f t="shared" si="1"/>
        <v>0</v>
      </c>
      <c r="J33" s="81" t="str">
        <f t="shared" si="2"/>
        <v>BAJO</v>
      </c>
      <c r="K33" s="3"/>
      <c r="L33" s="47">
        <f t="shared" si="0"/>
        <v>0.1</v>
      </c>
    </row>
    <row r="34" spans="1:12" s="11" customFormat="1" ht="12.75">
      <c r="A34" s="237"/>
      <c r="B34" s="45"/>
      <c r="C34" s="13"/>
      <c r="D34" s="26"/>
      <c r="E34" s="13"/>
      <c r="F34" s="41"/>
      <c r="G34" s="14"/>
      <c r="H34" s="14"/>
      <c r="I34" s="14">
        <f>G34*H34</f>
        <v>0</v>
      </c>
      <c r="J34" s="81" t="str">
        <f t="shared" si="2"/>
        <v>BAJO</v>
      </c>
      <c r="K34" s="3"/>
      <c r="L34" s="47">
        <f>IF(J34="BAJO",0.1,IF(J34="MEDIO",3,5))</f>
        <v>0.1</v>
      </c>
    </row>
    <row r="35" spans="1:12" s="11" customFormat="1" ht="12.75">
      <c r="A35" s="237"/>
      <c r="B35" s="25"/>
      <c r="C35" s="15"/>
      <c r="D35" s="26"/>
      <c r="E35" s="13"/>
      <c r="F35" s="41"/>
      <c r="G35" s="14"/>
      <c r="H35" s="14"/>
      <c r="I35" s="14">
        <f t="shared" si="1"/>
        <v>0</v>
      </c>
      <c r="J35" s="81" t="str">
        <f t="shared" si="2"/>
        <v>BAJO</v>
      </c>
      <c r="K35" s="3"/>
      <c r="L35" s="47">
        <f t="shared" si="0"/>
        <v>0.1</v>
      </c>
    </row>
    <row r="36" spans="1:12" s="11" customFormat="1" ht="12.75">
      <c r="A36" s="237"/>
      <c r="B36" s="25"/>
      <c r="C36" s="13"/>
      <c r="D36" s="13"/>
      <c r="E36" s="13"/>
      <c r="F36" s="41"/>
      <c r="G36" s="14"/>
      <c r="H36" s="14"/>
      <c r="I36" s="14">
        <f t="shared" si="1"/>
        <v>0</v>
      </c>
      <c r="J36" s="81" t="str">
        <f t="shared" si="2"/>
        <v>BAJO</v>
      </c>
      <c r="K36" s="3"/>
      <c r="L36" s="47">
        <f t="shared" si="0"/>
        <v>0.1</v>
      </c>
    </row>
    <row r="37" spans="1:12" s="11" customFormat="1" ht="12.75">
      <c r="A37" s="237"/>
      <c r="B37" s="25"/>
      <c r="C37" s="13"/>
      <c r="D37" s="13"/>
      <c r="E37" s="13"/>
      <c r="F37" s="41"/>
      <c r="G37" s="14"/>
      <c r="H37" s="14"/>
      <c r="I37" s="14">
        <f>G37*H37</f>
        <v>0</v>
      </c>
      <c r="J37" s="81" t="str">
        <f t="shared" si="2"/>
        <v>BAJO</v>
      </c>
      <c r="K37" s="3"/>
      <c r="L37" s="47">
        <f>IF(J37="BAJO",0.1,IF(J37="MEDIO",3,5))</f>
        <v>0.1</v>
      </c>
    </row>
    <row r="38" spans="1:12" s="11" customFormat="1" ht="12.75">
      <c r="A38" s="237"/>
      <c r="B38" s="25"/>
      <c r="C38" s="13"/>
      <c r="D38" s="26"/>
      <c r="E38" s="13"/>
      <c r="F38" s="41"/>
      <c r="G38" s="14"/>
      <c r="H38" s="14"/>
      <c r="I38" s="14">
        <f t="shared" si="1"/>
        <v>0</v>
      </c>
      <c r="J38" s="81" t="str">
        <f t="shared" si="2"/>
        <v>BAJO</v>
      </c>
      <c r="K38" s="3"/>
      <c r="L38" s="47">
        <f t="shared" si="0"/>
        <v>0.1</v>
      </c>
    </row>
    <row r="39" spans="1:12" s="11" customFormat="1" ht="12.75">
      <c r="A39" s="237"/>
      <c r="B39" s="25"/>
      <c r="C39" s="13"/>
      <c r="D39" s="26"/>
      <c r="E39" s="13"/>
      <c r="F39" s="41"/>
      <c r="G39" s="14"/>
      <c r="H39" s="14"/>
      <c r="I39" s="14">
        <f t="shared" si="1"/>
        <v>0</v>
      </c>
      <c r="J39" s="81" t="str">
        <f t="shared" si="2"/>
        <v>BAJO</v>
      </c>
      <c r="K39" s="3"/>
      <c r="L39" s="47">
        <f t="shared" si="0"/>
        <v>0.1</v>
      </c>
    </row>
    <row r="40" spans="1:12" s="11" customFormat="1" ht="12.75">
      <c r="A40" s="237"/>
      <c r="B40" s="25"/>
      <c r="C40" s="13"/>
      <c r="D40" s="13"/>
      <c r="E40" s="13"/>
      <c r="F40" s="41"/>
      <c r="G40" s="14"/>
      <c r="H40" s="14"/>
      <c r="I40" s="14">
        <f>G40*H40</f>
        <v>0</v>
      </c>
      <c r="J40" s="81" t="str">
        <f t="shared" si="2"/>
        <v>BAJO</v>
      </c>
      <c r="K40" s="3"/>
      <c r="L40" s="47">
        <f>IF(J40="BAJO",0.1,IF(J40="MEDIO",3,5))</f>
        <v>0.1</v>
      </c>
    </row>
    <row r="41" spans="1:12" s="11" customFormat="1" ht="12.75">
      <c r="A41" s="237"/>
      <c r="B41" s="25"/>
      <c r="C41" s="13"/>
      <c r="D41" s="13"/>
      <c r="E41" s="13"/>
      <c r="F41" s="41"/>
      <c r="G41" s="14"/>
      <c r="H41" s="14"/>
      <c r="I41" s="14">
        <f>G41*H41</f>
        <v>0</v>
      </c>
      <c r="J41" s="81" t="str">
        <f t="shared" si="2"/>
        <v>BAJO</v>
      </c>
      <c r="K41" s="3"/>
      <c r="L41" s="47">
        <f>IF(J41="BAJO",0.1,IF(J41="MEDIO",3,5))</f>
        <v>0.1</v>
      </c>
    </row>
    <row r="42" spans="1:12" s="11" customFormat="1" ht="12.75">
      <c r="A42" s="237"/>
      <c r="B42" s="25"/>
      <c r="C42" s="13"/>
      <c r="D42" s="26"/>
      <c r="E42" s="13"/>
      <c r="F42" s="41"/>
      <c r="G42" s="14"/>
      <c r="H42" s="14"/>
      <c r="I42" s="14">
        <f t="shared" si="1"/>
        <v>0</v>
      </c>
      <c r="J42" s="81" t="str">
        <f t="shared" si="2"/>
        <v>BAJO</v>
      </c>
      <c r="K42" s="3"/>
      <c r="L42" s="47">
        <f t="shared" si="0"/>
        <v>0.1</v>
      </c>
    </row>
    <row r="43" spans="1:12" s="11" customFormat="1" ht="12.75">
      <c r="A43" s="237"/>
      <c r="B43" s="25"/>
      <c r="C43" s="13"/>
      <c r="D43" s="26"/>
      <c r="E43" s="13"/>
      <c r="F43" s="41"/>
      <c r="G43" s="14"/>
      <c r="H43" s="14"/>
      <c r="I43" s="14">
        <f t="shared" si="1"/>
        <v>0</v>
      </c>
      <c r="J43" s="81" t="str">
        <f t="shared" si="2"/>
        <v>BAJO</v>
      </c>
      <c r="K43" s="3"/>
      <c r="L43" s="47">
        <f t="shared" si="0"/>
        <v>0.1</v>
      </c>
    </row>
    <row r="44" spans="1:12" s="11" customFormat="1" ht="12.75">
      <c r="A44" s="237"/>
      <c r="B44" s="25"/>
      <c r="C44" s="13"/>
      <c r="D44" s="13"/>
      <c r="E44" s="13"/>
      <c r="F44" s="41"/>
      <c r="G44" s="14"/>
      <c r="H44" s="14"/>
      <c r="I44" s="14">
        <f>G44*H44</f>
        <v>0</v>
      </c>
      <c r="J44" s="81" t="str">
        <f t="shared" si="2"/>
        <v>BAJO</v>
      </c>
      <c r="K44" s="3"/>
      <c r="L44" s="47">
        <f>IF(J44="BAJO",0.1,IF(J44="MEDIO",3,5))</f>
        <v>0.1</v>
      </c>
    </row>
    <row r="45" spans="1:12" s="11" customFormat="1" ht="12.75">
      <c r="A45" s="237"/>
      <c r="B45" s="25"/>
      <c r="C45" s="13"/>
      <c r="D45" s="13"/>
      <c r="E45" s="13"/>
      <c r="F45" s="41"/>
      <c r="G45" s="14"/>
      <c r="H45" s="14"/>
      <c r="I45" s="14">
        <f>G45*H45</f>
        <v>0</v>
      </c>
      <c r="J45" s="81" t="str">
        <f t="shared" si="2"/>
        <v>BAJO</v>
      </c>
      <c r="K45" s="3"/>
      <c r="L45" s="47">
        <f>IF(J45="BAJO",0.1,IF(J45="MEDIO",3,5))</f>
        <v>0.1</v>
      </c>
    </row>
    <row r="46" spans="1:12" s="11" customFormat="1" ht="12.75">
      <c r="A46" s="237"/>
      <c r="B46" s="25"/>
      <c r="C46" s="13"/>
      <c r="D46" s="26"/>
      <c r="E46" s="13"/>
      <c r="F46" s="41"/>
      <c r="G46" s="14"/>
      <c r="H46" s="14"/>
      <c r="I46" s="14">
        <f t="shared" si="1"/>
        <v>0</v>
      </c>
      <c r="J46" s="81" t="str">
        <f t="shared" si="2"/>
        <v>BAJO</v>
      </c>
      <c r="K46" s="3"/>
      <c r="L46" s="47">
        <f t="shared" si="0"/>
        <v>0.1</v>
      </c>
    </row>
    <row r="47" spans="1:12" s="11" customFormat="1" ht="12.75">
      <c r="A47" s="237"/>
      <c r="B47" s="25"/>
      <c r="C47" s="13"/>
      <c r="D47" s="13"/>
      <c r="E47" s="13"/>
      <c r="F47" s="41"/>
      <c r="G47" s="14"/>
      <c r="H47" s="14"/>
      <c r="I47" s="14">
        <f t="shared" si="1"/>
        <v>0</v>
      </c>
      <c r="J47" s="81" t="str">
        <f t="shared" si="2"/>
        <v>BAJO</v>
      </c>
      <c r="K47" s="3"/>
      <c r="L47" s="47">
        <f t="shared" si="0"/>
        <v>0.1</v>
      </c>
    </row>
    <row r="48" spans="1:12" s="11" customFormat="1" ht="12.75">
      <c r="A48" s="237"/>
      <c r="B48" s="25"/>
      <c r="C48" s="13"/>
      <c r="D48" s="13"/>
      <c r="E48" s="13"/>
      <c r="F48" s="41"/>
      <c r="G48" s="14"/>
      <c r="H48" s="14"/>
      <c r="I48" s="14">
        <f>G48*H48</f>
        <v>0</v>
      </c>
      <c r="J48" s="81" t="str">
        <f t="shared" si="2"/>
        <v>BAJO</v>
      </c>
      <c r="K48" s="3"/>
      <c r="L48" s="47">
        <f>IF(J48="BAJO",0.1,IF(J48="MEDIO",3,5))</f>
        <v>0.1</v>
      </c>
    </row>
    <row r="49" spans="1:12" s="11" customFormat="1" ht="12.75">
      <c r="A49" s="237"/>
      <c r="B49" s="25"/>
      <c r="C49" s="13"/>
      <c r="D49" s="26"/>
      <c r="E49" s="13"/>
      <c r="F49" s="41"/>
      <c r="G49" s="14"/>
      <c r="H49" s="14"/>
      <c r="I49" s="14">
        <f t="shared" si="1"/>
        <v>0</v>
      </c>
      <c r="J49" s="81" t="str">
        <f t="shared" si="2"/>
        <v>BAJO</v>
      </c>
      <c r="K49" s="3"/>
      <c r="L49" s="47">
        <f t="shared" si="0"/>
        <v>0.1</v>
      </c>
    </row>
    <row r="50" spans="1:12" s="11" customFormat="1" ht="12.75">
      <c r="A50" s="237"/>
      <c r="B50" s="25"/>
      <c r="C50" s="13"/>
      <c r="D50" s="29"/>
      <c r="E50" s="13"/>
      <c r="F50" s="41"/>
      <c r="G50" s="14"/>
      <c r="H50" s="14"/>
      <c r="I50" s="14">
        <f t="shared" si="1"/>
        <v>0</v>
      </c>
      <c r="J50" s="81" t="str">
        <f t="shared" si="2"/>
        <v>BAJO</v>
      </c>
      <c r="K50" s="3"/>
      <c r="L50" s="47">
        <f t="shared" si="0"/>
        <v>0.1</v>
      </c>
    </row>
    <row r="51" spans="1:12" s="11" customFormat="1" ht="12.75">
      <c r="A51" s="237"/>
      <c r="B51" s="25"/>
      <c r="C51" s="13"/>
      <c r="D51" s="13"/>
      <c r="E51" s="13"/>
      <c r="F51" s="41"/>
      <c r="G51" s="14"/>
      <c r="H51" s="14"/>
      <c r="I51" s="14">
        <f>G51*H51</f>
        <v>0</v>
      </c>
      <c r="J51" s="81" t="str">
        <f t="shared" si="2"/>
        <v>BAJO</v>
      </c>
      <c r="K51" s="3"/>
      <c r="L51" s="47">
        <f>IF(J51="BAJO",0.1,IF(J51="MEDIO",3,5))</f>
        <v>0.1</v>
      </c>
    </row>
    <row r="52" spans="1:12" s="11" customFormat="1" ht="12.75">
      <c r="A52" s="237"/>
      <c r="B52" s="25"/>
      <c r="C52" s="13"/>
      <c r="D52" s="13"/>
      <c r="E52" s="13"/>
      <c r="F52" s="41"/>
      <c r="G52" s="14"/>
      <c r="H52" s="14"/>
      <c r="I52" s="14">
        <f>G52*H52</f>
        <v>0</v>
      </c>
      <c r="J52" s="81" t="str">
        <f t="shared" si="2"/>
        <v>BAJO</v>
      </c>
      <c r="K52" s="3"/>
      <c r="L52" s="47">
        <f>IF(J52="BAJO",0.1,IF(J52="MEDIO",3,5))</f>
        <v>0.1</v>
      </c>
    </row>
    <row r="53" spans="1:12" s="11" customFormat="1" ht="12.75">
      <c r="A53" s="237"/>
      <c r="B53" s="25"/>
      <c r="C53" s="13"/>
      <c r="D53" s="26"/>
      <c r="E53" s="13"/>
      <c r="F53" s="41"/>
      <c r="G53" s="14"/>
      <c r="H53" s="14"/>
      <c r="I53" s="14">
        <f t="shared" si="1"/>
        <v>0</v>
      </c>
      <c r="J53" s="81" t="str">
        <f t="shared" si="2"/>
        <v>BAJO</v>
      </c>
      <c r="K53" s="3"/>
      <c r="L53" s="47">
        <f t="shared" si="0"/>
        <v>0.1</v>
      </c>
    </row>
    <row r="54" spans="1:12" s="11" customFormat="1" ht="12.75">
      <c r="A54" s="237"/>
      <c r="B54" s="25"/>
      <c r="C54" s="13"/>
      <c r="D54" s="29"/>
      <c r="E54" s="13"/>
      <c r="F54" s="41"/>
      <c r="G54" s="14"/>
      <c r="H54" s="14"/>
      <c r="I54" s="14">
        <f t="shared" si="1"/>
        <v>0</v>
      </c>
      <c r="J54" s="81" t="str">
        <f t="shared" si="2"/>
        <v>BAJO</v>
      </c>
      <c r="K54" s="3"/>
      <c r="L54" s="47">
        <f t="shared" si="0"/>
        <v>0.1</v>
      </c>
    </row>
    <row r="55" spans="1:12" s="11" customFormat="1" ht="12.75">
      <c r="A55" s="237"/>
      <c r="B55" s="25"/>
      <c r="C55" s="13"/>
      <c r="D55" s="13"/>
      <c r="E55" s="13"/>
      <c r="F55" s="41"/>
      <c r="G55" s="14"/>
      <c r="H55" s="14"/>
      <c r="I55" s="14">
        <f t="shared" si="1"/>
        <v>0</v>
      </c>
      <c r="J55" s="81" t="str">
        <f t="shared" si="2"/>
        <v>BAJO</v>
      </c>
      <c r="K55" s="3"/>
      <c r="L55" s="47">
        <f>IF(J55="BAJO",0.1,IF(J55="MEDIO",3,5))</f>
        <v>0.1</v>
      </c>
    </row>
    <row r="56" spans="1:12" s="22" customFormat="1" ht="12.75">
      <c r="A56" s="238"/>
      <c r="B56" s="25"/>
      <c r="C56" s="13"/>
      <c r="D56" s="15"/>
      <c r="E56" s="15"/>
      <c r="F56" s="41"/>
      <c r="G56" s="21"/>
      <c r="H56" s="21"/>
      <c r="I56" s="21">
        <f t="shared" si="1"/>
        <v>0</v>
      </c>
      <c r="J56" s="81" t="str">
        <f t="shared" si="2"/>
        <v>BAJO</v>
      </c>
      <c r="K56" s="3"/>
      <c r="L56" s="59">
        <f>IF(J56="BAJO",0.1,IF(J56="MEDIO",3,5))</f>
        <v>0.1</v>
      </c>
    </row>
    <row r="57" spans="1:12" s="11" customFormat="1" ht="12.75">
      <c r="A57" s="237"/>
      <c r="B57" s="25"/>
      <c r="C57" s="15"/>
      <c r="D57" s="26"/>
      <c r="E57" s="16"/>
      <c r="F57" s="35"/>
      <c r="G57" s="23"/>
      <c r="H57" s="23"/>
      <c r="I57" s="14">
        <f t="shared" si="1"/>
        <v>0</v>
      </c>
      <c r="J57" s="81" t="str">
        <f t="shared" si="2"/>
        <v>BAJO</v>
      </c>
      <c r="K57" s="3"/>
      <c r="L57" s="47">
        <f t="shared" si="0"/>
        <v>0.1</v>
      </c>
    </row>
    <row r="58" spans="1:12" s="11" customFormat="1" ht="12.75">
      <c r="A58" s="237"/>
      <c r="B58" s="25"/>
      <c r="C58" s="13"/>
      <c r="D58" s="26"/>
      <c r="E58" s="16"/>
      <c r="F58" s="35"/>
      <c r="G58" s="23"/>
      <c r="H58" s="23"/>
      <c r="I58" s="14">
        <f t="shared" si="1"/>
        <v>0</v>
      </c>
      <c r="J58" s="81" t="str">
        <f t="shared" si="2"/>
        <v>BAJO</v>
      </c>
      <c r="K58" s="3"/>
      <c r="L58" s="47">
        <f t="shared" si="0"/>
        <v>0.1</v>
      </c>
    </row>
    <row r="59" spans="1:12" s="11" customFormat="1" ht="12.75">
      <c r="A59" s="237"/>
      <c r="B59" s="25"/>
      <c r="C59" s="13"/>
      <c r="D59" s="13"/>
      <c r="E59" s="16"/>
      <c r="F59" s="35"/>
      <c r="G59" s="23"/>
      <c r="H59" s="23"/>
      <c r="I59" s="14">
        <f>G59*H59</f>
        <v>0</v>
      </c>
      <c r="J59" s="81" t="str">
        <f t="shared" si="2"/>
        <v>BAJO</v>
      </c>
      <c r="K59" s="3"/>
      <c r="L59" s="47">
        <f>IF(J59="BAJO",0.1,IF(J59="MEDIO",3,5))</f>
        <v>0.1</v>
      </c>
    </row>
    <row r="60" spans="1:12" s="11" customFormat="1" ht="12.75">
      <c r="A60" s="237"/>
      <c r="B60" s="25"/>
      <c r="C60" s="28"/>
      <c r="D60" s="29"/>
      <c r="E60" s="28"/>
      <c r="F60" s="35"/>
      <c r="G60" s="14"/>
      <c r="H60" s="14"/>
      <c r="I60" s="14">
        <f t="shared" si="1"/>
        <v>0</v>
      </c>
      <c r="J60" s="81" t="str">
        <f t="shared" si="2"/>
        <v>BAJO</v>
      </c>
      <c r="K60" s="3"/>
      <c r="L60" s="47">
        <f t="shared" si="0"/>
        <v>0.1</v>
      </c>
    </row>
    <row r="61" spans="1:12" s="11" customFormat="1" ht="12.75">
      <c r="A61" s="237"/>
      <c r="B61" s="25"/>
      <c r="C61" s="28"/>
      <c r="D61" s="29"/>
      <c r="E61" s="28"/>
      <c r="F61" s="35"/>
      <c r="G61" s="30"/>
      <c r="H61" s="14"/>
      <c r="I61" s="14">
        <f t="shared" si="1"/>
        <v>0</v>
      </c>
      <c r="J61" s="81" t="str">
        <f t="shared" si="2"/>
        <v>BAJO</v>
      </c>
      <c r="K61" s="3"/>
      <c r="L61" s="47">
        <f t="shared" si="0"/>
        <v>0.1</v>
      </c>
    </row>
    <row r="62" spans="1:12" s="11" customFormat="1" ht="12.75">
      <c r="A62" s="237"/>
      <c r="B62" s="25"/>
      <c r="C62" s="28"/>
      <c r="D62" s="29"/>
      <c r="E62" s="28"/>
      <c r="F62" s="35"/>
      <c r="G62" s="30"/>
      <c r="H62" s="14"/>
      <c r="I62" s="14">
        <f>G62*H62</f>
        <v>0</v>
      </c>
      <c r="J62" s="81" t="str">
        <f t="shared" si="2"/>
        <v>BAJO</v>
      </c>
      <c r="K62" s="3"/>
      <c r="L62" s="47">
        <f>IF(J62="BAJO",0.1,IF(J62="MEDIO",3,5))</f>
        <v>0.1</v>
      </c>
    </row>
    <row r="63" spans="1:12" s="11" customFormat="1" ht="12.75">
      <c r="A63" s="237"/>
      <c r="B63" s="25"/>
      <c r="C63" s="28"/>
      <c r="D63" s="29"/>
      <c r="E63" s="28"/>
      <c r="F63" s="35"/>
      <c r="G63" s="14"/>
      <c r="H63" s="14"/>
      <c r="I63" s="14">
        <f t="shared" si="1"/>
        <v>0</v>
      </c>
      <c r="J63" s="81" t="str">
        <f t="shared" si="2"/>
        <v>BAJO</v>
      </c>
      <c r="K63" s="13"/>
      <c r="L63" s="47">
        <f t="shared" si="0"/>
        <v>0.1</v>
      </c>
    </row>
    <row r="64" spans="1:12" s="11" customFormat="1" ht="12.75">
      <c r="A64" s="237"/>
      <c r="B64" s="25"/>
      <c r="C64" s="28"/>
      <c r="D64" s="29"/>
      <c r="E64" s="28"/>
      <c r="F64" s="35"/>
      <c r="G64" s="14"/>
      <c r="H64" s="14"/>
      <c r="I64" s="14">
        <f>G64*H64</f>
        <v>0</v>
      </c>
      <c r="J64" s="81" t="str">
        <f t="shared" si="2"/>
        <v>BAJO</v>
      </c>
      <c r="K64" s="13"/>
      <c r="L64" s="47">
        <f>IF(J64="BAJO",0.1,IF(J64="MEDIO",3,5))</f>
        <v>0.1</v>
      </c>
    </row>
    <row r="65" spans="1:14" s="22" customFormat="1" ht="12.75">
      <c r="A65" s="238"/>
      <c r="B65" s="31"/>
      <c r="C65" s="32"/>
      <c r="D65" s="33"/>
      <c r="E65" s="15"/>
      <c r="F65" s="42"/>
      <c r="G65" s="21"/>
      <c r="H65" s="21"/>
      <c r="I65" s="21">
        <f t="shared" si="1"/>
        <v>0</v>
      </c>
      <c r="J65" s="81" t="str">
        <f t="shared" si="2"/>
        <v>BAJO</v>
      </c>
      <c r="K65" s="3"/>
      <c r="L65" s="59">
        <f t="shared" si="0"/>
        <v>0.1</v>
      </c>
    </row>
    <row r="66" spans="1:14" s="22" customFormat="1" ht="12.75">
      <c r="A66" s="238"/>
      <c r="B66" s="31"/>
      <c r="C66" s="32"/>
      <c r="D66" s="29"/>
      <c r="E66" s="15"/>
      <c r="F66" s="42"/>
      <c r="G66" s="34"/>
      <c r="H66" s="21"/>
      <c r="I66" s="21">
        <f t="shared" si="1"/>
        <v>0</v>
      </c>
      <c r="J66" s="81" t="str">
        <f t="shared" si="2"/>
        <v>BAJO</v>
      </c>
      <c r="K66" s="3"/>
      <c r="L66" s="59">
        <f t="shared" si="0"/>
        <v>0.1</v>
      </c>
    </row>
    <row r="67" spans="1:14" s="11" customFormat="1" ht="12.75">
      <c r="A67" s="237"/>
      <c r="B67" s="25"/>
      <c r="C67" s="35"/>
      <c r="D67" s="29"/>
      <c r="E67" s="28"/>
      <c r="F67" s="35"/>
      <c r="G67" s="14"/>
      <c r="H67" s="14"/>
      <c r="I67" s="14">
        <f t="shared" si="1"/>
        <v>0</v>
      </c>
      <c r="J67" s="81" t="str">
        <f t="shared" si="2"/>
        <v>BAJO</v>
      </c>
      <c r="K67" s="13"/>
      <c r="L67" s="47">
        <f t="shared" si="0"/>
        <v>0.1</v>
      </c>
    </row>
    <row r="68" spans="1:14" s="11" customFormat="1" ht="12.75">
      <c r="A68" s="237"/>
      <c r="B68" s="25"/>
      <c r="C68" s="28"/>
      <c r="D68" s="29"/>
      <c r="E68" s="28"/>
      <c r="F68" s="35"/>
      <c r="G68" s="14"/>
      <c r="H68" s="14"/>
      <c r="I68" s="14">
        <f t="shared" si="1"/>
        <v>0</v>
      </c>
      <c r="J68" s="81" t="str">
        <f t="shared" si="2"/>
        <v>BAJO</v>
      </c>
      <c r="K68" s="13"/>
      <c r="L68" s="47">
        <f t="shared" si="0"/>
        <v>0.1</v>
      </c>
    </row>
    <row r="69" spans="1:14" s="11" customFormat="1" ht="12.75">
      <c r="A69" s="237"/>
      <c r="B69" s="25"/>
      <c r="C69" s="28"/>
      <c r="D69" s="29"/>
      <c r="E69" s="28"/>
      <c r="F69" s="35"/>
      <c r="G69" s="14"/>
      <c r="H69" s="14"/>
      <c r="I69" s="14">
        <f t="shared" si="1"/>
        <v>0</v>
      </c>
      <c r="J69" s="81" t="str">
        <f t="shared" si="2"/>
        <v>BAJO</v>
      </c>
      <c r="K69" s="3"/>
      <c r="L69" s="47">
        <f t="shared" si="0"/>
        <v>0.1</v>
      </c>
    </row>
    <row r="70" spans="1:14" s="11" customFormat="1" ht="12.75">
      <c r="A70" s="237"/>
      <c r="B70" s="25"/>
      <c r="C70" s="28"/>
      <c r="D70" s="29"/>
      <c r="E70" s="28"/>
      <c r="F70" s="35"/>
      <c r="G70" s="14"/>
      <c r="H70" s="14"/>
      <c r="I70" s="14">
        <f t="shared" si="1"/>
        <v>0</v>
      </c>
      <c r="J70" s="81" t="str">
        <f t="shared" si="2"/>
        <v>BAJO</v>
      </c>
      <c r="K70" s="3"/>
      <c r="L70" s="47">
        <f t="shared" ref="L70:L75" si="3">IF(J70="BAJO",0.1,IF(J70="MEDIO",3,5))</f>
        <v>0.1</v>
      </c>
    </row>
    <row r="71" spans="1:14" s="11" customFormat="1" ht="12.75">
      <c r="A71" s="237"/>
      <c r="B71" s="25"/>
      <c r="C71" s="28"/>
      <c r="D71" s="29"/>
      <c r="E71" s="28"/>
      <c r="F71" s="35"/>
      <c r="G71" s="14"/>
      <c r="H71" s="14"/>
      <c r="I71" s="14">
        <f t="shared" ref="I71:I75" si="4">G71*H71</f>
        <v>0</v>
      </c>
      <c r="J71" s="81" t="str">
        <f t="shared" si="2"/>
        <v>BAJO</v>
      </c>
      <c r="K71" s="3"/>
      <c r="L71" s="47">
        <f t="shared" si="3"/>
        <v>0.1</v>
      </c>
    </row>
    <row r="72" spans="1:14" s="11" customFormat="1" ht="12.75">
      <c r="A72" s="237"/>
      <c r="B72" s="25"/>
      <c r="C72" s="28"/>
      <c r="D72" s="29"/>
      <c r="E72" s="28"/>
      <c r="F72" s="35"/>
      <c r="G72" s="14"/>
      <c r="H72" s="14"/>
      <c r="I72" s="14">
        <f t="shared" si="4"/>
        <v>0</v>
      </c>
      <c r="J72" s="81" t="str">
        <f t="shared" ref="J72:J75" si="5">IF(I72&lt;=6,"BAJO",IF(I72&gt;=15,"ALTO","MEDIO"))</f>
        <v>BAJO</v>
      </c>
      <c r="K72" s="3"/>
      <c r="L72" s="47">
        <f t="shared" si="3"/>
        <v>0.1</v>
      </c>
    </row>
    <row r="73" spans="1:14" s="11" customFormat="1" ht="12.75">
      <c r="A73" s="237"/>
      <c r="B73" s="25"/>
      <c r="C73" s="28"/>
      <c r="D73" s="29"/>
      <c r="E73" s="28"/>
      <c r="F73" s="35"/>
      <c r="G73" s="14"/>
      <c r="H73" s="14"/>
      <c r="I73" s="14">
        <f t="shared" si="4"/>
        <v>0</v>
      </c>
      <c r="J73" s="81" t="str">
        <f t="shared" si="5"/>
        <v>BAJO</v>
      </c>
      <c r="K73" s="3"/>
      <c r="L73" s="47">
        <f t="shared" si="3"/>
        <v>0.1</v>
      </c>
    </row>
    <row r="74" spans="1:14" s="11" customFormat="1" ht="12.75">
      <c r="A74" s="237"/>
      <c r="B74" s="25"/>
      <c r="C74" s="28"/>
      <c r="D74" s="29"/>
      <c r="E74" s="28"/>
      <c r="F74" s="35"/>
      <c r="G74" s="14"/>
      <c r="H74" s="14"/>
      <c r="I74" s="14">
        <f t="shared" si="4"/>
        <v>0</v>
      </c>
      <c r="J74" s="81" t="str">
        <f t="shared" si="5"/>
        <v>BAJO</v>
      </c>
      <c r="K74" s="3"/>
      <c r="L74" s="47">
        <f t="shared" si="3"/>
        <v>0.1</v>
      </c>
    </row>
    <row r="75" spans="1:14" s="11" customFormat="1" ht="12.75">
      <c r="A75" s="237"/>
      <c r="B75" s="25"/>
      <c r="C75" s="28"/>
      <c r="D75" s="29"/>
      <c r="E75" s="28"/>
      <c r="F75" s="35"/>
      <c r="G75" s="14"/>
      <c r="H75" s="14"/>
      <c r="I75" s="14">
        <f t="shared" si="4"/>
        <v>0</v>
      </c>
      <c r="J75" s="81" t="str">
        <f t="shared" si="5"/>
        <v>BAJO</v>
      </c>
      <c r="K75" s="3"/>
      <c r="L75" s="47">
        <f t="shared" si="3"/>
        <v>0.1</v>
      </c>
    </row>
    <row r="76" spans="1:14" s="11" customFormat="1" ht="12.75">
      <c r="A76" s="80"/>
      <c r="C76" s="36"/>
      <c r="D76" s="37"/>
      <c r="F76" s="43"/>
      <c r="G76" s="38"/>
      <c r="H76" s="38"/>
      <c r="M76" s="11">
        <f>SUM(L7:L75)</f>
        <v>6.8999999999999915</v>
      </c>
      <c r="N76" s="11">
        <f>COUNT(L7:L75)</f>
        <v>69</v>
      </c>
    </row>
    <row r="77" spans="1:14" s="11" customFormat="1" ht="12.75">
      <c r="A77" s="80"/>
      <c r="D77" s="37"/>
      <c r="F77" s="43"/>
      <c r="G77" s="38"/>
      <c r="H77" s="38"/>
    </row>
    <row r="78" spans="1:14" s="11" customFormat="1" ht="12.75">
      <c r="A78" s="80"/>
      <c r="D78" s="37"/>
      <c r="F78" s="43"/>
      <c r="G78" s="38"/>
      <c r="H78" s="38"/>
    </row>
  </sheetData>
  <dataConsolidate/>
  <mergeCells count="5">
    <mergeCell ref="A4:B4"/>
    <mergeCell ref="F4:J4"/>
    <mergeCell ref="C1:L1"/>
    <mergeCell ref="C2:L2"/>
    <mergeCell ref="A1:B2"/>
  </mergeCells>
  <conditionalFormatting sqref="J7:J75">
    <cfRule type="cellIs" dxfId="71" priority="1" stopIfTrue="1" operator="equal">
      <formula>"ALTO"</formula>
    </cfRule>
    <cfRule type="cellIs" dxfId="70" priority="2" stopIfTrue="1" operator="equal">
      <formula>"MEDIO"</formula>
    </cfRule>
    <cfRule type="cellIs" dxfId="69"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9"/>
  <sheetViews>
    <sheetView view="pageBreakPreview" zoomScale="70" zoomScaleNormal="70" zoomScaleSheetLayoutView="70" workbookViewId="0">
      <selection sqref="A1:B2"/>
    </sheetView>
  </sheetViews>
  <sheetFormatPr baseColWidth="10" defaultColWidth="11.42578125" defaultRowHeight="18"/>
  <cols>
    <col min="1" max="1" width="8.57031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31"/>
      <c r="B1" s="331"/>
      <c r="C1" s="329" t="s">
        <v>606</v>
      </c>
      <c r="D1" s="329"/>
      <c r="E1" s="329"/>
      <c r="F1" s="329"/>
      <c r="G1" s="329"/>
      <c r="H1" s="329"/>
      <c r="I1" s="329"/>
      <c r="J1" s="329"/>
      <c r="K1" s="329"/>
      <c r="L1" s="329"/>
    </row>
    <row r="2" spans="1:73" ht="36"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903</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249" t="s">
        <v>763</v>
      </c>
      <c r="C7" s="206" t="s">
        <v>764</v>
      </c>
      <c r="D7" s="206" t="s">
        <v>21</v>
      </c>
      <c r="E7" s="206" t="s">
        <v>197</v>
      </c>
      <c r="F7" s="204" t="s">
        <v>761</v>
      </c>
      <c r="G7" s="14">
        <v>2</v>
      </c>
      <c r="H7" s="14">
        <v>3</v>
      </c>
      <c r="I7" s="14">
        <f>G7*H7</f>
        <v>6</v>
      </c>
      <c r="J7" s="81" t="str">
        <f>IF(I7&lt;=6,"BAJO",IF(I7&gt;=15,"ALTO","MEDIO"))</f>
        <v>BAJO</v>
      </c>
      <c r="K7" s="68" t="s">
        <v>857</v>
      </c>
      <c r="L7" s="47">
        <f t="shared" ref="L7:L70" si="0">IF(J7="BAJO",0.1,IF(J7="MEDIO",3,5))</f>
        <v>0.1</v>
      </c>
      <c r="BT7" s="11">
        <v>1</v>
      </c>
      <c r="BU7" s="11">
        <v>1</v>
      </c>
    </row>
    <row r="8" spans="1:73" s="11" customFormat="1" ht="38.25">
      <c r="A8" s="84">
        <v>2</v>
      </c>
      <c r="B8" s="249" t="s">
        <v>763</v>
      </c>
      <c r="C8" s="207" t="s">
        <v>743</v>
      </c>
      <c r="D8" s="208" t="s">
        <v>762</v>
      </c>
      <c r="E8" s="207" t="s">
        <v>197</v>
      </c>
      <c r="F8" s="209" t="s">
        <v>405</v>
      </c>
      <c r="G8" s="14">
        <v>2</v>
      </c>
      <c r="H8" s="14">
        <v>3</v>
      </c>
      <c r="I8" s="14">
        <f t="shared" ref="I8:I71" si="1">G8*H8</f>
        <v>6</v>
      </c>
      <c r="J8" s="81" t="str">
        <f>IF(I8&lt;=6,"BAJO",IF(I8&gt;=15,"ALTO","MEDIO"))</f>
        <v>BAJO</v>
      </c>
      <c r="K8" s="68" t="s">
        <v>857</v>
      </c>
      <c r="L8" s="47">
        <f t="shared" si="0"/>
        <v>0.1</v>
      </c>
      <c r="BT8" s="11">
        <v>2</v>
      </c>
      <c r="BU8" s="11">
        <v>2</v>
      </c>
    </row>
    <row r="9" spans="1:73" s="11" customFormat="1" ht="12.75">
      <c r="A9" s="84"/>
      <c r="B9" s="250"/>
      <c r="C9" s="13"/>
      <c r="D9" s="26"/>
      <c r="E9" s="13"/>
      <c r="F9" s="41"/>
      <c r="G9" s="14"/>
      <c r="H9" s="14"/>
      <c r="I9" s="14">
        <f>G9*H9</f>
        <v>0</v>
      </c>
      <c r="J9" s="14" t="str">
        <f t="shared" ref="J9:J70" si="2">IF(I9&lt;12,"BAJO",IF(I9&gt;19,"ALTO","MEDIO"))</f>
        <v>BAJO</v>
      </c>
      <c r="K9" s="3"/>
      <c r="L9" s="47">
        <f>IF(J9="BAJO",0.1,IF(J9="MEDIO",3,5))</f>
        <v>0.1</v>
      </c>
      <c r="BT9" s="11">
        <v>2</v>
      </c>
      <c r="BU9" s="11">
        <v>2</v>
      </c>
    </row>
    <row r="10" spans="1:73" s="11" customFormat="1" ht="12.75">
      <c r="A10" s="84"/>
      <c r="B10" s="250"/>
      <c r="C10" s="13"/>
      <c r="D10" s="13"/>
      <c r="E10" s="13"/>
      <c r="F10" s="41"/>
      <c r="G10" s="14"/>
      <c r="H10" s="14"/>
      <c r="I10" s="14">
        <f t="shared" si="1"/>
        <v>0</v>
      </c>
      <c r="J10" s="14" t="str">
        <f t="shared" si="2"/>
        <v>BAJO</v>
      </c>
      <c r="K10" s="3"/>
      <c r="L10" s="47">
        <f t="shared" si="0"/>
        <v>0.1</v>
      </c>
    </row>
    <row r="11" spans="1:73" s="11" customFormat="1" ht="12.75">
      <c r="A11" s="84"/>
      <c r="B11" s="250"/>
      <c r="C11" s="13"/>
      <c r="D11" s="29"/>
      <c r="E11" s="13"/>
      <c r="F11" s="41"/>
      <c r="G11" s="14"/>
      <c r="H11" s="14"/>
      <c r="I11" s="14">
        <f t="shared" si="1"/>
        <v>0</v>
      </c>
      <c r="J11" s="14" t="str">
        <f t="shared" si="2"/>
        <v>BAJO</v>
      </c>
      <c r="K11" s="13"/>
      <c r="L11" s="47">
        <f t="shared" si="0"/>
        <v>0.1</v>
      </c>
    </row>
    <row r="12" spans="1:73" s="11" customFormat="1" ht="12.75">
      <c r="A12" s="84"/>
      <c r="B12" s="250"/>
      <c r="C12" s="13"/>
      <c r="D12" s="26"/>
      <c r="E12" s="13"/>
      <c r="F12" s="41"/>
      <c r="G12" s="14"/>
      <c r="H12" s="14"/>
      <c r="I12" s="14">
        <f>G12*H12</f>
        <v>0</v>
      </c>
      <c r="J12" s="14" t="str">
        <f t="shared" si="2"/>
        <v>BAJO</v>
      </c>
      <c r="K12" s="13"/>
      <c r="L12" s="47">
        <f>IF(J12="BAJO",0.1,IF(J12="MEDIO",3,5))</f>
        <v>0.1</v>
      </c>
    </row>
    <row r="13" spans="1:73" s="11" customFormat="1" ht="12.75">
      <c r="A13" s="84"/>
      <c r="B13" s="250"/>
      <c r="C13" s="13"/>
      <c r="D13" s="26"/>
      <c r="E13" s="13"/>
      <c r="F13" s="41"/>
      <c r="G13" s="14"/>
      <c r="H13" s="14"/>
      <c r="I13" s="14">
        <f>G13*H13</f>
        <v>0</v>
      </c>
      <c r="J13" s="14" t="str">
        <f t="shared" si="2"/>
        <v>BAJO</v>
      </c>
      <c r="K13" s="13"/>
      <c r="L13" s="47">
        <f>IF(J13="BAJO",0.1,IF(J13="MEDIO",3,5))</f>
        <v>0.1</v>
      </c>
    </row>
    <row r="14" spans="1:73" s="11" customFormat="1" ht="12.75">
      <c r="A14" s="84"/>
      <c r="B14" s="250"/>
      <c r="C14" s="13"/>
      <c r="D14" s="26"/>
      <c r="E14" s="13"/>
      <c r="F14" s="41"/>
      <c r="G14" s="14"/>
      <c r="H14" s="14"/>
      <c r="I14" s="14">
        <f>G14*H14</f>
        <v>0</v>
      </c>
      <c r="J14" s="14" t="str">
        <f t="shared" si="2"/>
        <v>BAJO</v>
      </c>
      <c r="K14" s="13"/>
      <c r="L14" s="47">
        <f>IF(J14="BAJO",0.1,IF(J14="MEDIO",3,5))</f>
        <v>0.1</v>
      </c>
    </row>
    <row r="15" spans="1:73" s="11" customFormat="1" ht="12.75">
      <c r="A15" s="84"/>
      <c r="B15" s="250"/>
      <c r="C15" s="13"/>
      <c r="D15" s="13"/>
      <c r="E15" s="13"/>
      <c r="F15" s="41"/>
      <c r="G15" s="14"/>
      <c r="H15" s="14"/>
      <c r="I15" s="14">
        <f t="shared" si="1"/>
        <v>0</v>
      </c>
      <c r="J15" s="14" t="str">
        <f t="shared" si="2"/>
        <v>BAJO</v>
      </c>
      <c r="K15" s="13"/>
      <c r="L15" s="47">
        <f t="shared" si="0"/>
        <v>0.1</v>
      </c>
    </row>
    <row r="16" spans="1:73" s="11" customFormat="1" ht="12.75">
      <c r="A16" s="84"/>
      <c r="B16" s="250"/>
      <c r="C16" s="13"/>
      <c r="D16" s="26"/>
      <c r="E16" s="13"/>
      <c r="F16" s="41"/>
      <c r="G16" s="14"/>
      <c r="H16" s="14"/>
      <c r="I16" s="14">
        <f t="shared" si="1"/>
        <v>0</v>
      </c>
      <c r="J16" s="14" t="str">
        <f t="shared" si="2"/>
        <v>BAJO</v>
      </c>
      <c r="K16" s="13"/>
      <c r="L16" s="47">
        <f t="shared" si="0"/>
        <v>0.1</v>
      </c>
    </row>
    <row r="17" spans="1:12" s="11" customFormat="1" ht="12.75">
      <c r="A17" s="84"/>
      <c r="B17" s="250"/>
      <c r="C17" s="13"/>
      <c r="D17" s="26"/>
      <c r="E17" s="13"/>
      <c r="F17" s="41"/>
      <c r="G17" s="14"/>
      <c r="H17" s="14"/>
      <c r="I17" s="14">
        <f>G17*H17</f>
        <v>0</v>
      </c>
      <c r="J17" s="14" t="str">
        <f t="shared" si="2"/>
        <v>BAJO</v>
      </c>
      <c r="K17" s="13"/>
      <c r="L17" s="47">
        <f>IF(J17="BAJO",0.1,IF(J17="MEDIO",3,5))</f>
        <v>0.1</v>
      </c>
    </row>
    <row r="18" spans="1:12" s="11" customFormat="1" ht="12.75">
      <c r="A18" s="84"/>
      <c r="B18" s="250"/>
      <c r="C18" s="13"/>
      <c r="D18" s="13"/>
      <c r="E18" s="13"/>
      <c r="F18" s="41"/>
      <c r="G18" s="27"/>
      <c r="H18" s="14"/>
      <c r="I18" s="14">
        <f t="shared" si="1"/>
        <v>0</v>
      </c>
      <c r="J18" s="14" t="str">
        <f t="shared" si="2"/>
        <v>BAJO</v>
      </c>
      <c r="K18" s="3"/>
      <c r="L18" s="47">
        <f t="shared" si="0"/>
        <v>0.1</v>
      </c>
    </row>
    <row r="19" spans="1:12" s="11" customFormat="1" ht="12.75">
      <c r="A19" s="84"/>
      <c r="B19" s="250"/>
      <c r="C19" s="13"/>
      <c r="D19" s="26"/>
      <c r="E19" s="13"/>
      <c r="F19" s="41"/>
      <c r="G19" s="27"/>
      <c r="H19" s="14"/>
      <c r="I19" s="14">
        <f t="shared" si="1"/>
        <v>0</v>
      </c>
      <c r="J19" s="14" t="str">
        <f t="shared" si="2"/>
        <v>BAJO</v>
      </c>
      <c r="K19" s="3"/>
      <c r="L19" s="47">
        <f t="shared" si="0"/>
        <v>0.1</v>
      </c>
    </row>
    <row r="20" spans="1:12" s="11" customFormat="1" ht="12.75">
      <c r="A20" s="84"/>
      <c r="B20" s="250"/>
      <c r="C20" s="13"/>
      <c r="D20" s="26"/>
      <c r="E20" s="13"/>
      <c r="F20" s="41"/>
      <c r="G20" s="27"/>
      <c r="H20" s="14"/>
      <c r="I20" s="14">
        <f>G20*H20</f>
        <v>0</v>
      </c>
      <c r="J20" s="14" t="str">
        <f t="shared" si="2"/>
        <v>BAJO</v>
      </c>
      <c r="K20" s="3"/>
      <c r="L20" s="47">
        <f>IF(J20="BAJO",0.1,IF(J20="MEDIO",3,5))</f>
        <v>0.1</v>
      </c>
    </row>
    <row r="21" spans="1:12" s="11" customFormat="1" ht="12.75">
      <c r="A21" s="84"/>
      <c r="B21" s="250"/>
      <c r="C21" s="13"/>
      <c r="D21" s="13"/>
      <c r="E21" s="13"/>
      <c r="F21" s="41"/>
      <c r="G21" s="14"/>
      <c r="H21" s="14"/>
      <c r="I21" s="14">
        <f t="shared" si="1"/>
        <v>0</v>
      </c>
      <c r="J21" s="14" t="str">
        <f t="shared" si="2"/>
        <v>BAJO</v>
      </c>
      <c r="K21" s="13"/>
      <c r="L21" s="47">
        <f t="shared" si="0"/>
        <v>0.1</v>
      </c>
    </row>
    <row r="22" spans="1:12" s="11" customFormat="1" ht="12.75">
      <c r="A22" s="84"/>
      <c r="B22" s="250"/>
      <c r="C22" s="13"/>
      <c r="D22" s="13"/>
      <c r="E22" s="13"/>
      <c r="F22" s="41"/>
      <c r="G22" s="14"/>
      <c r="H22" s="14"/>
      <c r="I22" s="14">
        <f t="shared" si="1"/>
        <v>0</v>
      </c>
      <c r="J22" s="14" t="str">
        <f t="shared" si="2"/>
        <v>BAJO</v>
      </c>
      <c r="K22" s="13"/>
      <c r="L22" s="47">
        <f t="shared" si="0"/>
        <v>0.1</v>
      </c>
    </row>
    <row r="23" spans="1:12" s="11" customFormat="1" ht="12.75">
      <c r="A23" s="84"/>
      <c r="B23" s="250"/>
      <c r="C23" s="13"/>
      <c r="D23" s="13"/>
      <c r="E23" s="13"/>
      <c r="F23" s="41"/>
      <c r="G23" s="14"/>
      <c r="H23" s="14"/>
      <c r="I23" s="14">
        <f>G23*H23</f>
        <v>0</v>
      </c>
      <c r="J23" s="14" t="str">
        <f t="shared" si="2"/>
        <v>BAJO</v>
      </c>
      <c r="K23" s="13"/>
      <c r="L23" s="47">
        <f>IF(J23="BAJO",0.1,IF(J23="MEDIO",3,5))</f>
        <v>0.1</v>
      </c>
    </row>
    <row r="24" spans="1:12" s="11" customFormat="1" ht="12.75">
      <c r="A24" s="84"/>
      <c r="B24" s="250"/>
      <c r="C24" s="13"/>
      <c r="D24" s="13"/>
      <c r="E24" s="13"/>
      <c r="F24" s="41"/>
      <c r="G24" s="14"/>
      <c r="H24" s="14"/>
      <c r="I24" s="14">
        <f t="shared" si="1"/>
        <v>0</v>
      </c>
      <c r="J24" s="14" t="str">
        <f t="shared" si="2"/>
        <v>BAJO</v>
      </c>
      <c r="K24" s="3"/>
      <c r="L24" s="47">
        <f t="shared" si="0"/>
        <v>0.1</v>
      </c>
    </row>
    <row r="25" spans="1:12" s="11" customFormat="1" ht="12.75">
      <c r="A25" s="84"/>
      <c r="B25" s="250"/>
      <c r="C25" s="13"/>
      <c r="D25" s="13"/>
      <c r="E25" s="13"/>
      <c r="F25" s="41"/>
      <c r="G25" s="14"/>
      <c r="H25" s="14"/>
      <c r="I25" s="14">
        <f t="shared" si="1"/>
        <v>0</v>
      </c>
      <c r="J25" s="14" t="str">
        <f t="shared" si="2"/>
        <v>BAJO</v>
      </c>
      <c r="K25" s="3"/>
      <c r="L25" s="47">
        <f t="shared" si="0"/>
        <v>0.1</v>
      </c>
    </row>
    <row r="26" spans="1:12" s="11" customFormat="1" ht="12.75">
      <c r="A26" s="84"/>
      <c r="B26" s="250"/>
      <c r="C26" s="13"/>
      <c r="D26" s="13"/>
      <c r="E26" s="13"/>
      <c r="F26" s="41"/>
      <c r="G26" s="14"/>
      <c r="H26" s="14"/>
      <c r="I26" s="14">
        <f>G26*H26</f>
        <v>0</v>
      </c>
      <c r="J26" s="14" t="str">
        <f t="shared" si="2"/>
        <v>BAJO</v>
      </c>
      <c r="K26" s="3"/>
      <c r="L26" s="47">
        <f>IF(J26="BAJO",0.1,IF(J26="MEDIO",3,5))</f>
        <v>0.1</v>
      </c>
    </row>
    <row r="27" spans="1:12" s="11" customFormat="1" ht="12.75">
      <c r="A27" s="84"/>
      <c r="B27" s="250"/>
      <c r="C27" s="13"/>
      <c r="D27" s="26"/>
      <c r="E27" s="13"/>
      <c r="F27" s="41"/>
      <c r="G27" s="14"/>
      <c r="H27" s="14"/>
      <c r="I27" s="14">
        <f t="shared" si="1"/>
        <v>0</v>
      </c>
      <c r="J27" s="14" t="str">
        <f t="shared" si="2"/>
        <v>BAJO</v>
      </c>
      <c r="K27" s="3"/>
      <c r="L27" s="47">
        <f t="shared" si="0"/>
        <v>0.1</v>
      </c>
    </row>
    <row r="28" spans="1:12" s="11" customFormat="1" ht="12.75">
      <c r="A28" s="84"/>
      <c r="B28" s="250"/>
      <c r="C28" s="13"/>
      <c r="D28" s="13"/>
      <c r="E28" s="13"/>
      <c r="F28" s="41"/>
      <c r="G28" s="14"/>
      <c r="H28" s="14"/>
      <c r="I28" s="14">
        <f t="shared" si="1"/>
        <v>0</v>
      </c>
      <c r="J28" s="14" t="str">
        <f t="shared" si="2"/>
        <v>BAJO</v>
      </c>
      <c r="K28" s="3"/>
      <c r="L28" s="47">
        <f t="shared" si="0"/>
        <v>0.1</v>
      </c>
    </row>
    <row r="29" spans="1:12" s="11" customFormat="1" ht="12.75">
      <c r="A29" s="84"/>
      <c r="B29" s="250"/>
      <c r="C29" s="13"/>
      <c r="D29" s="13"/>
      <c r="E29" s="13"/>
      <c r="F29" s="41"/>
      <c r="G29" s="14"/>
      <c r="H29" s="14"/>
      <c r="I29" s="14">
        <f>G29*H29</f>
        <v>0</v>
      </c>
      <c r="J29" s="14" t="str">
        <f t="shared" si="2"/>
        <v>BAJO</v>
      </c>
      <c r="K29" s="3"/>
      <c r="L29" s="47">
        <f>IF(J29="BAJO",0.1,IF(J29="MEDIO",3,5))</f>
        <v>0.1</v>
      </c>
    </row>
    <row r="30" spans="1:12" s="11" customFormat="1" ht="12.75">
      <c r="A30" s="84"/>
      <c r="B30" s="250"/>
      <c r="C30" s="13"/>
      <c r="D30" s="26"/>
      <c r="E30" s="13"/>
      <c r="F30" s="41"/>
      <c r="G30" s="14"/>
      <c r="H30" s="14"/>
      <c r="I30" s="14">
        <f t="shared" si="1"/>
        <v>0</v>
      </c>
      <c r="J30" s="14" t="str">
        <f t="shared" si="2"/>
        <v>BAJO</v>
      </c>
      <c r="K30" s="3"/>
      <c r="L30" s="47">
        <f t="shared" si="0"/>
        <v>0.1</v>
      </c>
    </row>
    <row r="31" spans="1:12" s="11" customFormat="1" ht="12.75">
      <c r="A31" s="84"/>
      <c r="B31" s="250"/>
      <c r="C31" s="13"/>
      <c r="D31" s="13"/>
      <c r="E31" s="13"/>
      <c r="F31" s="41"/>
      <c r="G31" s="14"/>
      <c r="H31" s="14"/>
      <c r="I31" s="14">
        <f t="shared" si="1"/>
        <v>0</v>
      </c>
      <c r="J31" s="14" t="str">
        <f t="shared" si="2"/>
        <v>BAJO</v>
      </c>
      <c r="K31" s="3"/>
      <c r="L31" s="47">
        <f t="shared" si="0"/>
        <v>0.1</v>
      </c>
    </row>
    <row r="32" spans="1:12" s="11" customFormat="1" ht="12.75">
      <c r="A32" s="84"/>
      <c r="B32" s="250"/>
      <c r="C32" s="13"/>
      <c r="D32" s="13"/>
      <c r="E32" s="13"/>
      <c r="F32" s="41"/>
      <c r="G32" s="14"/>
      <c r="H32" s="14"/>
      <c r="I32" s="14">
        <f>G32*H32</f>
        <v>0</v>
      </c>
      <c r="J32" s="14" t="str">
        <f t="shared" si="2"/>
        <v>BAJO</v>
      </c>
      <c r="K32" s="3"/>
      <c r="L32" s="47">
        <f>IF(J32="BAJO",0.1,IF(J32="MEDIO",3,5))</f>
        <v>0.1</v>
      </c>
    </row>
    <row r="33" spans="1:12" s="11" customFormat="1" ht="12.75">
      <c r="A33" s="84"/>
      <c r="B33" s="251"/>
      <c r="C33" s="12"/>
      <c r="D33" s="13"/>
      <c r="E33" s="13"/>
      <c r="F33" s="41"/>
      <c r="G33" s="14"/>
      <c r="H33" s="14"/>
      <c r="I33" s="14">
        <f t="shared" si="1"/>
        <v>0</v>
      </c>
      <c r="J33" s="14" t="str">
        <f t="shared" si="2"/>
        <v>BAJO</v>
      </c>
      <c r="K33" s="3"/>
      <c r="L33" s="47">
        <f t="shared" si="0"/>
        <v>0.1</v>
      </c>
    </row>
    <row r="34" spans="1:12" s="11" customFormat="1" ht="12.75">
      <c r="A34" s="84"/>
      <c r="B34" s="251"/>
      <c r="C34" s="13"/>
      <c r="D34" s="29"/>
      <c r="E34" s="13"/>
      <c r="F34" s="41"/>
      <c r="G34" s="14"/>
      <c r="H34" s="14"/>
      <c r="I34" s="14">
        <f t="shared" si="1"/>
        <v>0</v>
      </c>
      <c r="J34" s="14" t="str">
        <f t="shared" si="2"/>
        <v>BAJO</v>
      </c>
      <c r="K34" s="3"/>
      <c r="L34" s="47">
        <f t="shared" si="0"/>
        <v>0.1</v>
      </c>
    </row>
    <row r="35" spans="1:12" s="11" customFormat="1" ht="12.75">
      <c r="A35" s="84"/>
      <c r="B35" s="251"/>
      <c r="C35" s="13"/>
      <c r="D35" s="26"/>
      <c r="E35" s="13"/>
      <c r="F35" s="41"/>
      <c r="G35" s="14"/>
      <c r="H35" s="14"/>
      <c r="I35" s="14">
        <f>G35*H35</f>
        <v>0</v>
      </c>
      <c r="J35" s="14" t="str">
        <f t="shared" si="2"/>
        <v>BAJO</v>
      </c>
      <c r="K35" s="3"/>
      <c r="L35" s="47">
        <f>IF(J35="BAJO",0.1,IF(J35="MEDIO",3,5))</f>
        <v>0.1</v>
      </c>
    </row>
    <row r="36" spans="1:12" s="11" customFormat="1" ht="12.75">
      <c r="A36" s="84"/>
      <c r="B36" s="250"/>
      <c r="C36" s="15"/>
      <c r="D36" s="26"/>
      <c r="E36" s="13"/>
      <c r="F36" s="41"/>
      <c r="G36" s="14"/>
      <c r="H36" s="14"/>
      <c r="I36" s="14">
        <f t="shared" si="1"/>
        <v>0</v>
      </c>
      <c r="J36" s="14" t="str">
        <f t="shared" si="2"/>
        <v>BAJO</v>
      </c>
      <c r="K36" s="3"/>
      <c r="L36" s="47">
        <f t="shared" si="0"/>
        <v>0.1</v>
      </c>
    </row>
    <row r="37" spans="1:12" s="11" customFormat="1" ht="12.75">
      <c r="A37" s="84"/>
      <c r="B37" s="250"/>
      <c r="C37" s="13"/>
      <c r="D37" s="13"/>
      <c r="E37" s="13"/>
      <c r="F37" s="41"/>
      <c r="G37" s="14"/>
      <c r="H37" s="14"/>
      <c r="I37" s="14">
        <f t="shared" si="1"/>
        <v>0</v>
      </c>
      <c r="J37" s="14" t="str">
        <f t="shared" si="2"/>
        <v>BAJO</v>
      </c>
      <c r="K37" s="3"/>
      <c r="L37" s="47">
        <f t="shared" si="0"/>
        <v>0.1</v>
      </c>
    </row>
    <row r="38" spans="1:12" s="11" customFormat="1" ht="12.75">
      <c r="A38" s="84"/>
      <c r="B38" s="250"/>
      <c r="C38" s="13"/>
      <c r="D38" s="13"/>
      <c r="E38" s="13"/>
      <c r="F38" s="41"/>
      <c r="G38" s="14"/>
      <c r="H38" s="14"/>
      <c r="I38" s="14">
        <f>G38*H38</f>
        <v>0</v>
      </c>
      <c r="J38" s="14" t="str">
        <f t="shared" si="2"/>
        <v>BAJO</v>
      </c>
      <c r="K38" s="3"/>
      <c r="L38" s="47">
        <f>IF(J38="BAJO",0.1,IF(J38="MEDIO",3,5))</f>
        <v>0.1</v>
      </c>
    </row>
    <row r="39" spans="1:12" s="11" customFormat="1" ht="12.75">
      <c r="A39" s="84"/>
      <c r="B39" s="250"/>
      <c r="C39" s="13"/>
      <c r="D39" s="26"/>
      <c r="E39" s="13"/>
      <c r="F39" s="41"/>
      <c r="G39" s="14"/>
      <c r="H39" s="14"/>
      <c r="I39" s="14">
        <f t="shared" si="1"/>
        <v>0</v>
      </c>
      <c r="J39" s="14" t="str">
        <f t="shared" si="2"/>
        <v>BAJO</v>
      </c>
      <c r="K39" s="3"/>
      <c r="L39" s="47">
        <f t="shared" si="0"/>
        <v>0.1</v>
      </c>
    </row>
    <row r="40" spans="1:12" s="11" customFormat="1" ht="12.75">
      <c r="A40" s="84"/>
      <c r="B40" s="250"/>
      <c r="C40" s="13"/>
      <c r="D40" s="26"/>
      <c r="E40" s="13"/>
      <c r="F40" s="41"/>
      <c r="G40" s="14"/>
      <c r="H40" s="14"/>
      <c r="I40" s="14">
        <f t="shared" si="1"/>
        <v>0</v>
      </c>
      <c r="J40" s="14" t="str">
        <f t="shared" si="2"/>
        <v>BAJO</v>
      </c>
      <c r="K40" s="3"/>
      <c r="L40" s="47">
        <f t="shared" si="0"/>
        <v>0.1</v>
      </c>
    </row>
    <row r="41" spans="1:12" s="11" customFormat="1" ht="12.75">
      <c r="A41" s="84"/>
      <c r="B41" s="250"/>
      <c r="C41" s="13"/>
      <c r="D41" s="13"/>
      <c r="E41" s="13"/>
      <c r="F41" s="41"/>
      <c r="G41" s="14"/>
      <c r="H41" s="14"/>
      <c r="I41" s="14">
        <f>G41*H41</f>
        <v>0</v>
      </c>
      <c r="J41" s="14" t="str">
        <f t="shared" si="2"/>
        <v>BAJO</v>
      </c>
      <c r="K41" s="3"/>
      <c r="L41" s="47">
        <f>IF(J41="BAJO",0.1,IF(J41="MEDIO",3,5))</f>
        <v>0.1</v>
      </c>
    </row>
    <row r="42" spans="1:12" s="11" customFormat="1" ht="12.75">
      <c r="A42" s="84"/>
      <c r="B42" s="250"/>
      <c r="C42" s="13"/>
      <c r="D42" s="13"/>
      <c r="E42" s="13"/>
      <c r="F42" s="41"/>
      <c r="G42" s="14"/>
      <c r="H42" s="14"/>
      <c r="I42" s="14">
        <f>G42*H42</f>
        <v>0</v>
      </c>
      <c r="J42" s="14" t="str">
        <f t="shared" si="2"/>
        <v>BAJO</v>
      </c>
      <c r="K42" s="3"/>
      <c r="L42" s="47">
        <f>IF(J42="BAJO",0.1,IF(J42="MEDIO",3,5))</f>
        <v>0.1</v>
      </c>
    </row>
    <row r="43" spans="1:12" s="11" customFormat="1" ht="12.75">
      <c r="A43" s="84"/>
      <c r="B43" s="250"/>
      <c r="C43" s="13"/>
      <c r="D43" s="26"/>
      <c r="E43" s="13"/>
      <c r="F43" s="41"/>
      <c r="G43" s="14"/>
      <c r="H43" s="14"/>
      <c r="I43" s="14">
        <f t="shared" si="1"/>
        <v>0</v>
      </c>
      <c r="J43" s="14" t="str">
        <f t="shared" si="2"/>
        <v>BAJO</v>
      </c>
      <c r="K43" s="3"/>
      <c r="L43" s="47">
        <f t="shared" si="0"/>
        <v>0.1</v>
      </c>
    </row>
    <row r="44" spans="1:12" s="11" customFormat="1" ht="12.75">
      <c r="A44" s="84"/>
      <c r="B44" s="250"/>
      <c r="C44" s="13"/>
      <c r="D44" s="26"/>
      <c r="E44" s="13"/>
      <c r="F44" s="41"/>
      <c r="G44" s="14"/>
      <c r="H44" s="14"/>
      <c r="I44" s="14">
        <f t="shared" si="1"/>
        <v>0</v>
      </c>
      <c r="J44" s="14" t="str">
        <f t="shared" si="2"/>
        <v>BAJO</v>
      </c>
      <c r="K44" s="3"/>
      <c r="L44" s="47">
        <f t="shared" si="0"/>
        <v>0.1</v>
      </c>
    </row>
    <row r="45" spans="1:12" s="11" customFormat="1" ht="12.75">
      <c r="A45" s="84"/>
      <c r="B45" s="250"/>
      <c r="C45" s="13"/>
      <c r="D45" s="13"/>
      <c r="E45" s="13"/>
      <c r="F45" s="41"/>
      <c r="G45" s="14"/>
      <c r="H45" s="14"/>
      <c r="I45" s="14">
        <f>G45*H45</f>
        <v>0</v>
      </c>
      <c r="J45" s="14" t="str">
        <f t="shared" si="2"/>
        <v>BAJO</v>
      </c>
      <c r="K45" s="3"/>
      <c r="L45" s="47">
        <f>IF(J45="BAJO",0.1,IF(J45="MEDIO",3,5))</f>
        <v>0.1</v>
      </c>
    </row>
    <row r="46" spans="1:12" s="11" customFormat="1" ht="12.75">
      <c r="A46" s="84"/>
      <c r="B46" s="250"/>
      <c r="C46" s="13"/>
      <c r="D46" s="13"/>
      <c r="E46" s="13"/>
      <c r="F46" s="41"/>
      <c r="G46" s="14"/>
      <c r="H46" s="14"/>
      <c r="I46" s="14">
        <f>G46*H46</f>
        <v>0</v>
      </c>
      <c r="J46" s="14" t="str">
        <f t="shared" si="2"/>
        <v>BAJO</v>
      </c>
      <c r="K46" s="3"/>
      <c r="L46" s="47">
        <f>IF(J46="BAJO",0.1,IF(J46="MEDIO",3,5))</f>
        <v>0.1</v>
      </c>
    </row>
    <row r="47" spans="1:12" s="11" customFormat="1" ht="12.75">
      <c r="A47" s="84"/>
      <c r="B47" s="250"/>
      <c r="C47" s="13"/>
      <c r="D47" s="26"/>
      <c r="E47" s="13"/>
      <c r="F47" s="41"/>
      <c r="G47" s="14"/>
      <c r="H47" s="14"/>
      <c r="I47" s="14">
        <f t="shared" si="1"/>
        <v>0</v>
      </c>
      <c r="J47" s="14" t="str">
        <f t="shared" si="2"/>
        <v>BAJO</v>
      </c>
      <c r="K47" s="3"/>
      <c r="L47" s="47">
        <f t="shared" si="0"/>
        <v>0.1</v>
      </c>
    </row>
    <row r="48" spans="1:12" s="11" customFormat="1" ht="12.75">
      <c r="A48" s="84"/>
      <c r="B48" s="250"/>
      <c r="C48" s="13"/>
      <c r="D48" s="13"/>
      <c r="E48" s="13"/>
      <c r="F48" s="41"/>
      <c r="G48" s="14"/>
      <c r="H48" s="14"/>
      <c r="I48" s="14">
        <f t="shared" si="1"/>
        <v>0</v>
      </c>
      <c r="J48" s="14" t="str">
        <f t="shared" si="2"/>
        <v>BAJO</v>
      </c>
      <c r="K48" s="3"/>
      <c r="L48" s="47">
        <f t="shared" si="0"/>
        <v>0.1</v>
      </c>
    </row>
    <row r="49" spans="1:12" s="11" customFormat="1" ht="12.75">
      <c r="A49" s="84"/>
      <c r="B49" s="250"/>
      <c r="C49" s="13"/>
      <c r="D49" s="13"/>
      <c r="E49" s="13"/>
      <c r="F49" s="41"/>
      <c r="G49" s="14"/>
      <c r="H49" s="14"/>
      <c r="I49" s="14">
        <f>G49*H49</f>
        <v>0</v>
      </c>
      <c r="J49" s="14" t="str">
        <f t="shared" si="2"/>
        <v>BAJO</v>
      </c>
      <c r="K49" s="3"/>
      <c r="L49" s="47">
        <f>IF(J49="BAJO",0.1,IF(J49="MEDIO",3,5))</f>
        <v>0.1</v>
      </c>
    </row>
    <row r="50" spans="1:12" s="11" customFormat="1" ht="12.75">
      <c r="A50" s="84"/>
      <c r="B50" s="250"/>
      <c r="C50" s="13"/>
      <c r="D50" s="26"/>
      <c r="E50" s="13"/>
      <c r="F50" s="41"/>
      <c r="G50" s="14"/>
      <c r="H50" s="14"/>
      <c r="I50" s="14">
        <f t="shared" si="1"/>
        <v>0</v>
      </c>
      <c r="J50" s="14" t="str">
        <f t="shared" si="2"/>
        <v>BAJO</v>
      </c>
      <c r="K50" s="3"/>
      <c r="L50" s="47">
        <f t="shared" si="0"/>
        <v>0.1</v>
      </c>
    </row>
    <row r="51" spans="1:12" s="11" customFormat="1" ht="12.75">
      <c r="A51" s="84"/>
      <c r="B51" s="250"/>
      <c r="C51" s="13"/>
      <c r="D51" s="29"/>
      <c r="E51" s="13"/>
      <c r="F51" s="41"/>
      <c r="G51" s="14"/>
      <c r="H51" s="14"/>
      <c r="I51" s="14">
        <f t="shared" si="1"/>
        <v>0</v>
      </c>
      <c r="J51" s="14" t="str">
        <f t="shared" si="2"/>
        <v>BAJO</v>
      </c>
      <c r="K51" s="3"/>
      <c r="L51" s="47">
        <f t="shared" si="0"/>
        <v>0.1</v>
      </c>
    </row>
    <row r="52" spans="1:12" s="11" customFormat="1" ht="12.75">
      <c r="A52" s="237"/>
      <c r="B52" s="250"/>
      <c r="C52" s="13"/>
      <c r="D52" s="13"/>
      <c r="E52" s="13"/>
      <c r="F52" s="41"/>
      <c r="G52" s="14"/>
      <c r="H52" s="14"/>
      <c r="I52" s="14">
        <f>G52*H52</f>
        <v>0</v>
      </c>
      <c r="J52" s="14" t="str">
        <f t="shared" si="2"/>
        <v>BAJO</v>
      </c>
      <c r="K52" s="3"/>
      <c r="L52" s="47">
        <f>IF(J52="BAJO",0.1,IF(J52="MEDIO",3,5))</f>
        <v>0.1</v>
      </c>
    </row>
    <row r="53" spans="1:12" s="11" customFormat="1" ht="12.75">
      <c r="A53" s="237"/>
      <c r="B53" s="250"/>
      <c r="C53" s="13"/>
      <c r="D53" s="13"/>
      <c r="E53" s="13"/>
      <c r="F53" s="41"/>
      <c r="G53" s="14"/>
      <c r="H53" s="14"/>
      <c r="I53" s="14">
        <f>G53*H53</f>
        <v>0</v>
      </c>
      <c r="J53" s="14" t="str">
        <f t="shared" si="2"/>
        <v>BAJO</v>
      </c>
      <c r="K53" s="3"/>
      <c r="L53" s="47">
        <f>IF(J53="BAJO",0.1,IF(J53="MEDIO",3,5))</f>
        <v>0.1</v>
      </c>
    </row>
    <row r="54" spans="1:12" s="11" customFormat="1" ht="12.75">
      <c r="A54" s="237"/>
      <c r="B54" s="250"/>
      <c r="C54" s="13"/>
      <c r="D54" s="26"/>
      <c r="E54" s="13"/>
      <c r="F54" s="41"/>
      <c r="G54" s="14"/>
      <c r="H54" s="14"/>
      <c r="I54" s="14">
        <f t="shared" si="1"/>
        <v>0</v>
      </c>
      <c r="J54" s="14" t="str">
        <f t="shared" si="2"/>
        <v>BAJO</v>
      </c>
      <c r="K54" s="3"/>
      <c r="L54" s="47">
        <f t="shared" si="0"/>
        <v>0.1</v>
      </c>
    </row>
    <row r="55" spans="1:12" s="11" customFormat="1" ht="12.75">
      <c r="A55" s="237"/>
      <c r="B55" s="250"/>
      <c r="C55" s="13"/>
      <c r="D55" s="29"/>
      <c r="E55" s="13"/>
      <c r="F55" s="41"/>
      <c r="G55" s="14"/>
      <c r="H55" s="14"/>
      <c r="I55" s="14">
        <f t="shared" si="1"/>
        <v>0</v>
      </c>
      <c r="J55" s="14" t="str">
        <f t="shared" si="2"/>
        <v>BAJO</v>
      </c>
      <c r="K55" s="3"/>
      <c r="L55" s="47">
        <f t="shared" si="0"/>
        <v>0.1</v>
      </c>
    </row>
    <row r="56" spans="1:12" s="11" customFormat="1" ht="12.75">
      <c r="A56" s="237"/>
      <c r="B56" s="250"/>
      <c r="C56" s="13"/>
      <c r="D56" s="13"/>
      <c r="E56" s="13"/>
      <c r="F56" s="41"/>
      <c r="G56" s="14"/>
      <c r="H56" s="14"/>
      <c r="I56" s="14">
        <f t="shared" si="1"/>
        <v>0</v>
      </c>
      <c r="J56" s="14" t="str">
        <f t="shared" si="2"/>
        <v>BAJO</v>
      </c>
      <c r="K56" s="3"/>
      <c r="L56" s="47">
        <f>IF(J56="BAJO",0.1,IF(J56="MEDIO",3,5))</f>
        <v>0.1</v>
      </c>
    </row>
    <row r="57" spans="1:12" s="22" customFormat="1" ht="12.75">
      <c r="A57" s="238"/>
      <c r="B57" s="250"/>
      <c r="C57" s="13"/>
      <c r="D57" s="15"/>
      <c r="E57" s="15"/>
      <c r="F57" s="41"/>
      <c r="G57" s="21"/>
      <c r="H57" s="21"/>
      <c r="I57" s="21">
        <f t="shared" si="1"/>
        <v>0</v>
      </c>
      <c r="J57" s="21" t="str">
        <f t="shared" si="2"/>
        <v>BAJO</v>
      </c>
      <c r="K57" s="3"/>
      <c r="L57" s="59">
        <f>IF(J57="BAJO",0.1,IF(J57="MEDIO",3,5))</f>
        <v>0.1</v>
      </c>
    </row>
    <row r="58" spans="1:12" s="11" customFormat="1" ht="12.75">
      <c r="A58" s="237"/>
      <c r="B58" s="250"/>
      <c r="C58" s="15"/>
      <c r="D58" s="26"/>
      <c r="E58" s="16"/>
      <c r="F58" s="35"/>
      <c r="G58" s="23"/>
      <c r="H58" s="23"/>
      <c r="I58" s="14">
        <f t="shared" si="1"/>
        <v>0</v>
      </c>
      <c r="J58" s="14" t="str">
        <f t="shared" si="2"/>
        <v>BAJO</v>
      </c>
      <c r="K58" s="3"/>
      <c r="L58" s="47">
        <f t="shared" si="0"/>
        <v>0.1</v>
      </c>
    </row>
    <row r="59" spans="1:12" s="11" customFormat="1" ht="12.75">
      <c r="A59" s="237"/>
      <c r="B59" s="250"/>
      <c r="C59" s="13"/>
      <c r="D59" s="26"/>
      <c r="E59" s="16"/>
      <c r="F59" s="35"/>
      <c r="G59" s="23"/>
      <c r="H59" s="23"/>
      <c r="I59" s="14">
        <f t="shared" si="1"/>
        <v>0</v>
      </c>
      <c r="J59" s="14" t="str">
        <f t="shared" si="2"/>
        <v>BAJO</v>
      </c>
      <c r="K59" s="3"/>
      <c r="L59" s="47">
        <f t="shared" si="0"/>
        <v>0.1</v>
      </c>
    </row>
    <row r="60" spans="1:12" s="11" customFormat="1" ht="12.75">
      <c r="A60" s="237"/>
      <c r="B60" s="250"/>
      <c r="C60" s="13"/>
      <c r="D60" s="13"/>
      <c r="E60" s="16"/>
      <c r="F60" s="35"/>
      <c r="G60" s="23"/>
      <c r="H60" s="23"/>
      <c r="I60" s="14">
        <f>G60*H60</f>
        <v>0</v>
      </c>
      <c r="J60" s="14" t="str">
        <f t="shared" si="2"/>
        <v>BAJO</v>
      </c>
      <c r="K60" s="3"/>
      <c r="L60" s="47">
        <f>IF(J60="BAJO",0.1,IF(J60="MEDIO",3,5))</f>
        <v>0.1</v>
      </c>
    </row>
    <row r="61" spans="1:12" s="11" customFormat="1" ht="12.75">
      <c r="A61" s="237"/>
      <c r="B61" s="250"/>
      <c r="C61" s="28"/>
      <c r="D61" s="29"/>
      <c r="E61" s="28"/>
      <c r="F61" s="35"/>
      <c r="G61" s="14"/>
      <c r="H61" s="14"/>
      <c r="I61" s="14">
        <f t="shared" si="1"/>
        <v>0</v>
      </c>
      <c r="J61" s="14" t="str">
        <f t="shared" si="2"/>
        <v>BAJO</v>
      </c>
      <c r="K61" s="3"/>
      <c r="L61" s="47">
        <f t="shared" si="0"/>
        <v>0.1</v>
      </c>
    </row>
    <row r="62" spans="1:12" s="11" customFormat="1" ht="12.75">
      <c r="A62" s="237"/>
      <c r="B62" s="250"/>
      <c r="C62" s="28"/>
      <c r="D62" s="29"/>
      <c r="E62" s="28"/>
      <c r="F62" s="35"/>
      <c r="G62" s="30"/>
      <c r="H62" s="14"/>
      <c r="I62" s="14">
        <f t="shared" si="1"/>
        <v>0</v>
      </c>
      <c r="J62" s="14" t="str">
        <f t="shared" si="2"/>
        <v>BAJO</v>
      </c>
      <c r="K62" s="3"/>
      <c r="L62" s="47">
        <f t="shared" si="0"/>
        <v>0.1</v>
      </c>
    </row>
    <row r="63" spans="1:12" s="11" customFormat="1" ht="12.75">
      <c r="A63" s="237"/>
      <c r="B63" s="250"/>
      <c r="C63" s="28"/>
      <c r="D63" s="29"/>
      <c r="E63" s="28"/>
      <c r="F63" s="35"/>
      <c r="G63" s="30"/>
      <c r="H63" s="14"/>
      <c r="I63" s="14">
        <f>G63*H63</f>
        <v>0</v>
      </c>
      <c r="J63" s="14" t="str">
        <f t="shared" si="2"/>
        <v>BAJO</v>
      </c>
      <c r="K63" s="3"/>
      <c r="L63" s="47">
        <f>IF(J63="BAJO",0.1,IF(J63="MEDIO",3,5))</f>
        <v>0.1</v>
      </c>
    </row>
    <row r="64" spans="1:12" s="11" customFormat="1" ht="12.75">
      <c r="A64" s="237"/>
      <c r="B64" s="250"/>
      <c r="C64" s="28"/>
      <c r="D64" s="29"/>
      <c r="E64" s="28"/>
      <c r="F64" s="35"/>
      <c r="G64" s="14"/>
      <c r="H64" s="14"/>
      <c r="I64" s="14">
        <f t="shared" si="1"/>
        <v>0</v>
      </c>
      <c r="J64" s="14" t="str">
        <f t="shared" si="2"/>
        <v>BAJO</v>
      </c>
      <c r="K64" s="13"/>
      <c r="L64" s="47">
        <f t="shared" si="0"/>
        <v>0.1</v>
      </c>
    </row>
    <row r="65" spans="1:14" s="11" customFormat="1" ht="12.75">
      <c r="A65" s="237"/>
      <c r="B65" s="250"/>
      <c r="C65" s="28"/>
      <c r="D65" s="29"/>
      <c r="E65" s="28"/>
      <c r="F65" s="35"/>
      <c r="G65" s="14"/>
      <c r="H65" s="14"/>
      <c r="I65" s="14">
        <f>G65*H65</f>
        <v>0</v>
      </c>
      <c r="J65" s="14" t="str">
        <f t="shared" si="2"/>
        <v>BAJO</v>
      </c>
      <c r="K65" s="13"/>
      <c r="L65" s="47">
        <f>IF(J65="BAJO",0.1,IF(J65="MEDIO",3,5))</f>
        <v>0.1</v>
      </c>
    </row>
    <row r="66" spans="1:14" s="22" customFormat="1" ht="12.75">
      <c r="A66" s="238"/>
      <c r="B66" s="252"/>
      <c r="C66" s="32"/>
      <c r="D66" s="33"/>
      <c r="E66" s="15"/>
      <c r="F66" s="42"/>
      <c r="G66" s="21"/>
      <c r="H66" s="21"/>
      <c r="I66" s="21">
        <f t="shared" si="1"/>
        <v>0</v>
      </c>
      <c r="J66" s="21" t="str">
        <f t="shared" si="2"/>
        <v>BAJO</v>
      </c>
      <c r="K66" s="3"/>
      <c r="L66" s="59">
        <f t="shared" si="0"/>
        <v>0.1</v>
      </c>
    </row>
    <row r="67" spans="1:14" s="22" customFormat="1" ht="12.75">
      <c r="A67" s="238"/>
      <c r="B67" s="252"/>
      <c r="C67" s="32"/>
      <c r="D67" s="29"/>
      <c r="E67" s="15"/>
      <c r="F67" s="42"/>
      <c r="G67" s="34"/>
      <c r="H67" s="21"/>
      <c r="I67" s="21">
        <f t="shared" si="1"/>
        <v>0</v>
      </c>
      <c r="J67" s="21" t="str">
        <f t="shared" si="2"/>
        <v>BAJO</v>
      </c>
      <c r="K67" s="3"/>
      <c r="L67" s="59">
        <f t="shared" si="0"/>
        <v>0.1</v>
      </c>
    </row>
    <row r="68" spans="1:14" s="11" customFormat="1" ht="12.75">
      <c r="A68" s="237"/>
      <c r="B68" s="250"/>
      <c r="C68" s="35"/>
      <c r="D68" s="29"/>
      <c r="E68" s="28"/>
      <c r="F68" s="35"/>
      <c r="G68" s="14"/>
      <c r="H68" s="14"/>
      <c r="I68" s="14">
        <f t="shared" si="1"/>
        <v>0</v>
      </c>
      <c r="J68" s="14" t="str">
        <f t="shared" si="2"/>
        <v>BAJO</v>
      </c>
      <c r="K68" s="13"/>
      <c r="L68" s="47">
        <f t="shared" si="0"/>
        <v>0.1</v>
      </c>
    </row>
    <row r="69" spans="1:14" s="11" customFormat="1" ht="12.75">
      <c r="A69" s="237"/>
      <c r="B69" s="250"/>
      <c r="C69" s="28"/>
      <c r="D69" s="29"/>
      <c r="E69" s="28"/>
      <c r="F69" s="35"/>
      <c r="G69" s="14"/>
      <c r="H69" s="14"/>
      <c r="I69" s="14">
        <f t="shared" si="1"/>
        <v>0</v>
      </c>
      <c r="J69" s="14" t="str">
        <f t="shared" si="2"/>
        <v>BAJO</v>
      </c>
      <c r="K69" s="13"/>
      <c r="L69" s="47">
        <f t="shared" si="0"/>
        <v>0.1</v>
      </c>
    </row>
    <row r="70" spans="1:14" s="11" customFormat="1" ht="12.75">
      <c r="A70" s="237"/>
      <c r="B70" s="250"/>
      <c r="C70" s="28"/>
      <c r="D70" s="29"/>
      <c r="E70" s="28"/>
      <c r="F70" s="35"/>
      <c r="G70" s="14"/>
      <c r="H70" s="14"/>
      <c r="I70" s="14">
        <f t="shared" si="1"/>
        <v>0</v>
      </c>
      <c r="J70" s="14" t="str">
        <f t="shared" si="2"/>
        <v>BAJO</v>
      </c>
      <c r="K70" s="3"/>
      <c r="L70" s="47">
        <f t="shared" si="0"/>
        <v>0.1</v>
      </c>
    </row>
    <row r="71" spans="1:14" s="11" customFormat="1" ht="12.75">
      <c r="A71" s="237"/>
      <c r="B71" s="250"/>
      <c r="C71" s="28"/>
      <c r="D71" s="29"/>
      <c r="E71" s="28"/>
      <c r="F71" s="35"/>
      <c r="G71" s="14"/>
      <c r="H71" s="14"/>
      <c r="I71" s="14">
        <f t="shared" si="1"/>
        <v>0</v>
      </c>
      <c r="J71" s="14" t="str">
        <f t="shared" ref="J71:J76" si="3">IF(I71&lt;12,"BAJO",IF(I71&gt;19,"ALTO","MEDIO"))</f>
        <v>BAJO</v>
      </c>
      <c r="K71" s="3"/>
      <c r="L71" s="47">
        <f t="shared" ref="L71:L76" si="4">IF(J71="BAJO",0.1,IF(J71="MEDIO",3,5))</f>
        <v>0.1</v>
      </c>
    </row>
    <row r="72" spans="1:14" s="11" customFormat="1" ht="12.75">
      <c r="A72" s="237"/>
      <c r="B72" s="250"/>
      <c r="C72" s="28"/>
      <c r="D72" s="29"/>
      <c r="E72" s="28"/>
      <c r="F72" s="35"/>
      <c r="G72" s="14"/>
      <c r="H72" s="14"/>
      <c r="I72" s="14">
        <f t="shared" ref="I72:I76" si="5">G72*H72</f>
        <v>0</v>
      </c>
      <c r="J72" s="14" t="str">
        <f t="shared" si="3"/>
        <v>BAJO</v>
      </c>
      <c r="K72" s="3"/>
      <c r="L72" s="47">
        <f t="shared" si="4"/>
        <v>0.1</v>
      </c>
    </row>
    <row r="73" spans="1:14" s="11" customFormat="1" ht="12.75">
      <c r="A73" s="237"/>
      <c r="B73" s="250"/>
      <c r="C73" s="28"/>
      <c r="D73" s="29"/>
      <c r="E73" s="28"/>
      <c r="F73" s="35"/>
      <c r="G73" s="14"/>
      <c r="H73" s="14"/>
      <c r="I73" s="14">
        <f t="shared" si="5"/>
        <v>0</v>
      </c>
      <c r="J73" s="14" t="str">
        <f t="shared" si="3"/>
        <v>BAJO</v>
      </c>
      <c r="K73" s="3"/>
      <c r="L73" s="47">
        <f t="shared" si="4"/>
        <v>0.1</v>
      </c>
    </row>
    <row r="74" spans="1:14" s="11" customFormat="1" ht="12.75">
      <c r="A74" s="237"/>
      <c r="B74" s="250"/>
      <c r="C74" s="28"/>
      <c r="D74" s="29"/>
      <c r="E74" s="28"/>
      <c r="F74" s="35"/>
      <c r="G74" s="14"/>
      <c r="H74" s="14"/>
      <c r="I74" s="14">
        <f t="shared" si="5"/>
        <v>0</v>
      </c>
      <c r="J74" s="14" t="str">
        <f t="shared" si="3"/>
        <v>BAJO</v>
      </c>
      <c r="K74" s="3"/>
      <c r="L74" s="47">
        <f t="shared" si="4"/>
        <v>0.1</v>
      </c>
    </row>
    <row r="75" spans="1:14" s="11" customFormat="1" ht="12.75">
      <c r="A75" s="237"/>
      <c r="B75" s="250"/>
      <c r="C75" s="28"/>
      <c r="D75" s="29"/>
      <c r="E75" s="28"/>
      <c r="F75" s="35"/>
      <c r="G75" s="14"/>
      <c r="H75" s="14"/>
      <c r="I75" s="14">
        <f t="shared" si="5"/>
        <v>0</v>
      </c>
      <c r="J75" s="14" t="str">
        <f t="shared" si="3"/>
        <v>BAJO</v>
      </c>
      <c r="K75" s="3"/>
      <c r="L75" s="47">
        <f t="shared" si="4"/>
        <v>0.1</v>
      </c>
    </row>
    <row r="76" spans="1:14" s="11" customFormat="1" ht="12.75">
      <c r="A76" s="237"/>
      <c r="B76" s="250"/>
      <c r="C76" s="28"/>
      <c r="D76" s="29"/>
      <c r="E76" s="28"/>
      <c r="F76" s="35"/>
      <c r="G76" s="14"/>
      <c r="H76" s="14"/>
      <c r="I76" s="14">
        <f t="shared" si="5"/>
        <v>0</v>
      </c>
      <c r="J76" s="14" t="str">
        <f t="shared" si="3"/>
        <v>BAJO</v>
      </c>
      <c r="K76" s="3"/>
      <c r="L76" s="47">
        <f t="shared" si="4"/>
        <v>0.1</v>
      </c>
    </row>
    <row r="77" spans="1:14" s="11" customFormat="1" ht="12.75">
      <c r="A77" s="80"/>
      <c r="C77" s="36"/>
      <c r="D77" s="37"/>
      <c r="F77" s="43"/>
      <c r="G77" s="38"/>
      <c r="H77" s="38"/>
      <c r="M77" s="11">
        <f>SUM(L7:L76)</f>
        <v>6.9999999999999911</v>
      </c>
      <c r="N77" s="11">
        <f>COUNT(L7:L76)</f>
        <v>70</v>
      </c>
    </row>
    <row r="78" spans="1:14" s="11" customFormat="1" ht="12.75">
      <c r="A78" s="80"/>
      <c r="D78" s="37"/>
      <c r="F78" s="43"/>
      <c r="G78" s="38"/>
      <c r="H78" s="38"/>
    </row>
    <row r="79" spans="1:14" s="11" customFormat="1" ht="12.75">
      <c r="A79" s="80"/>
      <c r="D79" s="37"/>
      <c r="F79" s="43"/>
      <c r="G79" s="38"/>
      <c r="H79" s="38"/>
    </row>
  </sheetData>
  <dataConsolidate/>
  <mergeCells count="5">
    <mergeCell ref="A4:B4"/>
    <mergeCell ref="F4:J4"/>
    <mergeCell ref="C1:L1"/>
    <mergeCell ref="C2:L2"/>
    <mergeCell ref="A1:B2"/>
  </mergeCells>
  <conditionalFormatting sqref="J73:J75 J9:J69">
    <cfRule type="cellIs" dxfId="68" priority="13" stopIfTrue="1" operator="equal">
      <formula>"ALTO"</formula>
    </cfRule>
    <cfRule type="cellIs" dxfId="67" priority="14" stopIfTrue="1" operator="equal">
      <formula>"MEDIO"</formula>
    </cfRule>
    <cfRule type="cellIs" dxfId="66" priority="15" stopIfTrue="1" operator="equal">
      <formula>"BAJO"</formula>
    </cfRule>
  </conditionalFormatting>
  <conditionalFormatting sqref="J70">
    <cfRule type="cellIs" dxfId="65" priority="10" stopIfTrue="1" operator="equal">
      <formula>"ALTO"</formula>
    </cfRule>
    <cfRule type="cellIs" dxfId="64" priority="11" stopIfTrue="1" operator="equal">
      <formula>"MEDIO"</formula>
    </cfRule>
    <cfRule type="cellIs" dxfId="63" priority="12" stopIfTrue="1" operator="equal">
      <formula>"BAJO"</formula>
    </cfRule>
  </conditionalFormatting>
  <conditionalFormatting sqref="J71:J72">
    <cfRule type="cellIs" dxfId="62" priority="7" stopIfTrue="1" operator="equal">
      <formula>"ALTO"</formula>
    </cfRule>
    <cfRule type="cellIs" dxfId="61" priority="8" stopIfTrue="1" operator="equal">
      <formula>"MEDIO"</formula>
    </cfRule>
    <cfRule type="cellIs" dxfId="60" priority="9" stopIfTrue="1" operator="equal">
      <formula>"BAJO"</formula>
    </cfRule>
  </conditionalFormatting>
  <conditionalFormatting sqref="J76">
    <cfRule type="cellIs" dxfId="59" priority="4" stopIfTrue="1" operator="equal">
      <formula>"ALTO"</formula>
    </cfRule>
    <cfRule type="cellIs" dxfId="58" priority="5" stopIfTrue="1" operator="equal">
      <formula>"MEDIO"</formula>
    </cfRule>
    <cfRule type="cellIs" dxfId="57" priority="6" stopIfTrue="1" operator="equal">
      <formula>"BAJO"</formula>
    </cfRule>
  </conditionalFormatting>
  <conditionalFormatting sqref="J7:J8">
    <cfRule type="cellIs" dxfId="56" priority="1" stopIfTrue="1" operator="equal">
      <formula>"ALTO"</formula>
    </cfRule>
    <cfRule type="cellIs" dxfId="55" priority="2" stopIfTrue="1" operator="equal">
      <formula>"MEDIO"</formula>
    </cfRule>
    <cfRule type="cellIs" dxfId="54"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3"/>
  <sheetViews>
    <sheetView view="pageBreakPreview" zoomScale="70" zoomScaleNormal="70" zoomScaleSheetLayoutView="70" workbookViewId="0">
      <selection sqref="A1:B2"/>
    </sheetView>
  </sheetViews>
  <sheetFormatPr baseColWidth="10" defaultColWidth="11.42578125" defaultRowHeight="18"/>
  <cols>
    <col min="1" max="1" width="6.57031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2.25" customHeight="1">
      <c r="A1" s="331"/>
      <c r="B1" s="331"/>
      <c r="C1" s="329" t="s">
        <v>606</v>
      </c>
      <c r="D1" s="329"/>
      <c r="E1" s="329"/>
      <c r="F1" s="329"/>
      <c r="G1" s="329"/>
      <c r="H1" s="329"/>
      <c r="I1" s="329"/>
      <c r="J1" s="329"/>
      <c r="K1" s="329"/>
      <c r="L1" s="329"/>
    </row>
    <row r="2" spans="1:73" ht="32.25"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904</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89" t="s">
        <v>742</v>
      </c>
      <c r="C7" s="203" t="s">
        <v>758</v>
      </c>
      <c r="D7" s="198" t="s">
        <v>756</v>
      </c>
      <c r="E7" s="16" t="s">
        <v>197</v>
      </c>
      <c r="F7" s="204" t="s">
        <v>761</v>
      </c>
      <c r="G7" s="14">
        <v>2</v>
      </c>
      <c r="H7" s="14">
        <v>3</v>
      </c>
      <c r="I7" s="14">
        <f>G7*H7</f>
        <v>6</v>
      </c>
      <c r="J7" s="81" t="str">
        <f>IF(I7&lt;=6,"BAJO",IF(I7&gt;=15,"ALTO","MEDIO"))</f>
        <v>BAJO</v>
      </c>
      <c r="K7" s="68" t="s">
        <v>857</v>
      </c>
      <c r="L7" s="47">
        <f t="shared" ref="L7:L64" si="0">IF(J7="BAJO",0.1,IF(J7="MEDIO",3,5))</f>
        <v>0.1</v>
      </c>
      <c r="BT7" s="11">
        <v>1</v>
      </c>
      <c r="BU7" s="11">
        <v>1</v>
      </c>
    </row>
    <row r="8" spans="1:73" s="11" customFormat="1" ht="38.25">
      <c r="A8" s="84">
        <v>2</v>
      </c>
      <c r="B8" s="89" t="s">
        <v>742</v>
      </c>
      <c r="C8" s="203" t="s">
        <v>759</v>
      </c>
      <c r="D8" s="199" t="s">
        <v>760</v>
      </c>
      <c r="E8" s="16" t="s">
        <v>197</v>
      </c>
      <c r="F8" s="205" t="s">
        <v>757</v>
      </c>
      <c r="G8" s="14">
        <v>2</v>
      </c>
      <c r="H8" s="14">
        <v>3</v>
      </c>
      <c r="I8" s="14">
        <f t="shared" ref="I8:I65" si="1">G8*H8</f>
        <v>6</v>
      </c>
      <c r="J8" s="81" t="str">
        <f t="shared" ref="J8:J70" si="2">IF(I8&lt;=6,"BAJO",IF(I8&gt;=15,"ALTO","MEDIO"))</f>
        <v>BAJO</v>
      </c>
      <c r="K8" s="68" t="s">
        <v>857</v>
      </c>
      <c r="L8" s="47">
        <f t="shared" si="0"/>
        <v>0.1</v>
      </c>
      <c r="BT8" s="11">
        <v>2</v>
      </c>
      <c r="BU8" s="11">
        <v>2</v>
      </c>
    </row>
    <row r="9" spans="1:73" s="11" customFormat="1" ht="12.75">
      <c r="A9" s="84"/>
      <c r="B9" s="25"/>
      <c r="C9" s="13"/>
      <c r="D9" s="13"/>
      <c r="E9" s="13"/>
      <c r="F9" s="41"/>
      <c r="G9" s="14"/>
      <c r="H9" s="14"/>
      <c r="I9" s="14">
        <f t="shared" si="1"/>
        <v>0</v>
      </c>
      <c r="J9" s="81" t="str">
        <f t="shared" si="2"/>
        <v>BAJO</v>
      </c>
      <c r="K9" s="13"/>
      <c r="L9" s="47">
        <f t="shared" si="0"/>
        <v>0.1</v>
      </c>
    </row>
    <row r="10" spans="1:73" s="11" customFormat="1" ht="12.75">
      <c r="A10" s="84"/>
      <c r="B10" s="25"/>
      <c r="C10" s="13"/>
      <c r="D10" s="26"/>
      <c r="E10" s="13"/>
      <c r="F10" s="41"/>
      <c r="G10" s="14"/>
      <c r="H10" s="14"/>
      <c r="I10" s="14">
        <f t="shared" si="1"/>
        <v>0</v>
      </c>
      <c r="J10" s="81" t="str">
        <f t="shared" si="2"/>
        <v>BAJO</v>
      </c>
      <c r="K10" s="13"/>
      <c r="L10" s="47">
        <f t="shared" si="0"/>
        <v>0.1</v>
      </c>
    </row>
    <row r="11" spans="1:73" s="11" customFormat="1" ht="12.75">
      <c r="A11" s="84"/>
      <c r="B11" s="25"/>
      <c r="C11" s="13"/>
      <c r="D11" s="26"/>
      <c r="E11" s="13"/>
      <c r="F11" s="41"/>
      <c r="G11" s="14"/>
      <c r="H11" s="14"/>
      <c r="I11" s="14">
        <f>G11*H11</f>
        <v>0</v>
      </c>
      <c r="J11" s="81" t="str">
        <f t="shared" si="2"/>
        <v>BAJO</v>
      </c>
      <c r="K11" s="13"/>
      <c r="L11" s="47">
        <f>IF(J11="BAJO",0.1,IF(J11="MEDIO",3,5))</f>
        <v>0.1</v>
      </c>
    </row>
    <row r="12" spans="1:73" s="11" customFormat="1" ht="12.75">
      <c r="A12" s="84"/>
      <c r="B12" s="25"/>
      <c r="C12" s="13"/>
      <c r="D12" s="13"/>
      <c r="E12" s="13"/>
      <c r="F12" s="41"/>
      <c r="G12" s="27"/>
      <c r="H12" s="14"/>
      <c r="I12" s="14">
        <f t="shared" si="1"/>
        <v>0</v>
      </c>
      <c r="J12" s="81" t="str">
        <f t="shared" si="2"/>
        <v>BAJO</v>
      </c>
      <c r="K12" s="3"/>
      <c r="L12" s="47">
        <f t="shared" si="0"/>
        <v>0.1</v>
      </c>
    </row>
    <row r="13" spans="1:73" s="11" customFormat="1" ht="12.75">
      <c r="A13" s="84"/>
      <c r="B13" s="25"/>
      <c r="C13" s="13"/>
      <c r="D13" s="26"/>
      <c r="E13" s="13"/>
      <c r="F13" s="41"/>
      <c r="G13" s="27"/>
      <c r="H13" s="14"/>
      <c r="I13" s="14">
        <f t="shared" si="1"/>
        <v>0</v>
      </c>
      <c r="J13" s="81" t="str">
        <f t="shared" si="2"/>
        <v>BAJO</v>
      </c>
      <c r="K13" s="3"/>
      <c r="L13" s="47">
        <f t="shared" si="0"/>
        <v>0.1</v>
      </c>
    </row>
    <row r="14" spans="1:73" s="11" customFormat="1" ht="12.75">
      <c r="A14" s="84"/>
      <c r="B14" s="25"/>
      <c r="C14" s="13"/>
      <c r="D14" s="26"/>
      <c r="E14" s="13"/>
      <c r="F14" s="41"/>
      <c r="G14" s="27"/>
      <c r="H14" s="14"/>
      <c r="I14" s="14">
        <f>G14*H14</f>
        <v>0</v>
      </c>
      <c r="J14" s="81" t="str">
        <f t="shared" si="2"/>
        <v>BAJO</v>
      </c>
      <c r="K14" s="3"/>
      <c r="L14" s="47">
        <f>IF(J14="BAJO",0.1,IF(J14="MEDIO",3,5))</f>
        <v>0.1</v>
      </c>
    </row>
    <row r="15" spans="1:73" s="11" customFormat="1" ht="12.75">
      <c r="A15" s="84"/>
      <c r="B15" s="25"/>
      <c r="C15" s="13"/>
      <c r="D15" s="13"/>
      <c r="E15" s="13"/>
      <c r="F15" s="41"/>
      <c r="G15" s="14"/>
      <c r="H15" s="14"/>
      <c r="I15" s="14">
        <f t="shared" si="1"/>
        <v>0</v>
      </c>
      <c r="J15" s="81" t="str">
        <f t="shared" si="2"/>
        <v>BAJO</v>
      </c>
      <c r="K15" s="13"/>
      <c r="L15" s="47">
        <f t="shared" si="0"/>
        <v>0.1</v>
      </c>
    </row>
    <row r="16" spans="1:73" s="11" customFormat="1" ht="12.75">
      <c r="A16" s="84"/>
      <c r="B16" s="25"/>
      <c r="C16" s="13"/>
      <c r="D16" s="13"/>
      <c r="E16" s="13"/>
      <c r="F16" s="41"/>
      <c r="G16" s="14"/>
      <c r="H16" s="14"/>
      <c r="I16" s="14">
        <f t="shared" si="1"/>
        <v>0</v>
      </c>
      <c r="J16" s="81" t="str">
        <f t="shared" si="2"/>
        <v>BAJO</v>
      </c>
      <c r="K16" s="13"/>
      <c r="L16" s="47">
        <f t="shared" si="0"/>
        <v>0.1</v>
      </c>
    </row>
    <row r="17" spans="1:12" s="11" customFormat="1" ht="12.75">
      <c r="A17" s="84"/>
      <c r="B17" s="25"/>
      <c r="C17" s="13"/>
      <c r="D17" s="13"/>
      <c r="E17" s="13"/>
      <c r="F17" s="41"/>
      <c r="G17" s="14"/>
      <c r="H17" s="14"/>
      <c r="I17" s="14">
        <f>G17*H17</f>
        <v>0</v>
      </c>
      <c r="J17" s="81" t="str">
        <f t="shared" si="2"/>
        <v>BAJO</v>
      </c>
      <c r="K17" s="13"/>
      <c r="L17" s="47">
        <f>IF(J17="BAJO",0.1,IF(J17="MEDIO",3,5))</f>
        <v>0.1</v>
      </c>
    </row>
    <row r="18" spans="1:12" s="11" customFormat="1" ht="12.75">
      <c r="A18" s="84"/>
      <c r="B18" s="25"/>
      <c r="C18" s="13"/>
      <c r="D18" s="13"/>
      <c r="E18" s="13"/>
      <c r="F18" s="41"/>
      <c r="G18" s="14"/>
      <c r="H18" s="14"/>
      <c r="I18" s="14">
        <f t="shared" si="1"/>
        <v>0</v>
      </c>
      <c r="J18" s="81" t="str">
        <f t="shared" si="2"/>
        <v>BAJO</v>
      </c>
      <c r="K18" s="3"/>
      <c r="L18" s="47">
        <f t="shared" si="0"/>
        <v>0.1</v>
      </c>
    </row>
    <row r="19" spans="1:12" s="11" customFormat="1" ht="12.75">
      <c r="A19" s="84"/>
      <c r="B19" s="25"/>
      <c r="C19" s="13"/>
      <c r="D19" s="13"/>
      <c r="E19" s="13"/>
      <c r="F19" s="41"/>
      <c r="G19" s="14"/>
      <c r="H19" s="14"/>
      <c r="I19" s="14">
        <f t="shared" si="1"/>
        <v>0</v>
      </c>
      <c r="J19" s="81" t="str">
        <f t="shared" si="2"/>
        <v>BAJO</v>
      </c>
      <c r="K19" s="3"/>
      <c r="L19" s="47">
        <f t="shared" si="0"/>
        <v>0.1</v>
      </c>
    </row>
    <row r="20" spans="1:12" s="11" customFormat="1" ht="12.75">
      <c r="A20" s="84"/>
      <c r="B20" s="25"/>
      <c r="C20" s="13"/>
      <c r="D20" s="13"/>
      <c r="E20" s="13"/>
      <c r="F20" s="41"/>
      <c r="G20" s="14"/>
      <c r="H20" s="14"/>
      <c r="I20" s="14">
        <f>G20*H20</f>
        <v>0</v>
      </c>
      <c r="J20" s="81" t="str">
        <f t="shared" si="2"/>
        <v>BAJO</v>
      </c>
      <c r="K20" s="3"/>
      <c r="L20" s="47">
        <f>IF(J20="BAJO",0.1,IF(J20="MEDIO",3,5))</f>
        <v>0.1</v>
      </c>
    </row>
    <row r="21" spans="1:12" s="11" customFormat="1" ht="12.75">
      <c r="A21" s="84"/>
      <c r="B21" s="25"/>
      <c r="C21" s="13"/>
      <c r="D21" s="26"/>
      <c r="E21" s="13"/>
      <c r="F21" s="41"/>
      <c r="G21" s="14"/>
      <c r="H21" s="14"/>
      <c r="I21" s="14">
        <f t="shared" si="1"/>
        <v>0</v>
      </c>
      <c r="J21" s="81" t="str">
        <f t="shared" si="2"/>
        <v>BAJO</v>
      </c>
      <c r="K21" s="3"/>
      <c r="L21" s="47">
        <f t="shared" si="0"/>
        <v>0.1</v>
      </c>
    </row>
    <row r="22" spans="1:12" s="11" customFormat="1" ht="12.75">
      <c r="A22" s="84"/>
      <c r="B22" s="25"/>
      <c r="C22" s="13"/>
      <c r="D22" s="13"/>
      <c r="E22" s="13"/>
      <c r="F22" s="41"/>
      <c r="G22" s="14"/>
      <c r="H22" s="14"/>
      <c r="I22" s="14">
        <f t="shared" si="1"/>
        <v>0</v>
      </c>
      <c r="J22" s="81" t="str">
        <f t="shared" si="2"/>
        <v>BAJO</v>
      </c>
      <c r="K22" s="3"/>
      <c r="L22" s="47">
        <f t="shared" si="0"/>
        <v>0.1</v>
      </c>
    </row>
    <row r="23" spans="1:12" s="11" customFormat="1" ht="12.75">
      <c r="A23" s="84"/>
      <c r="B23" s="25"/>
      <c r="C23" s="13"/>
      <c r="D23" s="13"/>
      <c r="E23" s="13"/>
      <c r="F23" s="41"/>
      <c r="G23" s="14"/>
      <c r="H23" s="14"/>
      <c r="I23" s="14">
        <f>G23*H23</f>
        <v>0</v>
      </c>
      <c r="J23" s="81" t="str">
        <f t="shared" si="2"/>
        <v>BAJO</v>
      </c>
      <c r="K23" s="3"/>
      <c r="L23" s="47">
        <f>IF(J23="BAJO",0.1,IF(J23="MEDIO",3,5))</f>
        <v>0.1</v>
      </c>
    </row>
    <row r="24" spans="1:12" s="11" customFormat="1" ht="12.75">
      <c r="A24" s="84"/>
      <c r="B24" s="25"/>
      <c r="C24" s="13"/>
      <c r="D24" s="26"/>
      <c r="E24" s="13"/>
      <c r="F24" s="41"/>
      <c r="G24" s="14"/>
      <c r="H24" s="14"/>
      <c r="I24" s="14">
        <f t="shared" si="1"/>
        <v>0</v>
      </c>
      <c r="J24" s="81" t="str">
        <f t="shared" si="2"/>
        <v>BAJO</v>
      </c>
      <c r="K24" s="3"/>
      <c r="L24" s="47">
        <f t="shared" si="0"/>
        <v>0.1</v>
      </c>
    </row>
    <row r="25" spans="1:12" s="11" customFormat="1" ht="12.75">
      <c r="A25" s="84"/>
      <c r="B25" s="25"/>
      <c r="C25" s="13"/>
      <c r="D25" s="13"/>
      <c r="E25" s="13"/>
      <c r="F25" s="41"/>
      <c r="G25" s="14"/>
      <c r="H25" s="14"/>
      <c r="I25" s="14">
        <f t="shared" si="1"/>
        <v>0</v>
      </c>
      <c r="J25" s="81" t="str">
        <f t="shared" si="2"/>
        <v>BAJO</v>
      </c>
      <c r="K25" s="3"/>
      <c r="L25" s="47">
        <f t="shared" si="0"/>
        <v>0.1</v>
      </c>
    </row>
    <row r="26" spans="1:12" s="11" customFormat="1" ht="12.75">
      <c r="A26" s="84"/>
      <c r="B26" s="25"/>
      <c r="C26" s="13"/>
      <c r="D26" s="13"/>
      <c r="E26" s="13"/>
      <c r="F26" s="41"/>
      <c r="G26" s="14"/>
      <c r="H26" s="14"/>
      <c r="I26" s="14">
        <f>G26*H26</f>
        <v>0</v>
      </c>
      <c r="J26" s="81" t="str">
        <f t="shared" si="2"/>
        <v>BAJO</v>
      </c>
      <c r="K26" s="3"/>
      <c r="L26" s="47">
        <f>IF(J26="BAJO",0.1,IF(J26="MEDIO",3,5))</f>
        <v>0.1</v>
      </c>
    </row>
    <row r="27" spans="1:12" s="11" customFormat="1" ht="12.75">
      <c r="A27" s="84"/>
      <c r="B27" s="45"/>
      <c r="C27" s="12"/>
      <c r="D27" s="13"/>
      <c r="E27" s="13"/>
      <c r="F27" s="41"/>
      <c r="G27" s="14"/>
      <c r="H27" s="14"/>
      <c r="I27" s="14">
        <f t="shared" si="1"/>
        <v>0</v>
      </c>
      <c r="J27" s="81" t="str">
        <f t="shared" si="2"/>
        <v>BAJO</v>
      </c>
      <c r="K27" s="3"/>
      <c r="L27" s="47">
        <f t="shared" si="0"/>
        <v>0.1</v>
      </c>
    </row>
    <row r="28" spans="1:12" s="11" customFormat="1" ht="12.75">
      <c r="A28" s="84"/>
      <c r="B28" s="45"/>
      <c r="C28" s="13"/>
      <c r="D28" s="29"/>
      <c r="E28" s="13"/>
      <c r="F28" s="41"/>
      <c r="G28" s="14"/>
      <c r="H28" s="14"/>
      <c r="I28" s="14">
        <f t="shared" si="1"/>
        <v>0</v>
      </c>
      <c r="J28" s="81" t="str">
        <f t="shared" si="2"/>
        <v>BAJO</v>
      </c>
      <c r="K28" s="3"/>
      <c r="L28" s="47">
        <f t="shared" si="0"/>
        <v>0.1</v>
      </c>
    </row>
    <row r="29" spans="1:12" s="11" customFormat="1" ht="12.75">
      <c r="A29" s="84"/>
      <c r="B29" s="45"/>
      <c r="C29" s="13"/>
      <c r="D29" s="26"/>
      <c r="E29" s="13"/>
      <c r="F29" s="41"/>
      <c r="G29" s="14"/>
      <c r="H29" s="14"/>
      <c r="I29" s="14">
        <f>G29*H29</f>
        <v>0</v>
      </c>
      <c r="J29" s="81" t="str">
        <f t="shared" si="2"/>
        <v>BAJO</v>
      </c>
      <c r="K29" s="3"/>
      <c r="L29" s="47">
        <f>IF(J29="BAJO",0.1,IF(J29="MEDIO",3,5))</f>
        <v>0.1</v>
      </c>
    </row>
    <row r="30" spans="1:12" s="11" customFormat="1" ht="12.75">
      <c r="A30" s="84"/>
      <c r="B30" s="25"/>
      <c r="C30" s="15"/>
      <c r="D30" s="26"/>
      <c r="E30" s="13"/>
      <c r="F30" s="41"/>
      <c r="G30" s="14"/>
      <c r="H30" s="14"/>
      <c r="I30" s="14">
        <f t="shared" si="1"/>
        <v>0</v>
      </c>
      <c r="J30" s="81" t="str">
        <f t="shared" si="2"/>
        <v>BAJO</v>
      </c>
      <c r="K30" s="3"/>
      <c r="L30" s="47">
        <f t="shared" si="0"/>
        <v>0.1</v>
      </c>
    </row>
    <row r="31" spans="1:12" s="11" customFormat="1" ht="12.75">
      <c r="A31" s="84"/>
      <c r="B31" s="25"/>
      <c r="C31" s="13"/>
      <c r="D31" s="13"/>
      <c r="E31" s="13"/>
      <c r="F31" s="41"/>
      <c r="G31" s="14"/>
      <c r="H31" s="14"/>
      <c r="I31" s="14">
        <f t="shared" si="1"/>
        <v>0</v>
      </c>
      <c r="J31" s="81" t="str">
        <f t="shared" si="2"/>
        <v>BAJO</v>
      </c>
      <c r="K31" s="3"/>
      <c r="L31" s="47">
        <f t="shared" si="0"/>
        <v>0.1</v>
      </c>
    </row>
    <row r="32" spans="1:12" s="11" customFormat="1" ht="12.75">
      <c r="A32" s="84"/>
      <c r="B32" s="25"/>
      <c r="C32" s="13"/>
      <c r="D32" s="13"/>
      <c r="E32" s="13"/>
      <c r="F32" s="41"/>
      <c r="G32" s="14"/>
      <c r="H32" s="14"/>
      <c r="I32" s="14">
        <f>G32*H32</f>
        <v>0</v>
      </c>
      <c r="J32" s="81" t="str">
        <f t="shared" si="2"/>
        <v>BAJO</v>
      </c>
      <c r="K32" s="3"/>
      <c r="L32" s="47">
        <f>IF(J32="BAJO",0.1,IF(J32="MEDIO",3,5))</f>
        <v>0.1</v>
      </c>
    </row>
    <row r="33" spans="1:12" s="11" customFormat="1" ht="12.75">
      <c r="A33" s="84"/>
      <c r="B33" s="25"/>
      <c r="C33" s="13"/>
      <c r="D33" s="26"/>
      <c r="E33" s="13"/>
      <c r="F33" s="41"/>
      <c r="G33" s="14"/>
      <c r="H33" s="14"/>
      <c r="I33" s="14">
        <f t="shared" si="1"/>
        <v>0</v>
      </c>
      <c r="J33" s="81" t="str">
        <f t="shared" si="2"/>
        <v>BAJO</v>
      </c>
      <c r="K33" s="3"/>
      <c r="L33" s="47">
        <f t="shared" si="0"/>
        <v>0.1</v>
      </c>
    </row>
    <row r="34" spans="1:12" s="11" customFormat="1" ht="12.75">
      <c r="A34" s="84"/>
      <c r="B34" s="25"/>
      <c r="C34" s="13"/>
      <c r="D34" s="26"/>
      <c r="E34" s="13"/>
      <c r="F34" s="41"/>
      <c r="G34" s="14"/>
      <c r="H34" s="14"/>
      <c r="I34" s="14">
        <f t="shared" si="1"/>
        <v>0</v>
      </c>
      <c r="J34" s="81" t="str">
        <f t="shared" si="2"/>
        <v>BAJO</v>
      </c>
      <c r="K34" s="3"/>
      <c r="L34" s="47">
        <f t="shared" si="0"/>
        <v>0.1</v>
      </c>
    </row>
    <row r="35" spans="1:12" s="11" customFormat="1" ht="12.75">
      <c r="A35" s="84"/>
      <c r="B35" s="25"/>
      <c r="C35" s="13"/>
      <c r="D35" s="13"/>
      <c r="E35" s="13"/>
      <c r="F35" s="41"/>
      <c r="G35" s="14"/>
      <c r="H35" s="14"/>
      <c r="I35" s="14">
        <f>G35*H35</f>
        <v>0</v>
      </c>
      <c r="J35" s="81" t="str">
        <f t="shared" si="2"/>
        <v>BAJO</v>
      </c>
      <c r="K35" s="3"/>
      <c r="L35" s="47">
        <f>IF(J35="BAJO",0.1,IF(J35="MEDIO",3,5))</f>
        <v>0.1</v>
      </c>
    </row>
    <row r="36" spans="1:12" s="11" customFormat="1" ht="12.75">
      <c r="A36" s="84"/>
      <c r="B36" s="25"/>
      <c r="C36" s="13"/>
      <c r="D36" s="13"/>
      <c r="E36" s="13"/>
      <c r="F36" s="41"/>
      <c r="G36" s="14"/>
      <c r="H36" s="14"/>
      <c r="I36" s="14">
        <f>G36*H36</f>
        <v>0</v>
      </c>
      <c r="J36" s="81" t="str">
        <f t="shared" si="2"/>
        <v>BAJO</v>
      </c>
      <c r="K36" s="3"/>
      <c r="L36" s="47">
        <f>IF(J36="BAJO",0.1,IF(J36="MEDIO",3,5))</f>
        <v>0.1</v>
      </c>
    </row>
    <row r="37" spans="1:12" s="11" customFormat="1" ht="12.75">
      <c r="A37" s="84"/>
      <c r="B37" s="25"/>
      <c r="C37" s="13"/>
      <c r="D37" s="26"/>
      <c r="E37" s="13"/>
      <c r="F37" s="41"/>
      <c r="G37" s="14"/>
      <c r="H37" s="14"/>
      <c r="I37" s="14">
        <f t="shared" si="1"/>
        <v>0</v>
      </c>
      <c r="J37" s="81" t="str">
        <f t="shared" si="2"/>
        <v>BAJO</v>
      </c>
      <c r="K37" s="3"/>
      <c r="L37" s="47">
        <f t="shared" si="0"/>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13"/>
      <c r="E39" s="13"/>
      <c r="F39" s="41"/>
      <c r="G39" s="14"/>
      <c r="H39" s="14"/>
      <c r="I39" s="14">
        <f>G39*H39</f>
        <v>0</v>
      </c>
      <c r="J39" s="81" t="str">
        <f t="shared" si="2"/>
        <v>BAJO</v>
      </c>
      <c r="K39" s="3"/>
      <c r="L39" s="47">
        <f>IF(J39="BAJO",0.1,IF(J39="MEDIO",3,5))</f>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26"/>
      <c r="E41" s="13"/>
      <c r="F41" s="41"/>
      <c r="G41" s="14"/>
      <c r="H41" s="14"/>
      <c r="I41" s="14">
        <f t="shared" si="1"/>
        <v>0</v>
      </c>
      <c r="J41" s="81" t="str">
        <f t="shared" si="2"/>
        <v>BAJO</v>
      </c>
      <c r="K41" s="3"/>
      <c r="L41" s="47">
        <f t="shared" si="0"/>
        <v>0.1</v>
      </c>
    </row>
    <row r="42" spans="1:12" s="11" customFormat="1" ht="12.75">
      <c r="A42" s="84"/>
      <c r="B42" s="25"/>
      <c r="C42" s="13"/>
      <c r="D42" s="13"/>
      <c r="E42" s="13"/>
      <c r="F42" s="41"/>
      <c r="G42" s="14"/>
      <c r="H42" s="14"/>
      <c r="I42" s="14">
        <f t="shared" si="1"/>
        <v>0</v>
      </c>
      <c r="J42" s="81" t="str">
        <f t="shared" si="2"/>
        <v>BAJO</v>
      </c>
      <c r="K42" s="3"/>
      <c r="L42" s="47">
        <f t="shared" si="0"/>
        <v>0.1</v>
      </c>
    </row>
    <row r="43" spans="1:12" s="11" customFormat="1" ht="12.75">
      <c r="A43" s="84"/>
      <c r="B43" s="25"/>
      <c r="C43" s="13"/>
      <c r="D43" s="13"/>
      <c r="E43" s="13"/>
      <c r="F43" s="41"/>
      <c r="G43" s="14"/>
      <c r="H43" s="14"/>
      <c r="I43" s="14">
        <f>G43*H43</f>
        <v>0</v>
      </c>
      <c r="J43" s="81" t="str">
        <f t="shared" si="2"/>
        <v>BAJO</v>
      </c>
      <c r="K43" s="3"/>
      <c r="L43" s="47">
        <f>IF(J43="BAJO",0.1,IF(J43="MEDIO",3,5))</f>
        <v>0.1</v>
      </c>
    </row>
    <row r="44" spans="1:12" s="11" customFormat="1" ht="12.75">
      <c r="A44" s="84"/>
      <c r="B44" s="25"/>
      <c r="C44" s="13"/>
      <c r="D44" s="26"/>
      <c r="E44" s="13"/>
      <c r="F44" s="41"/>
      <c r="G44" s="14"/>
      <c r="H44" s="14"/>
      <c r="I44" s="14">
        <f t="shared" si="1"/>
        <v>0</v>
      </c>
      <c r="J44" s="81" t="str">
        <f t="shared" si="2"/>
        <v>BAJO</v>
      </c>
      <c r="K44" s="3"/>
      <c r="L44" s="47">
        <f t="shared" si="0"/>
        <v>0.1</v>
      </c>
    </row>
    <row r="45" spans="1:12" s="11" customFormat="1" ht="12.75">
      <c r="A45" s="84"/>
      <c r="B45" s="25"/>
      <c r="C45" s="13"/>
      <c r="D45" s="29"/>
      <c r="E45" s="13"/>
      <c r="F45" s="41"/>
      <c r="G45" s="14"/>
      <c r="H45" s="14"/>
      <c r="I45" s="14">
        <f t="shared" si="1"/>
        <v>0</v>
      </c>
      <c r="J45" s="81" t="str">
        <f t="shared" si="2"/>
        <v>BAJO</v>
      </c>
      <c r="K45" s="3"/>
      <c r="L45" s="47">
        <f t="shared" si="0"/>
        <v>0.1</v>
      </c>
    </row>
    <row r="46" spans="1:12" s="11" customFormat="1" ht="12.75">
      <c r="A46" s="84"/>
      <c r="B46" s="25"/>
      <c r="C46" s="13"/>
      <c r="D46" s="13"/>
      <c r="E46" s="13"/>
      <c r="F46" s="41"/>
      <c r="G46" s="14"/>
      <c r="H46" s="14"/>
      <c r="I46" s="14">
        <f>G46*H46</f>
        <v>0</v>
      </c>
      <c r="J46" s="81" t="str">
        <f t="shared" si="2"/>
        <v>BAJO</v>
      </c>
      <c r="K46" s="3"/>
      <c r="L46" s="47">
        <f>IF(J46="BAJO",0.1,IF(J46="MEDIO",3,5))</f>
        <v>0.1</v>
      </c>
    </row>
    <row r="47" spans="1:12" s="11" customFormat="1" ht="12.75">
      <c r="A47" s="84"/>
      <c r="B47" s="25"/>
      <c r="C47" s="13"/>
      <c r="D47" s="13"/>
      <c r="E47" s="13"/>
      <c r="F47" s="41"/>
      <c r="G47" s="14"/>
      <c r="H47" s="14"/>
      <c r="I47" s="14">
        <f>G47*H47</f>
        <v>0</v>
      </c>
      <c r="J47" s="81" t="str">
        <f t="shared" si="2"/>
        <v>BAJO</v>
      </c>
      <c r="K47" s="3"/>
      <c r="L47" s="47">
        <f>IF(J47="BAJO",0.1,IF(J47="MEDIO",3,5))</f>
        <v>0.1</v>
      </c>
    </row>
    <row r="48" spans="1:12" s="11" customFormat="1" ht="12.75">
      <c r="A48" s="84"/>
      <c r="B48" s="25"/>
      <c r="C48" s="13"/>
      <c r="D48" s="26"/>
      <c r="E48" s="13"/>
      <c r="F48" s="41"/>
      <c r="G48" s="14"/>
      <c r="H48" s="14"/>
      <c r="I48" s="14">
        <f t="shared" si="1"/>
        <v>0</v>
      </c>
      <c r="J48" s="81" t="str">
        <f t="shared" si="2"/>
        <v>BAJO</v>
      </c>
      <c r="K48" s="3"/>
      <c r="L48" s="47">
        <f t="shared" si="0"/>
        <v>0.1</v>
      </c>
    </row>
    <row r="49" spans="1:12" s="11" customFormat="1" ht="12.75">
      <c r="A49" s="84"/>
      <c r="B49" s="25"/>
      <c r="C49" s="13"/>
      <c r="D49" s="29"/>
      <c r="E49" s="13"/>
      <c r="F49" s="41"/>
      <c r="G49" s="14"/>
      <c r="H49" s="14"/>
      <c r="I49" s="14">
        <f t="shared" si="1"/>
        <v>0</v>
      </c>
      <c r="J49" s="81" t="str">
        <f t="shared" si="2"/>
        <v>BAJO</v>
      </c>
      <c r="K49" s="3"/>
      <c r="L49" s="47">
        <f t="shared" si="0"/>
        <v>0.1</v>
      </c>
    </row>
    <row r="50" spans="1:12" s="11" customFormat="1" ht="12.75">
      <c r="A50" s="84"/>
      <c r="B50" s="25"/>
      <c r="C50" s="13"/>
      <c r="D50" s="13"/>
      <c r="E50" s="13"/>
      <c r="F50" s="41"/>
      <c r="G50" s="14"/>
      <c r="H50" s="14"/>
      <c r="I50" s="14">
        <f t="shared" si="1"/>
        <v>0</v>
      </c>
      <c r="J50" s="81" t="str">
        <f t="shared" si="2"/>
        <v>BAJO</v>
      </c>
      <c r="K50" s="3"/>
      <c r="L50" s="47">
        <f>IF(J50="BAJO",0.1,IF(J50="MEDIO",3,5))</f>
        <v>0.1</v>
      </c>
    </row>
    <row r="51" spans="1:12" s="22" customFormat="1" ht="12.75">
      <c r="A51" s="59"/>
      <c r="B51" s="25"/>
      <c r="C51" s="13"/>
      <c r="D51" s="15"/>
      <c r="E51" s="15"/>
      <c r="F51" s="41"/>
      <c r="G51" s="21"/>
      <c r="H51" s="21"/>
      <c r="I51" s="21">
        <f t="shared" si="1"/>
        <v>0</v>
      </c>
      <c r="J51" s="81" t="str">
        <f t="shared" si="2"/>
        <v>BAJO</v>
      </c>
      <c r="K51" s="3"/>
      <c r="L51" s="59">
        <f>IF(J51="BAJO",0.1,IF(J51="MEDIO",3,5))</f>
        <v>0.1</v>
      </c>
    </row>
    <row r="52" spans="1:12" s="11" customFormat="1" ht="12.75">
      <c r="A52" s="84"/>
      <c r="B52" s="25"/>
      <c r="C52" s="15"/>
      <c r="D52" s="26"/>
      <c r="E52" s="16"/>
      <c r="F52" s="35"/>
      <c r="G52" s="23"/>
      <c r="H52" s="23"/>
      <c r="I52" s="14">
        <f t="shared" si="1"/>
        <v>0</v>
      </c>
      <c r="J52" s="81" t="str">
        <f t="shared" si="2"/>
        <v>BAJO</v>
      </c>
      <c r="K52" s="3"/>
      <c r="L52" s="47">
        <f t="shared" si="0"/>
        <v>0.1</v>
      </c>
    </row>
    <row r="53" spans="1:12" s="11" customFormat="1" ht="12.75">
      <c r="A53" s="84"/>
      <c r="B53" s="25"/>
      <c r="C53" s="13"/>
      <c r="D53" s="26"/>
      <c r="E53" s="16"/>
      <c r="F53" s="35"/>
      <c r="G53" s="23"/>
      <c r="H53" s="23"/>
      <c r="I53" s="14">
        <f t="shared" si="1"/>
        <v>0</v>
      </c>
      <c r="J53" s="81" t="str">
        <f t="shared" si="2"/>
        <v>BAJO</v>
      </c>
      <c r="K53" s="3"/>
      <c r="L53" s="47">
        <f t="shared" si="0"/>
        <v>0.1</v>
      </c>
    </row>
    <row r="54" spans="1:12" s="11" customFormat="1" ht="12.75">
      <c r="A54" s="84"/>
      <c r="B54" s="25"/>
      <c r="C54" s="13"/>
      <c r="D54" s="13"/>
      <c r="E54" s="16"/>
      <c r="F54" s="35"/>
      <c r="G54" s="23"/>
      <c r="H54" s="23"/>
      <c r="I54" s="14">
        <f>G54*H54</f>
        <v>0</v>
      </c>
      <c r="J54" s="81" t="str">
        <f t="shared" si="2"/>
        <v>BAJO</v>
      </c>
      <c r="K54" s="3"/>
      <c r="L54" s="47">
        <f>IF(J54="BAJO",0.1,IF(J54="MEDIO",3,5))</f>
        <v>0.1</v>
      </c>
    </row>
    <row r="55" spans="1:12" s="11" customFormat="1" ht="12.75">
      <c r="A55" s="84"/>
      <c r="B55" s="25"/>
      <c r="C55" s="28"/>
      <c r="D55" s="29"/>
      <c r="E55" s="28"/>
      <c r="F55" s="35"/>
      <c r="G55" s="14"/>
      <c r="H55" s="14"/>
      <c r="I55" s="14">
        <f t="shared" si="1"/>
        <v>0</v>
      </c>
      <c r="J55" s="81" t="str">
        <f t="shared" si="2"/>
        <v>BAJO</v>
      </c>
      <c r="K55" s="3"/>
      <c r="L55" s="47">
        <f t="shared" si="0"/>
        <v>0.1</v>
      </c>
    </row>
    <row r="56" spans="1:12" s="11" customFormat="1" ht="12.75">
      <c r="A56" s="84"/>
      <c r="B56" s="25"/>
      <c r="C56" s="28"/>
      <c r="D56" s="29"/>
      <c r="E56" s="28"/>
      <c r="F56" s="35"/>
      <c r="G56" s="30"/>
      <c r="H56" s="14"/>
      <c r="I56" s="14">
        <f t="shared" si="1"/>
        <v>0</v>
      </c>
      <c r="J56" s="81" t="str">
        <f t="shared" si="2"/>
        <v>BAJO</v>
      </c>
      <c r="K56" s="3"/>
      <c r="L56" s="47">
        <f t="shared" si="0"/>
        <v>0.1</v>
      </c>
    </row>
    <row r="57" spans="1:12" s="11" customFormat="1" ht="12.75">
      <c r="A57" s="84"/>
      <c r="B57" s="25"/>
      <c r="C57" s="28"/>
      <c r="D57" s="29"/>
      <c r="E57" s="28"/>
      <c r="F57" s="35"/>
      <c r="G57" s="30"/>
      <c r="H57" s="14"/>
      <c r="I57" s="14">
        <f>G57*H57</f>
        <v>0</v>
      </c>
      <c r="J57" s="81" t="str">
        <f t="shared" si="2"/>
        <v>BAJO</v>
      </c>
      <c r="K57" s="3"/>
      <c r="L57" s="47">
        <f>IF(J57="BAJO",0.1,IF(J57="MEDIO",3,5))</f>
        <v>0.1</v>
      </c>
    </row>
    <row r="58" spans="1:12" s="11" customFormat="1" ht="12.75">
      <c r="A58" s="84"/>
      <c r="B58" s="25"/>
      <c r="C58" s="28"/>
      <c r="D58" s="29"/>
      <c r="E58" s="28"/>
      <c r="F58" s="35"/>
      <c r="G58" s="14"/>
      <c r="H58" s="14"/>
      <c r="I58" s="14">
        <f t="shared" si="1"/>
        <v>0</v>
      </c>
      <c r="J58" s="81" t="str">
        <f t="shared" si="2"/>
        <v>BAJO</v>
      </c>
      <c r="K58" s="13"/>
      <c r="L58" s="47">
        <f t="shared" si="0"/>
        <v>0.1</v>
      </c>
    </row>
    <row r="59" spans="1:12" s="11" customFormat="1" ht="12.75">
      <c r="A59" s="84"/>
      <c r="B59" s="25"/>
      <c r="C59" s="28"/>
      <c r="D59" s="29"/>
      <c r="E59" s="28"/>
      <c r="F59" s="35"/>
      <c r="G59" s="14"/>
      <c r="H59" s="14"/>
      <c r="I59" s="14">
        <f>G59*H59</f>
        <v>0</v>
      </c>
      <c r="J59" s="81" t="str">
        <f t="shared" si="2"/>
        <v>BAJO</v>
      </c>
      <c r="K59" s="13"/>
      <c r="L59" s="47">
        <f>IF(J59="BAJO",0.1,IF(J59="MEDIO",3,5))</f>
        <v>0.1</v>
      </c>
    </row>
    <row r="60" spans="1:12" s="22" customFormat="1" ht="12.75">
      <c r="A60" s="59"/>
      <c r="B60" s="31"/>
      <c r="C60" s="32"/>
      <c r="D60" s="33"/>
      <c r="E60" s="15"/>
      <c r="F60" s="42"/>
      <c r="G60" s="21"/>
      <c r="H60" s="21"/>
      <c r="I60" s="21">
        <f t="shared" si="1"/>
        <v>0</v>
      </c>
      <c r="J60" s="81" t="str">
        <f t="shared" si="2"/>
        <v>BAJO</v>
      </c>
      <c r="K60" s="3"/>
      <c r="L60" s="59">
        <f t="shared" si="0"/>
        <v>0.1</v>
      </c>
    </row>
    <row r="61" spans="1:12" s="22" customFormat="1" ht="12.75">
      <c r="A61" s="59"/>
      <c r="B61" s="31"/>
      <c r="C61" s="32"/>
      <c r="D61" s="29"/>
      <c r="E61" s="15"/>
      <c r="F61" s="42"/>
      <c r="G61" s="34"/>
      <c r="H61" s="21"/>
      <c r="I61" s="21">
        <f t="shared" si="1"/>
        <v>0</v>
      </c>
      <c r="J61" s="81" t="str">
        <f t="shared" si="2"/>
        <v>BAJO</v>
      </c>
      <c r="K61" s="3"/>
      <c r="L61" s="59">
        <f t="shared" si="0"/>
        <v>0.1</v>
      </c>
    </row>
    <row r="62" spans="1:12" s="11" customFormat="1" ht="12.75">
      <c r="A62" s="84"/>
      <c r="B62" s="25"/>
      <c r="C62" s="35"/>
      <c r="D62" s="29"/>
      <c r="E62" s="28"/>
      <c r="F62" s="35"/>
      <c r="G62" s="14"/>
      <c r="H62" s="14"/>
      <c r="I62" s="14">
        <f t="shared" si="1"/>
        <v>0</v>
      </c>
      <c r="J62" s="81" t="str">
        <f t="shared" si="2"/>
        <v>BAJO</v>
      </c>
      <c r="K62" s="13"/>
      <c r="L62" s="47">
        <f t="shared" si="0"/>
        <v>0.1</v>
      </c>
    </row>
    <row r="63" spans="1:12" s="11" customFormat="1" ht="12.75">
      <c r="A63" s="84"/>
      <c r="B63" s="25"/>
      <c r="C63" s="28"/>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 t="shared" si="1"/>
        <v>0</v>
      </c>
      <c r="J64" s="81" t="str">
        <f t="shared" si="2"/>
        <v>BAJO</v>
      </c>
      <c r="K64" s="3"/>
      <c r="L64" s="47">
        <f t="shared" si="0"/>
        <v>0.1</v>
      </c>
    </row>
    <row r="65" spans="1:14" s="11" customFormat="1" ht="12.75">
      <c r="A65" s="84"/>
      <c r="B65" s="25"/>
      <c r="C65" s="28"/>
      <c r="D65" s="29"/>
      <c r="E65" s="28"/>
      <c r="F65" s="35"/>
      <c r="G65" s="14"/>
      <c r="H65" s="14"/>
      <c r="I65" s="14">
        <f t="shared" si="1"/>
        <v>0</v>
      </c>
      <c r="J65" s="81" t="str">
        <f t="shared" si="2"/>
        <v>BAJO</v>
      </c>
      <c r="K65" s="3"/>
      <c r="L65" s="47">
        <f t="shared" ref="L65:L70" si="3">IF(J65="BAJO",0.1,IF(J65="MEDIO",3,5))</f>
        <v>0.1</v>
      </c>
    </row>
    <row r="66" spans="1:14" s="11" customFormat="1" ht="12.75">
      <c r="A66" s="84"/>
      <c r="B66" s="25"/>
      <c r="C66" s="28"/>
      <c r="D66" s="29"/>
      <c r="E66" s="28"/>
      <c r="F66" s="35"/>
      <c r="G66" s="14"/>
      <c r="H66" s="14"/>
      <c r="I66" s="14">
        <f t="shared" ref="I66:I70" si="4">G66*H66</f>
        <v>0</v>
      </c>
      <c r="J66" s="81" t="str">
        <f t="shared" si="2"/>
        <v>BAJO</v>
      </c>
      <c r="K66" s="3"/>
      <c r="L66" s="47">
        <f t="shared" si="3"/>
        <v>0.1</v>
      </c>
    </row>
    <row r="67" spans="1:14" s="11" customFormat="1" ht="12.75">
      <c r="A67" s="84"/>
      <c r="B67" s="25"/>
      <c r="C67" s="28"/>
      <c r="D67" s="29"/>
      <c r="E67" s="28"/>
      <c r="F67" s="35"/>
      <c r="G67" s="14"/>
      <c r="H67" s="14"/>
      <c r="I67" s="14">
        <f t="shared" si="4"/>
        <v>0</v>
      </c>
      <c r="J67" s="81" t="str">
        <f t="shared" si="2"/>
        <v>BAJO</v>
      </c>
      <c r="K67" s="3"/>
      <c r="L67" s="47">
        <f t="shared" si="3"/>
        <v>0.1</v>
      </c>
    </row>
    <row r="68" spans="1:14" s="11" customFormat="1" ht="12.75">
      <c r="A68" s="84"/>
      <c r="B68" s="25"/>
      <c r="C68" s="28"/>
      <c r="D68" s="29"/>
      <c r="E68" s="28"/>
      <c r="F68" s="35"/>
      <c r="G68" s="14"/>
      <c r="H68" s="14"/>
      <c r="I68" s="14">
        <f t="shared" si="4"/>
        <v>0</v>
      </c>
      <c r="J68" s="81" t="str">
        <f t="shared" si="2"/>
        <v>BAJO</v>
      </c>
      <c r="K68" s="3"/>
      <c r="L68" s="47">
        <f t="shared" si="3"/>
        <v>0.1</v>
      </c>
    </row>
    <row r="69" spans="1:14" s="11" customFormat="1" ht="12.75">
      <c r="A69" s="84"/>
      <c r="B69" s="25"/>
      <c r="C69" s="28"/>
      <c r="D69" s="29"/>
      <c r="E69" s="28"/>
      <c r="F69" s="35"/>
      <c r="G69" s="14"/>
      <c r="H69" s="14"/>
      <c r="I69" s="14">
        <f t="shared" si="4"/>
        <v>0</v>
      </c>
      <c r="J69" s="81" t="str">
        <f t="shared" si="2"/>
        <v>BAJO</v>
      </c>
      <c r="K69" s="3"/>
      <c r="L69" s="47">
        <f t="shared" si="3"/>
        <v>0.1</v>
      </c>
    </row>
    <row r="70" spans="1:14" s="11" customFormat="1" ht="12.75">
      <c r="A70" s="84"/>
      <c r="B70" s="25"/>
      <c r="C70" s="28"/>
      <c r="D70" s="29"/>
      <c r="E70" s="28"/>
      <c r="F70" s="35"/>
      <c r="G70" s="14"/>
      <c r="H70" s="14"/>
      <c r="I70" s="14">
        <f t="shared" si="4"/>
        <v>0</v>
      </c>
      <c r="J70" s="81" t="str">
        <f t="shared" si="2"/>
        <v>BAJO</v>
      </c>
      <c r="K70" s="3"/>
      <c r="L70" s="47">
        <f t="shared" si="3"/>
        <v>0.1</v>
      </c>
    </row>
    <row r="71" spans="1:14" s="11" customFormat="1" ht="12.75">
      <c r="A71" s="80"/>
      <c r="C71" s="36"/>
      <c r="D71" s="37"/>
      <c r="F71" s="43"/>
      <c r="G71" s="38"/>
      <c r="H71" s="38"/>
      <c r="M71" s="11">
        <f>SUM(L7:L70)</f>
        <v>6.3999999999999932</v>
      </c>
      <c r="N71" s="11">
        <f>COUNT(L7:L70)</f>
        <v>64</v>
      </c>
    </row>
    <row r="72" spans="1:14" s="11" customFormat="1" ht="12.75">
      <c r="A72" s="80"/>
      <c r="D72" s="37"/>
      <c r="F72" s="43"/>
      <c r="G72" s="38"/>
      <c r="H72" s="38"/>
    </row>
    <row r="73" spans="1:14" s="11" customFormat="1" ht="12.75">
      <c r="A73" s="80"/>
      <c r="D73" s="37"/>
      <c r="F73" s="43"/>
      <c r="G73" s="38"/>
      <c r="H73" s="38"/>
    </row>
  </sheetData>
  <dataConsolidate/>
  <mergeCells count="5">
    <mergeCell ref="A4:B4"/>
    <mergeCell ref="F4:J4"/>
    <mergeCell ref="C1:L1"/>
    <mergeCell ref="C2:L2"/>
    <mergeCell ref="A1:B2"/>
  </mergeCells>
  <conditionalFormatting sqref="J7:J70">
    <cfRule type="cellIs" dxfId="53" priority="1" stopIfTrue="1" operator="equal">
      <formula>"ALTO"</formula>
    </cfRule>
    <cfRule type="cellIs" dxfId="52" priority="2" stopIfTrue="1" operator="equal">
      <formula>"MEDIO"</formula>
    </cfRule>
    <cfRule type="cellIs" dxfId="51"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9"/>
  <sheetViews>
    <sheetView view="pageBreakPreview" zoomScale="70" zoomScaleNormal="70" zoomScaleSheetLayoutView="70" workbookViewId="0">
      <selection sqref="A1:B2"/>
    </sheetView>
  </sheetViews>
  <sheetFormatPr baseColWidth="10" defaultColWidth="11.42578125" defaultRowHeight="18"/>
  <cols>
    <col min="1" max="1" width="6.710937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31"/>
      <c r="B1" s="331"/>
      <c r="C1" s="329" t="s">
        <v>606</v>
      </c>
      <c r="D1" s="329"/>
      <c r="E1" s="329"/>
      <c r="F1" s="329"/>
      <c r="G1" s="329"/>
      <c r="H1" s="329"/>
      <c r="I1" s="329"/>
      <c r="J1" s="329"/>
      <c r="K1" s="329"/>
      <c r="L1" s="329"/>
    </row>
    <row r="2" spans="1:73" ht="34.5"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1016</v>
      </c>
      <c r="D4" s="243"/>
      <c r="E4" s="24" t="s">
        <v>899</v>
      </c>
      <c r="F4" s="333" t="s">
        <v>905</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52.25" customHeight="1">
      <c r="A7" s="84">
        <v>1</v>
      </c>
      <c r="B7" s="253" t="s">
        <v>406</v>
      </c>
      <c r="C7" s="120" t="s">
        <v>552</v>
      </c>
      <c r="D7" s="121" t="s">
        <v>291</v>
      </c>
      <c r="E7" s="121" t="s">
        <v>562</v>
      </c>
      <c r="F7" s="83" t="s">
        <v>608</v>
      </c>
      <c r="G7" s="14">
        <v>2</v>
      </c>
      <c r="H7" s="14">
        <v>3</v>
      </c>
      <c r="I7" s="14">
        <f>G7*H7</f>
        <v>6</v>
      </c>
      <c r="J7" s="81" t="str">
        <f>IF(I7&lt;=6,"BAJO",IF(I7&gt;=15,"ALTO","MEDIO"))</f>
        <v>BAJO</v>
      </c>
      <c r="K7" s="68" t="s">
        <v>857</v>
      </c>
      <c r="L7" s="47">
        <f t="shared" ref="L7:L70" si="0">IF(J7="BAJO",0.1,IF(J7="MEDIO",3,5))</f>
        <v>0.1</v>
      </c>
      <c r="BT7" s="11">
        <v>1</v>
      </c>
      <c r="BU7" s="11">
        <v>1</v>
      </c>
    </row>
    <row r="8" spans="1:73" s="11" customFormat="1" ht="147.75" customHeight="1">
      <c r="A8" s="84">
        <v>2</v>
      </c>
      <c r="B8" s="253" t="s">
        <v>406</v>
      </c>
      <c r="C8" s="121" t="s">
        <v>554</v>
      </c>
      <c r="D8" s="121" t="s">
        <v>643</v>
      </c>
      <c r="E8" s="121" t="s">
        <v>562</v>
      </c>
      <c r="F8" s="113" t="s">
        <v>553</v>
      </c>
      <c r="G8" s="14">
        <v>2</v>
      </c>
      <c r="H8" s="14">
        <v>3</v>
      </c>
      <c r="I8" s="14">
        <f t="shared" ref="I8:I71" si="1">G8*H8</f>
        <v>6</v>
      </c>
      <c r="J8" s="81" t="str">
        <f t="shared" ref="J8:J71" si="2">IF(I8&lt;=6,"BAJO",IF(I8&gt;=15,"ALTO","MEDIO"))</f>
        <v>BAJO</v>
      </c>
      <c r="K8" s="68" t="s">
        <v>857</v>
      </c>
      <c r="L8" s="47">
        <f t="shared" si="0"/>
        <v>0.1</v>
      </c>
      <c r="BT8" s="11">
        <v>2</v>
      </c>
      <c r="BU8" s="11">
        <v>2</v>
      </c>
    </row>
    <row r="9" spans="1:73" s="11" customFormat="1" ht="38.25">
      <c r="A9" s="84">
        <v>3</v>
      </c>
      <c r="B9" s="253" t="s">
        <v>407</v>
      </c>
      <c r="C9" s="121" t="s">
        <v>408</v>
      </c>
      <c r="D9" s="122" t="s">
        <v>291</v>
      </c>
      <c r="E9" s="121" t="s">
        <v>562</v>
      </c>
      <c r="F9" s="83" t="s">
        <v>608</v>
      </c>
      <c r="G9" s="14">
        <v>2</v>
      </c>
      <c r="H9" s="14">
        <v>3</v>
      </c>
      <c r="I9" s="14">
        <f>G9*H9</f>
        <v>6</v>
      </c>
      <c r="J9" s="81" t="str">
        <f t="shared" si="2"/>
        <v>BAJO</v>
      </c>
      <c r="K9" s="68" t="s">
        <v>857</v>
      </c>
      <c r="L9" s="47">
        <f>IF(J9="BAJO",0.1,IF(J9="MEDIO",3,5))</f>
        <v>0.1</v>
      </c>
      <c r="BT9" s="11">
        <v>2</v>
      </c>
      <c r="BU9" s="11">
        <v>2</v>
      </c>
    </row>
    <row r="10" spans="1:73" s="11" customFormat="1" ht="165.75">
      <c r="A10" s="84">
        <v>4</v>
      </c>
      <c r="B10" s="253" t="s">
        <v>407</v>
      </c>
      <c r="C10" s="121" t="s">
        <v>409</v>
      </c>
      <c r="D10" s="122" t="s">
        <v>644</v>
      </c>
      <c r="E10" s="121" t="s">
        <v>562</v>
      </c>
      <c r="F10" s="113" t="s">
        <v>555</v>
      </c>
      <c r="G10" s="14">
        <v>2</v>
      </c>
      <c r="H10" s="14">
        <v>3</v>
      </c>
      <c r="I10" s="14">
        <f t="shared" si="1"/>
        <v>6</v>
      </c>
      <c r="J10" s="81" t="str">
        <f t="shared" si="2"/>
        <v>BAJO</v>
      </c>
      <c r="K10" s="68" t="s">
        <v>857</v>
      </c>
      <c r="L10" s="47">
        <f t="shared" si="0"/>
        <v>0.1</v>
      </c>
    </row>
    <row r="11" spans="1:73" s="11" customFormat="1" ht="63.75">
      <c r="A11" s="84">
        <v>5</v>
      </c>
      <c r="B11" s="253" t="s">
        <v>410</v>
      </c>
      <c r="C11" s="121" t="s">
        <v>420</v>
      </c>
      <c r="D11" s="122" t="s">
        <v>291</v>
      </c>
      <c r="E11" s="121" t="s">
        <v>562</v>
      </c>
      <c r="F11" s="83" t="s">
        <v>608</v>
      </c>
      <c r="G11" s="14">
        <v>2</v>
      </c>
      <c r="H11" s="14">
        <v>3</v>
      </c>
      <c r="I11" s="14">
        <f t="shared" si="1"/>
        <v>6</v>
      </c>
      <c r="J11" s="81" t="str">
        <f t="shared" si="2"/>
        <v>BAJO</v>
      </c>
      <c r="K11" s="68" t="s">
        <v>857</v>
      </c>
      <c r="L11" s="47">
        <f t="shared" si="0"/>
        <v>0.1</v>
      </c>
    </row>
    <row r="12" spans="1:73" s="11" customFormat="1" ht="255">
      <c r="A12" s="84">
        <v>6</v>
      </c>
      <c r="B12" s="253" t="s">
        <v>410</v>
      </c>
      <c r="C12" s="121" t="s">
        <v>556</v>
      </c>
      <c r="D12" s="122" t="s">
        <v>645</v>
      </c>
      <c r="E12" s="121" t="s">
        <v>562</v>
      </c>
      <c r="F12" s="113" t="s">
        <v>557</v>
      </c>
      <c r="G12" s="14">
        <v>2</v>
      </c>
      <c r="H12" s="14">
        <v>3</v>
      </c>
      <c r="I12" s="14">
        <f>G12*H12</f>
        <v>6</v>
      </c>
      <c r="J12" s="81" t="str">
        <f t="shared" si="2"/>
        <v>BAJO</v>
      </c>
      <c r="K12" s="68" t="s">
        <v>857</v>
      </c>
      <c r="L12" s="47">
        <f>IF(J12="BAJO",0.1,IF(J12="MEDIO",3,5))</f>
        <v>0.1</v>
      </c>
    </row>
    <row r="13" spans="1:73" s="11" customFormat="1" ht="38.25">
      <c r="A13" s="84">
        <v>7</v>
      </c>
      <c r="B13" s="254" t="s">
        <v>411</v>
      </c>
      <c r="C13" s="115" t="s">
        <v>412</v>
      </c>
      <c r="D13" s="116" t="s">
        <v>291</v>
      </c>
      <c r="E13" s="121" t="s">
        <v>562</v>
      </c>
      <c r="F13" s="83" t="s">
        <v>608</v>
      </c>
      <c r="G13" s="14">
        <v>2</v>
      </c>
      <c r="H13" s="14">
        <v>3</v>
      </c>
      <c r="I13" s="14">
        <f>G13*H13</f>
        <v>6</v>
      </c>
      <c r="J13" s="81" t="str">
        <f t="shared" si="2"/>
        <v>BAJO</v>
      </c>
      <c r="K13" s="68" t="s">
        <v>857</v>
      </c>
      <c r="L13" s="47">
        <f>IF(J13="BAJO",0.1,IF(J13="MEDIO",3,5))</f>
        <v>0.1</v>
      </c>
    </row>
    <row r="14" spans="1:73" s="11" customFormat="1" ht="204">
      <c r="A14" s="84">
        <v>8</v>
      </c>
      <c r="B14" s="254" t="s">
        <v>411</v>
      </c>
      <c r="C14" s="115" t="s">
        <v>413</v>
      </c>
      <c r="D14" s="115" t="s">
        <v>646</v>
      </c>
      <c r="E14" s="121" t="s">
        <v>562</v>
      </c>
      <c r="F14" s="117" t="s">
        <v>558</v>
      </c>
      <c r="G14" s="14">
        <v>2</v>
      </c>
      <c r="H14" s="14">
        <v>3</v>
      </c>
      <c r="I14" s="14">
        <f>G14*H14</f>
        <v>6</v>
      </c>
      <c r="J14" s="81" t="str">
        <f t="shared" si="2"/>
        <v>BAJO</v>
      </c>
      <c r="K14" s="68" t="s">
        <v>857</v>
      </c>
      <c r="L14" s="47">
        <f>IF(J14="BAJO",0.1,IF(J14="MEDIO",3,5))</f>
        <v>0.1</v>
      </c>
    </row>
    <row r="15" spans="1:73" s="11" customFormat="1" ht="51">
      <c r="A15" s="84">
        <v>9</v>
      </c>
      <c r="B15" s="254" t="s">
        <v>414</v>
      </c>
      <c r="C15" s="118" t="s">
        <v>421</v>
      </c>
      <c r="D15" s="116" t="s">
        <v>291</v>
      </c>
      <c r="E15" s="121" t="s">
        <v>562</v>
      </c>
      <c r="F15" s="83" t="s">
        <v>608</v>
      </c>
      <c r="G15" s="14">
        <v>2</v>
      </c>
      <c r="H15" s="14">
        <v>3</v>
      </c>
      <c r="I15" s="14">
        <f t="shared" si="1"/>
        <v>6</v>
      </c>
      <c r="J15" s="81" t="str">
        <f t="shared" si="2"/>
        <v>BAJO</v>
      </c>
      <c r="K15" s="68" t="s">
        <v>857</v>
      </c>
      <c r="L15" s="47">
        <f t="shared" si="0"/>
        <v>0.1</v>
      </c>
    </row>
    <row r="16" spans="1:73" s="11" customFormat="1" ht="216.75">
      <c r="A16" s="84">
        <v>10</v>
      </c>
      <c r="B16" s="254" t="s">
        <v>414</v>
      </c>
      <c r="C16" s="115" t="s">
        <v>422</v>
      </c>
      <c r="D16" s="116" t="s">
        <v>647</v>
      </c>
      <c r="E16" s="121" t="s">
        <v>562</v>
      </c>
      <c r="F16" s="117" t="s">
        <v>559</v>
      </c>
      <c r="G16" s="14">
        <v>2</v>
      </c>
      <c r="H16" s="14">
        <v>3</v>
      </c>
      <c r="I16" s="14">
        <f t="shared" si="1"/>
        <v>6</v>
      </c>
      <c r="J16" s="81" t="str">
        <f t="shared" si="2"/>
        <v>BAJO</v>
      </c>
      <c r="K16" s="68" t="s">
        <v>857</v>
      </c>
      <c r="L16" s="47">
        <f t="shared" si="0"/>
        <v>0.1</v>
      </c>
    </row>
    <row r="17" spans="1:12" s="11" customFormat="1" ht="51">
      <c r="A17" s="84">
        <v>11</v>
      </c>
      <c r="B17" s="254" t="s">
        <v>423</v>
      </c>
      <c r="C17" s="115" t="s">
        <v>415</v>
      </c>
      <c r="D17" s="116" t="s">
        <v>291</v>
      </c>
      <c r="E17" s="121" t="s">
        <v>562</v>
      </c>
      <c r="F17" s="83" t="s">
        <v>608</v>
      </c>
      <c r="G17" s="14">
        <v>2</v>
      </c>
      <c r="H17" s="14">
        <v>3</v>
      </c>
      <c r="I17" s="14">
        <f>G17*H17</f>
        <v>6</v>
      </c>
      <c r="J17" s="81" t="str">
        <f t="shared" si="2"/>
        <v>BAJO</v>
      </c>
      <c r="K17" s="68" t="s">
        <v>857</v>
      </c>
      <c r="L17" s="47">
        <f>IF(J17="BAJO",0.1,IF(J17="MEDIO",3,5))</f>
        <v>0.1</v>
      </c>
    </row>
    <row r="18" spans="1:12" s="11" customFormat="1" ht="255">
      <c r="A18" s="84">
        <v>12</v>
      </c>
      <c r="B18" s="254" t="s">
        <v>423</v>
      </c>
      <c r="C18" s="115" t="s">
        <v>416</v>
      </c>
      <c r="D18" s="116" t="s">
        <v>648</v>
      </c>
      <c r="E18" s="121" t="s">
        <v>562</v>
      </c>
      <c r="F18" s="113" t="s">
        <v>560</v>
      </c>
      <c r="G18" s="27" t="s">
        <v>389</v>
      </c>
      <c r="H18" s="14">
        <v>3</v>
      </c>
      <c r="I18" s="14">
        <f t="shared" si="1"/>
        <v>6</v>
      </c>
      <c r="J18" s="81" t="str">
        <f t="shared" si="2"/>
        <v>BAJO</v>
      </c>
      <c r="K18" s="68" t="s">
        <v>857</v>
      </c>
      <c r="L18" s="47">
        <f t="shared" si="0"/>
        <v>0.1</v>
      </c>
    </row>
    <row r="19" spans="1:12" s="11" customFormat="1" ht="38.25">
      <c r="A19" s="84">
        <v>13</v>
      </c>
      <c r="B19" s="254" t="s">
        <v>417</v>
      </c>
      <c r="C19" s="115" t="s">
        <v>418</v>
      </c>
      <c r="D19" s="116" t="s">
        <v>291</v>
      </c>
      <c r="E19" s="121" t="s">
        <v>562</v>
      </c>
      <c r="F19" s="83" t="s">
        <v>608</v>
      </c>
      <c r="G19" s="27" t="s">
        <v>389</v>
      </c>
      <c r="H19" s="14">
        <v>3</v>
      </c>
      <c r="I19" s="14">
        <f t="shared" si="1"/>
        <v>6</v>
      </c>
      <c r="J19" s="81" t="str">
        <f t="shared" si="2"/>
        <v>BAJO</v>
      </c>
      <c r="K19" s="68" t="s">
        <v>857</v>
      </c>
      <c r="L19" s="47">
        <f t="shared" si="0"/>
        <v>0.1</v>
      </c>
    </row>
    <row r="20" spans="1:12" s="11" customFormat="1" ht="153">
      <c r="A20" s="84">
        <v>14</v>
      </c>
      <c r="B20" s="254" t="s">
        <v>417</v>
      </c>
      <c r="C20" s="115" t="s">
        <v>419</v>
      </c>
      <c r="D20" s="119" t="s">
        <v>649</v>
      </c>
      <c r="E20" s="121" t="s">
        <v>562</v>
      </c>
      <c r="F20" s="113" t="s">
        <v>561</v>
      </c>
      <c r="G20" s="27" t="s">
        <v>389</v>
      </c>
      <c r="H20" s="14">
        <v>3</v>
      </c>
      <c r="I20" s="14">
        <f>G20*H20</f>
        <v>6</v>
      </c>
      <c r="J20" s="81" t="str">
        <f t="shared" si="2"/>
        <v>BAJO</v>
      </c>
      <c r="K20" s="68" t="s">
        <v>857</v>
      </c>
      <c r="L20" s="47">
        <f>IF(J20="BAJO",0.1,IF(J20="MEDIO",3,5))</f>
        <v>0.1</v>
      </c>
    </row>
    <row r="21" spans="1:12" s="11" customFormat="1" ht="51">
      <c r="A21" s="84">
        <v>15</v>
      </c>
      <c r="B21" s="254" t="s">
        <v>424</v>
      </c>
      <c r="C21" s="229" t="s">
        <v>873</v>
      </c>
      <c r="D21" s="230" t="s">
        <v>291</v>
      </c>
      <c r="E21" s="231" t="s">
        <v>562</v>
      </c>
      <c r="F21" s="83" t="s">
        <v>608</v>
      </c>
      <c r="G21" s="14">
        <v>2</v>
      </c>
      <c r="H21" s="14">
        <v>3</v>
      </c>
      <c r="I21" s="14">
        <f t="shared" si="1"/>
        <v>6</v>
      </c>
      <c r="J21" s="81" t="str">
        <f t="shared" si="2"/>
        <v>BAJO</v>
      </c>
      <c r="K21" s="68" t="s">
        <v>857</v>
      </c>
      <c r="L21" s="47">
        <f t="shared" si="0"/>
        <v>0.1</v>
      </c>
    </row>
    <row r="22" spans="1:12" s="11" customFormat="1" ht="409.5">
      <c r="A22" s="84">
        <v>16</v>
      </c>
      <c r="B22" s="254" t="s">
        <v>424</v>
      </c>
      <c r="C22" s="229" t="s">
        <v>874</v>
      </c>
      <c r="D22" s="229" t="s">
        <v>875</v>
      </c>
      <c r="E22" s="231" t="s">
        <v>562</v>
      </c>
      <c r="F22" s="232" t="s">
        <v>876</v>
      </c>
      <c r="G22" s="14">
        <v>2</v>
      </c>
      <c r="H22" s="14">
        <v>3</v>
      </c>
      <c r="I22" s="14">
        <f t="shared" si="1"/>
        <v>6</v>
      </c>
      <c r="J22" s="81" t="str">
        <f t="shared" si="2"/>
        <v>BAJO</v>
      </c>
      <c r="K22" s="68" t="s">
        <v>857</v>
      </c>
      <c r="L22" s="47">
        <f t="shared" si="0"/>
        <v>0.1</v>
      </c>
    </row>
    <row r="23" spans="1:12" s="11" customFormat="1" ht="51">
      <c r="A23" s="272">
        <v>17</v>
      </c>
      <c r="B23" s="233" t="s">
        <v>1010</v>
      </c>
      <c r="C23" s="231" t="s">
        <v>415</v>
      </c>
      <c r="D23" s="234" t="s">
        <v>291</v>
      </c>
      <c r="E23" s="231" t="s">
        <v>562</v>
      </c>
      <c r="F23" s="97" t="s">
        <v>608</v>
      </c>
      <c r="G23" s="14">
        <v>2</v>
      </c>
      <c r="H23" s="14">
        <v>3</v>
      </c>
      <c r="I23" s="14">
        <f t="shared" si="1"/>
        <v>6</v>
      </c>
      <c r="J23" s="81" t="str">
        <f t="shared" si="2"/>
        <v>BAJO</v>
      </c>
      <c r="K23" s="68" t="s">
        <v>857</v>
      </c>
      <c r="L23" s="47">
        <f t="shared" si="0"/>
        <v>0.1</v>
      </c>
    </row>
    <row r="24" spans="1:12" s="80" customFormat="1" ht="114.75">
      <c r="A24" s="272">
        <v>18</v>
      </c>
      <c r="B24" s="233" t="s">
        <v>1010</v>
      </c>
      <c r="C24" s="231" t="s">
        <v>416</v>
      </c>
      <c r="D24" s="234" t="s">
        <v>1011</v>
      </c>
      <c r="E24" s="231" t="s">
        <v>562</v>
      </c>
      <c r="F24" s="273" t="s">
        <v>1012</v>
      </c>
      <c r="G24" s="81">
        <v>2</v>
      </c>
      <c r="H24" s="81">
        <v>3</v>
      </c>
      <c r="I24" s="81">
        <f t="shared" ref="I24" si="3">G24*H24</f>
        <v>6</v>
      </c>
      <c r="J24" s="81" t="str">
        <f t="shared" si="2"/>
        <v>BAJO</v>
      </c>
      <c r="K24" s="68" t="s">
        <v>857</v>
      </c>
      <c r="L24" s="84">
        <f t="shared" ref="L24" si="4">IF(J24="BAJO",0.1,IF(J24="MEDIO",3,5))</f>
        <v>0.1</v>
      </c>
    </row>
    <row r="25" spans="1:12" s="11" customFormat="1" ht="51">
      <c r="A25" s="272">
        <v>19</v>
      </c>
      <c r="B25" s="233" t="s">
        <v>1013</v>
      </c>
      <c r="C25" s="231" t="s">
        <v>415</v>
      </c>
      <c r="D25" s="234" t="s">
        <v>291</v>
      </c>
      <c r="E25" s="231" t="s">
        <v>562</v>
      </c>
      <c r="F25" s="97" t="s">
        <v>608</v>
      </c>
      <c r="G25" s="14">
        <v>2</v>
      </c>
      <c r="H25" s="14">
        <v>3</v>
      </c>
      <c r="I25" s="14">
        <f t="shared" si="1"/>
        <v>6</v>
      </c>
      <c r="J25" s="81" t="str">
        <f t="shared" si="2"/>
        <v>BAJO</v>
      </c>
      <c r="K25" s="68" t="s">
        <v>857</v>
      </c>
      <c r="L25" s="47">
        <f t="shared" si="0"/>
        <v>0.1</v>
      </c>
    </row>
    <row r="26" spans="1:12" s="11" customFormat="1" ht="127.5">
      <c r="A26" s="272">
        <v>20</v>
      </c>
      <c r="B26" s="233" t="s">
        <v>1013</v>
      </c>
      <c r="C26" s="231" t="s">
        <v>416</v>
      </c>
      <c r="D26" s="234" t="s">
        <v>1014</v>
      </c>
      <c r="E26" s="231" t="s">
        <v>562</v>
      </c>
      <c r="F26" s="273" t="s">
        <v>1015</v>
      </c>
      <c r="G26" s="14">
        <v>2</v>
      </c>
      <c r="H26" s="14">
        <v>3</v>
      </c>
      <c r="I26" s="14">
        <f>G26*H26</f>
        <v>6</v>
      </c>
      <c r="J26" s="81" t="str">
        <f t="shared" si="2"/>
        <v>BAJO</v>
      </c>
      <c r="K26" s="68" t="s">
        <v>857</v>
      </c>
      <c r="L26" s="47">
        <f>IF(J26="BAJO",0.1,IF(J26="MEDIO",3,5))</f>
        <v>0.1</v>
      </c>
    </row>
    <row r="27" spans="1:12" s="11" customFormat="1" ht="12.75">
      <c r="A27" s="84"/>
      <c r="B27" s="252"/>
      <c r="C27" s="82"/>
      <c r="D27" s="96"/>
      <c r="E27" s="90"/>
      <c r="F27" s="97"/>
      <c r="G27" s="14"/>
      <c r="H27" s="14"/>
      <c r="I27" s="14">
        <f t="shared" si="1"/>
        <v>0</v>
      </c>
      <c r="J27" s="81" t="str">
        <f t="shared" si="2"/>
        <v>BAJO</v>
      </c>
      <c r="K27" s="3"/>
      <c r="L27" s="47">
        <f t="shared" si="0"/>
        <v>0.1</v>
      </c>
    </row>
    <row r="28" spans="1:12" s="11" customFormat="1" ht="12.75">
      <c r="A28" s="84"/>
      <c r="B28" s="252"/>
      <c r="C28" s="82"/>
      <c r="D28" s="96"/>
      <c r="E28" s="90"/>
      <c r="F28" s="97"/>
      <c r="G28" s="14"/>
      <c r="H28" s="14"/>
      <c r="I28" s="14">
        <f t="shared" si="1"/>
        <v>0</v>
      </c>
      <c r="J28" s="81" t="str">
        <f t="shared" si="2"/>
        <v>BAJO</v>
      </c>
      <c r="K28" s="3"/>
      <c r="L28" s="47">
        <f t="shared" si="0"/>
        <v>0.1</v>
      </c>
    </row>
    <row r="29" spans="1:12" s="11" customFormat="1" ht="12.75">
      <c r="A29" s="84"/>
      <c r="B29" s="252"/>
      <c r="C29" s="82"/>
      <c r="D29" s="96"/>
      <c r="E29" s="90"/>
      <c r="F29" s="97"/>
      <c r="G29" s="14"/>
      <c r="H29" s="14"/>
      <c r="I29" s="14">
        <f>G29*H29</f>
        <v>0</v>
      </c>
      <c r="J29" s="81" t="str">
        <f t="shared" si="2"/>
        <v>BAJO</v>
      </c>
      <c r="K29" s="3"/>
      <c r="L29" s="47">
        <f>IF(J29="BAJO",0.1,IF(J29="MEDIO",3,5))</f>
        <v>0.1</v>
      </c>
    </row>
    <row r="30" spans="1:12" s="11" customFormat="1" ht="12.75">
      <c r="A30" s="84"/>
      <c r="B30" s="252"/>
      <c r="C30" s="82"/>
      <c r="D30" s="96"/>
      <c r="E30" s="90"/>
      <c r="F30" s="97"/>
      <c r="G30" s="14"/>
      <c r="H30" s="14"/>
      <c r="I30" s="14">
        <f t="shared" si="1"/>
        <v>0</v>
      </c>
      <c r="J30" s="81" t="str">
        <f t="shared" si="2"/>
        <v>BAJO</v>
      </c>
      <c r="K30" s="3"/>
      <c r="L30" s="47">
        <f t="shared" si="0"/>
        <v>0.1</v>
      </c>
    </row>
    <row r="31" spans="1:12" s="11" customFormat="1" ht="12.75">
      <c r="A31" s="84"/>
      <c r="B31" s="252"/>
      <c r="C31" s="82"/>
      <c r="D31" s="96"/>
      <c r="E31" s="90"/>
      <c r="F31" s="97"/>
      <c r="G31" s="14"/>
      <c r="H31" s="14"/>
      <c r="I31" s="14">
        <f t="shared" si="1"/>
        <v>0</v>
      </c>
      <c r="J31" s="81" t="str">
        <f t="shared" si="2"/>
        <v>BAJO</v>
      </c>
      <c r="K31" s="3"/>
      <c r="L31" s="47">
        <f t="shared" si="0"/>
        <v>0.1</v>
      </c>
    </row>
    <row r="32" spans="1:12" s="11" customFormat="1" ht="15">
      <c r="A32" s="84"/>
      <c r="B32" s="252"/>
      <c r="C32" s="82"/>
      <c r="D32" s="67"/>
      <c r="E32" s="90"/>
      <c r="F32" s="97"/>
      <c r="G32" s="14"/>
      <c r="H32" s="14"/>
      <c r="I32" s="14">
        <f>G32*H32</f>
        <v>0</v>
      </c>
      <c r="J32" s="81" t="str">
        <f t="shared" si="2"/>
        <v>BAJO</v>
      </c>
      <c r="K32" s="3"/>
      <c r="L32" s="47">
        <f>IF(J32="BAJO",0.1,IF(J32="MEDIO",3,5))</f>
        <v>0.1</v>
      </c>
    </row>
    <row r="33" spans="1:12" s="11" customFormat="1" ht="12.75">
      <c r="A33" s="84"/>
      <c r="B33" s="252"/>
      <c r="C33" s="82"/>
      <c r="D33" s="96"/>
      <c r="E33" s="90"/>
      <c r="F33" s="97"/>
      <c r="G33" s="14"/>
      <c r="H33" s="14"/>
      <c r="I33" s="14">
        <f t="shared" si="1"/>
        <v>0</v>
      </c>
      <c r="J33" s="81" t="str">
        <f t="shared" si="2"/>
        <v>BAJO</v>
      </c>
      <c r="K33" s="3"/>
      <c r="L33" s="47">
        <f t="shared" si="0"/>
        <v>0.1</v>
      </c>
    </row>
    <row r="34" spans="1:12" s="11" customFormat="1" ht="12.75">
      <c r="A34" s="84"/>
      <c r="B34" s="252"/>
      <c r="C34" s="82"/>
      <c r="D34" s="82"/>
      <c r="E34" s="90"/>
      <c r="F34" s="97"/>
      <c r="G34" s="14"/>
      <c r="H34" s="14"/>
      <c r="I34" s="14">
        <f t="shared" si="1"/>
        <v>0</v>
      </c>
      <c r="J34" s="81" t="str">
        <f t="shared" si="2"/>
        <v>BAJO</v>
      </c>
      <c r="K34" s="3"/>
      <c r="L34" s="47">
        <f t="shared" si="0"/>
        <v>0.1</v>
      </c>
    </row>
    <row r="35" spans="1:12" s="11" customFormat="1" ht="12.75">
      <c r="A35" s="84"/>
      <c r="B35" s="252"/>
      <c r="C35" s="82"/>
      <c r="D35" s="96"/>
      <c r="E35" s="90"/>
      <c r="F35" s="97"/>
      <c r="G35" s="14"/>
      <c r="H35" s="14"/>
      <c r="I35" s="14">
        <f>G35*H35</f>
        <v>0</v>
      </c>
      <c r="J35" s="81" t="str">
        <f t="shared" si="2"/>
        <v>BAJO</v>
      </c>
      <c r="K35" s="3"/>
      <c r="L35" s="47">
        <f>IF(J35="BAJO",0.1,IF(J35="MEDIO",3,5))</f>
        <v>0.1</v>
      </c>
    </row>
    <row r="36" spans="1:12" s="11" customFormat="1" ht="12.75">
      <c r="A36" s="84"/>
      <c r="B36" s="252"/>
      <c r="C36" s="82"/>
      <c r="D36" s="96"/>
      <c r="E36" s="90"/>
      <c r="F36" s="97"/>
      <c r="G36" s="14"/>
      <c r="H36" s="14"/>
      <c r="I36" s="14">
        <f t="shared" si="1"/>
        <v>0</v>
      </c>
      <c r="J36" s="81" t="str">
        <f t="shared" si="2"/>
        <v>BAJO</v>
      </c>
      <c r="K36" s="3"/>
      <c r="L36" s="47">
        <f t="shared" si="0"/>
        <v>0.1</v>
      </c>
    </row>
    <row r="37" spans="1:12" s="11" customFormat="1" ht="12.75">
      <c r="A37" s="84"/>
      <c r="B37" s="252"/>
      <c r="C37" s="82"/>
      <c r="D37" s="96"/>
      <c r="E37" s="90"/>
      <c r="F37" s="97"/>
      <c r="G37" s="14"/>
      <c r="H37" s="14"/>
      <c r="I37" s="14">
        <f t="shared" si="1"/>
        <v>0</v>
      </c>
      <c r="J37" s="81" t="str">
        <f t="shared" si="2"/>
        <v>BAJO</v>
      </c>
      <c r="K37" s="3"/>
      <c r="L37" s="47">
        <f t="shared" si="0"/>
        <v>0.1</v>
      </c>
    </row>
    <row r="38" spans="1:12" s="11" customFormat="1" ht="12.75">
      <c r="A38" s="84"/>
      <c r="B38" s="252"/>
      <c r="C38" s="82"/>
      <c r="D38" s="96"/>
      <c r="E38" s="90"/>
      <c r="F38" s="97"/>
      <c r="G38" s="14"/>
      <c r="H38" s="14"/>
      <c r="I38" s="14">
        <f>G38*H38</f>
        <v>0</v>
      </c>
      <c r="J38" s="81" t="str">
        <f t="shared" si="2"/>
        <v>BAJO</v>
      </c>
      <c r="K38" s="3"/>
      <c r="L38" s="47">
        <f>IF(J38="BAJO",0.1,IF(J38="MEDIO",3,5))</f>
        <v>0.1</v>
      </c>
    </row>
    <row r="39" spans="1:12" s="11" customFormat="1" ht="12.75">
      <c r="A39" s="84"/>
      <c r="B39" s="250"/>
      <c r="C39" s="13"/>
      <c r="D39" s="26"/>
      <c r="E39" s="13"/>
      <c r="F39" s="41"/>
      <c r="G39" s="14"/>
      <c r="H39" s="14"/>
      <c r="I39" s="14">
        <f t="shared" si="1"/>
        <v>0</v>
      </c>
      <c r="J39" s="81" t="str">
        <f t="shared" si="2"/>
        <v>BAJO</v>
      </c>
      <c r="K39" s="3"/>
      <c r="L39" s="47">
        <f t="shared" si="0"/>
        <v>0.1</v>
      </c>
    </row>
    <row r="40" spans="1:12" s="11" customFormat="1" ht="12.75">
      <c r="A40" s="84"/>
      <c r="B40" s="250"/>
      <c r="C40" s="13"/>
      <c r="D40" s="26"/>
      <c r="E40" s="13"/>
      <c r="F40" s="41"/>
      <c r="G40" s="14"/>
      <c r="H40" s="14"/>
      <c r="I40" s="14">
        <f t="shared" si="1"/>
        <v>0</v>
      </c>
      <c r="J40" s="81" t="str">
        <f t="shared" si="2"/>
        <v>BAJO</v>
      </c>
      <c r="K40" s="3"/>
      <c r="L40" s="47">
        <f t="shared" si="0"/>
        <v>0.1</v>
      </c>
    </row>
    <row r="41" spans="1:12" s="11" customFormat="1" ht="12.75">
      <c r="A41" s="84"/>
      <c r="B41" s="250"/>
      <c r="C41" s="13"/>
      <c r="D41" s="13"/>
      <c r="E41" s="13"/>
      <c r="F41" s="41"/>
      <c r="G41" s="14"/>
      <c r="H41" s="14"/>
      <c r="I41" s="14">
        <f>G41*H41</f>
        <v>0</v>
      </c>
      <c r="J41" s="81" t="str">
        <f t="shared" si="2"/>
        <v>BAJO</v>
      </c>
      <c r="K41" s="3"/>
      <c r="L41" s="47">
        <f>IF(J41="BAJO",0.1,IF(J41="MEDIO",3,5))</f>
        <v>0.1</v>
      </c>
    </row>
    <row r="42" spans="1:12" s="11" customFormat="1" ht="12.75">
      <c r="A42" s="84"/>
      <c r="B42" s="250"/>
      <c r="C42" s="13"/>
      <c r="D42" s="13"/>
      <c r="E42" s="13"/>
      <c r="F42" s="41"/>
      <c r="G42" s="14"/>
      <c r="H42" s="14"/>
      <c r="I42" s="14">
        <f>G42*H42</f>
        <v>0</v>
      </c>
      <c r="J42" s="81" t="str">
        <f t="shared" si="2"/>
        <v>BAJO</v>
      </c>
      <c r="K42" s="3"/>
      <c r="L42" s="47">
        <f>IF(J42="BAJO",0.1,IF(J42="MEDIO",3,5))</f>
        <v>0.1</v>
      </c>
    </row>
    <row r="43" spans="1:12" s="11" customFormat="1" ht="12.75">
      <c r="A43" s="84"/>
      <c r="B43" s="250"/>
      <c r="C43" s="13"/>
      <c r="D43" s="26"/>
      <c r="E43" s="13"/>
      <c r="F43" s="41"/>
      <c r="G43" s="14"/>
      <c r="H43" s="14"/>
      <c r="I43" s="14">
        <f t="shared" si="1"/>
        <v>0</v>
      </c>
      <c r="J43" s="81" t="str">
        <f t="shared" si="2"/>
        <v>BAJO</v>
      </c>
      <c r="K43" s="3"/>
      <c r="L43" s="47">
        <f t="shared" si="0"/>
        <v>0.1</v>
      </c>
    </row>
    <row r="44" spans="1:12" s="11" customFormat="1" ht="12.75">
      <c r="A44" s="84"/>
      <c r="B44" s="250"/>
      <c r="C44" s="13"/>
      <c r="D44" s="26"/>
      <c r="E44" s="13"/>
      <c r="F44" s="41"/>
      <c r="G44" s="14"/>
      <c r="H44" s="14"/>
      <c r="I44" s="14">
        <f t="shared" si="1"/>
        <v>0</v>
      </c>
      <c r="J44" s="81" t="str">
        <f t="shared" si="2"/>
        <v>BAJO</v>
      </c>
      <c r="K44" s="3"/>
      <c r="L44" s="47">
        <f t="shared" si="0"/>
        <v>0.1</v>
      </c>
    </row>
    <row r="45" spans="1:12" s="11" customFormat="1" ht="12.75">
      <c r="A45" s="84"/>
      <c r="B45" s="250"/>
      <c r="C45" s="13"/>
      <c r="D45" s="13"/>
      <c r="E45" s="13"/>
      <c r="F45" s="41"/>
      <c r="G45" s="14"/>
      <c r="H45" s="14"/>
      <c r="I45" s="14">
        <f>G45*H45</f>
        <v>0</v>
      </c>
      <c r="J45" s="81" t="str">
        <f t="shared" si="2"/>
        <v>BAJO</v>
      </c>
      <c r="K45" s="3"/>
      <c r="L45" s="47">
        <f>IF(J45="BAJO",0.1,IF(J45="MEDIO",3,5))</f>
        <v>0.1</v>
      </c>
    </row>
    <row r="46" spans="1:12" s="11" customFormat="1" ht="12.75">
      <c r="A46" s="84"/>
      <c r="B46" s="250"/>
      <c r="C46" s="13"/>
      <c r="D46" s="13"/>
      <c r="E46" s="13"/>
      <c r="F46" s="41"/>
      <c r="G46" s="14"/>
      <c r="H46" s="14"/>
      <c r="I46" s="14">
        <f>G46*H46</f>
        <v>0</v>
      </c>
      <c r="J46" s="81" t="str">
        <f t="shared" si="2"/>
        <v>BAJO</v>
      </c>
      <c r="K46" s="3"/>
      <c r="L46" s="47">
        <f>IF(J46="BAJO",0.1,IF(J46="MEDIO",3,5))</f>
        <v>0.1</v>
      </c>
    </row>
    <row r="47" spans="1:12" s="11" customFormat="1" ht="12.75">
      <c r="A47" s="84"/>
      <c r="B47" s="250"/>
      <c r="C47" s="13"/>
      <c r="D47" s="26"/>
      <c r="E47" s="13"/>
      <c r="F47" s="41"/>
      <c r="G47" s="14"/>
      <c r="H47" s="14"/>
      <c r="I47" s="14">
        <f t="shared" si="1"/>
        <v>0</v>
      </c>
      <c r="J47" s="81" t="str">
        <f t="shared" si="2"/>
        <v>BAJO</v>
      </c>
      <c r="K47" s="3"/>
      <c r="L47" s="47">
        <f t="shared" si="0"/>
        <v>0.1</v>
      </c>
    </row>
    <row r="48" spans="1:12" s="11" customFormat="1" ht="12.75">
      <c r="A48" s="84"/>
      <c r="B48" s="250"/>
      <c r="C48" s="13"/>
      <c r="D48" s="13"/>
      <c r="E48" s="13"/>
      <c r="F48" s="41"/>
      <c r="G48" s="14"/>
      <c r="H48" s="14"/>
      <c r="I48" s="14">
        <f t="shared" si="1"/>
        <v>0</v>
      </c>
      <c r="J48" s="81" t="str">
        <f t="shared" si="2"/>
        <v>BAJO</v>
      </c>
      <c r="K48" s="3"/>
      <c r="L48" s="47">
        <f t="shared" si="0"/>
        <v>0.1</v>
      </c>
    </row>
    <row r="49" spans="1:12" s="11" customFormat="1" ht="12.75">
      <c r="A49" s="84"/>
      <c r="B49" s="250"/>
      <c r="C49" s="13"/>
      <c r="D49" s="13"/>
      <c r="E49" s="13"/>
      <c r="F49" s="41"/>
      <c r="G49" s="14"/>
      <c r="H49" s="14"/>
      <c r="I49" s="14">
        <f>G49*H49</f>
        <v>0</v>
      </c>
      <c r="J49" s="81" t="str">
        <f t="shared" si="2"/>
        <v>BAJO</v>
      </c>
      <c r="K49" s="3"/>
      <c r="L49" s="47">
        <f>IF(J49="BAJO",0.1,IF(J49="MEDIO",3,5))</f>
        <v>0.1</v>
      </c>
    </row>
    <row r="50" spans="1:12" s="11" customFormat="1" ht="12.75">
      <c r="A50" s="84"/>
      <c r="B50" s="250"/>
      <c r="C50" s="13"/>
      <c r="D50" s="26"/>
      <c r="E50" s="13"/>
      <c r="F50" s="41"/>
      <c r="G50" s="14"/>
      <c r="H50" s="14"/>
      <c r="I50" s="14">
        <f t="shared" si="1"/>
        <v>0</v>
      </c>
      <c r="J50" s="81" t="str">
        <f t="shared" si="2"/>
        <v>BAJO</v>
      </c>
      <c r="K50" s="3"/>
      <c r="L50" s="47">
        <f t="shared" si="0"/>
        <v>0.1</v>
      </c>
    </row>
    <row r="51" spans="1:12" s="11" customFormat="1" ht="12.75">
      <c r="A51" s="84"/>
      <c r="B51" s="250"/>
      <c r="C51" s="13"/>
      <c r="D51" s="29"/>
      <c r="E51" s="13"/>
      <c r="F51" s="41"/>
      <c r="G51" s="14"/>
      <c r="H51" s="14"/>
      <c r="I51" s="14">
        <f t="shared" si="1"/>
        <v>0</v>
      </c>
      <c r="J51" s="81" t="str">
        <f t="shared" si="2"/>
        <v>BAJO</v>
      </c>
      <c r="K51" s="3"/>
      <c r="L51" s="47">
        <f t="shared" si="0"/>
        <v>0.1</v>
      </c>
    </row>
    <row r="52" spans="1:12" s="11" customFormat="1" ht="12.75">
      <c r="A52" s="84"/>
      <c r="B52" s="250"/>
      <c r="C52" s="13"/>
      <c r="D52" s="13"/>
      <c r="E52" s="13"/>
      <c r="F52" s="41"/>
      <c r="G52" s="14"/>
      <c r="H52" s="14"/>
      <c r="I52" s="14">
        <f>G52*H52</f>
        <v>0</v>
      </c>
      <c r="J52" s="81" t="str">
        <f t="shared" si="2"/>
        <v>BAJO</v>
      </c>
      <c r="K52" s="3"/>
      <c r="L52" s="47">
        <f>IF(J52="BAJO",0.1,IF(J52="MEDIO",3,5))</f>
        <v>0.1</v>
      </c>
    </row>
    <row r="53" spans="1:12" s="11" customFormat="1" ht="12.75">
      <c r="A53" s="84"/>
      <c r="B53" s="250"/>
      <c r="C53" s="13"/>
      <c r="D53" s="13"/>
      <c r="E53" s="13"/>
      <c r="F53" s="41"/>
      <c r="G53" s="14"/>
      <c r="H53" s="14"/>
      <c r="I53" s="14">
        <f>G53*H53</f>
        <v>0</v>
      </c>
      <c r="J53" s="81" t="str">
        <f t="shared" si="2"/>
        <v>BAJO</v>
      </c>
      <c r="K53" s="3"/>
      <c r="L53" s="47">
        <f>IF(J53="BAJO",0.1,IF(J53="MEDIO",3,5))</f>
        <v>0.1</v>
      </c>
    </row>
    <row r="54" spans="1:12" s="11" customFormat="1" ht="12.75">
      <c r="A54" s="84"/>
      <c r="B54" s="250"/>
      <c r="C54" s="13"/>
      <c r="D54" s="26"/>
      <c r="E54" s="13"/>
      <c r="F54" s="41"/>
      <c r="G54" s="14"/>
      <c r="H54" s="14"/>
      <c r="I54" s="14">
        <f t="shared" si="1"/>
        <v>0</v>
      </c>
      <c r="J54" s="81" t="str">
        <f t="shared" si="2"/>
        <v>BAJO</v>
      </c>
      <c r="K54" s="3"/>
      <c r="L54" s="47">
        <f t="shared" si="0"/>
        <v>0.1</v>
      </c>
    </row>
    <row r="55" spans="1:12" s="11" customFormat="1" ht="12.75">
      <c r="A55" s="84"/>
      <c r="B55" s="250"/>
      <c r="C55" s="13"/>
      <c r="D55" s="29"/>
      <c r="E55" s="13"/>
      <c r="F55" s="41"/>
      <c r="G55" s="14"/>
      <c r="H55" s="14"/>
      <c r="I55" s="14">
        <f t="shared" si="1"/>
        <v>0</v>
      </c>
      <c r="J55" s="81" t="str">
        <f t="shared" si="2"/>
        <v>BAJO</v>
      </c>
      <c r="K55" s="3"/>
      <c r="L55" s="47">
        <f t="shared" si="0"/>
        <v>0.1</v>
      </c>
    </row>
    <row r="56" spans="1:12" s="11" customFormat="1" ht="12.75">
      <c r="A56" s="84"/>
      <c r="B56" s="250"/>
      <c r="C56" s="13"/>
      <c r="D56" s="13"/>
      <c r="E56" s="13"/>
      <c r="F56" s="41"/>
      <c r="G56" s="14"/>
      <c r="H56" s="14"/>
      <c r="I56" s="14">
        <f t="shared" si="1"/>
        <v>0</v>
      </c>
      <c r="J56" s="81" t="str">
        <f t="shared" si="2"/>
        <v>BAJO</v>
      </c>
      <c r="K56" s="3"/>
      <c r="L56" s="47">
        <f>IF(J56="BAJO",0.1,IF(J56="MEDIO",3,5))</f>
        <v>0.1</v>
      </c>
    </row>
    <row r="57" spans="1:12" s="22" customFormat="1" ht="12.75">
      <c r="A57" s="59"/>
      <c r="B57" s="250"/>
      <c r="C57" s="13"/>
      <c r="D57" s="15"/>
      <c r="E57" s="15"/>
      <c r="F57" s="41"/>
      <c r="G57" s="21"/>
      <c r="H57" s="21"/>
      <c r="I57" s="21">
        <f t="shared" si="1"/>
        <v>0</v>
      </c>
      <c r="J57" s="81" t="str">
        <f t="shared" si="2"/>
        <v>BAJO</v>
      </c>
      <c r="K57" s="3"/>
      <c r="L57" s="59">
        <f>IF(J57="BAJO",0.1,IF(J57="MEDIO",3,5))</f>
        <v>0.1</v>
      </c>
    </row>
    <row r="58" spans="1:12" s="11" customFormat="1" ht="12.75">
      <c r="A58" s="84"/>
      <c r="B58" s="250"/>
      <c r="C58" s="15"/>
      <c r="D58" s="26"/>
      <c r="E58" s="16"/>
      <c r="F58" s="35"/>
      <c r="G58" s="23"/>
      <c r="H58" s="23"/>
      <c r="I58" s="14">
        <f t="shared" si="1"/>
        <v>0</v>
      </c>
      <c r="J58" s="81" t="str">
        <f t="shared" si="2"/>
        <v>BAJO</v>
      </c>
      <c r="K58" s="3"/>
      <c r="L58" s="47">
        <f t="shared" si="0"/>
        <v>0.1</v>
      </c>
    </row>
    <row r="59" spans="1:12" s="11" customFormat="1" ht="12.75">
      <c r="A59" s="84"/>
      <c r="B59" s="250"/>
      <c r="C59" s="13"/>
      <c r="D59" s="26"/>
      <c r="E59" s="16"/>
      <c r="F59" s="35"/>
      <c r="G59" s="23"/>
      <c r="H59" s="23"/>
      <c r="I59" s="14">
        <f t="shared" si="1"/>
        <v>0</v>
      </c>
      <c r="J59" s="81" t="str">
        <f t="shared" si="2"/>
        <v>BAJO</v>
      </c>
      <c r="K59" s="3"/>
      <c r="L59" s="47">
        <f t="shared" si="0"/>
        <v>0.1</v>
      </c>
    </row>
    <row r="60" spans="1:12" s="11" customFormat="1" ht="12.75">
      <c r="A60" s="84"/>
      <c r="B60" s="250"/>
      <c r="C60" s="13"/>
      <c r="D60" s="13"/>
      <c r="E60" s="16"/>
      <c r="F60" s="35"/>
      <c r="G60" s="23"/>
      <c r="H60" s="23"/>
      <c r="I60" s="14">
        <f>G60*H60</f>
        <v>0</v>
      </c>
      <c r="J60" s="81" t="str">
        <f t="shared" si="2"/>
        <v>BAJO</v>
      </c>
      <c r="K60" s="3"/>
      <c r="L60" s="47">
        <f>IF(J60="BAJO",0.1,IF(J60="MEDIO",3,5))</f>
        <v>0.1</v>
      </c>
    </row>
    <row r="61" spans="1:12" s="11" customFormat="1" ht="12.75">
      <c r="A61" s="84"/>
      <c r="B61" s="250"/>
      <c r="C61" s="28"/>
      <c r="D61" s="29"/>
      <c r="E61" s="28"/>
      <c r="F61" s="35"/>
      <c r="G61" s="14"/>
      <c r="H61" s="14"/>
      <c r="I61" s="14">
        <f t="shared" si="1"/>
        <v>0</v>
      </c>
      <c r="J61" s="81" t="str">
        <f t="shared" si="2"/>
        <v>BAJO</v>
      </c>
      <c r="K61" s="3"/>
      <c r="L61" s="47">
        <f t="shared" si="0"/>
        <v>0.1</v>
      </c>
    </row>
    <row r="62" spans="1:12" s="11" customFormat="1" ht="12.75">
      <c r="A62" s="84"/>
      <c r="B62" s="250"/>
      <c r="C62" s="28"/>
      <c r="D62" s="29"/>
      <c r="E62" s="28"/>
      <c r="F62" s="35"/>
      <c r="G62" s="30"/>
      <c r="H62" s="14"/>
      <c r="I62" s="14">
        <f t="shared" si="1"/>
        <v>0</v>
      </c>
      <c r="J62" s="81" t="str">
        <f t="shared" si="2"/>
        <v>BAJO</v>
      </c>
      <c r="K62" s="3"/>
      <c r="L62" s="47">
        <f t="shared" si="0"/>
        <v>0.1</v>
      </c>
    </row>
    <row r="63" spans="1:12" s="11" customFormat="1" ht="12.75">
      <c r="A63" s="84"/>
      <c r="B63" s="250"/>
      <c r="C63" s="28"/>
      <c r="D63" s="29"/>
      <c r="E63" s="28"/>
      <c r="F63" s="35"/>
      <c r="G63" s="30"/>
      <c r="H63" s="14"/>
      <c r="I63" s="14">
        <f>G63*H63</f>
        <v>0</v>
      </c>
      <c r="J63" s="81" t="str">
        <f t="shared" si="2"/>
        <v>BAJO</v>
      </c>
      <c r="K63" s="3"/>
      <c r="L63" s="47">
        <f>IF(J63="BAJO",0.1,IF(J63="MEDIO",3,5))</f>
        <v>0.1</v>
      </c>
    </row>
    <row r="64" spans="1:12" s="11" customFormat="1" ht="12.75">
      <c r="A64" s="84"/>
      <c r="B64" s="250"/>
      <c r="C64" s="28"/>
      <c r="D64" s="29"/>
      <c r="E64" s="28"/>
      <c r="F64" s="35"/>
      <c r="G64" s="14"/>
      <c r="H64" s="14"/>
      <c r="I64" s="14">
        <f t="shared" si="1"/>
        <v>0</v>
      </c>
      <c r="J64" s="81" t="str">
        <f t="shared" si="2"/>
        <v>BAJO</v>
      </c>
      <c r="K64" s="13"/>
      <c r="L64" s="47">
        <f t="shared" si="0"/>
        <v>0.1</v>
      </c>
    </row>
    <row r="65" spans="1:14" s="11" customFormat="1" ht="12.75">
      <c r="A65" s="84"/>
      <c r="B65" s="250"/>
      <c r="C65" s="28"/>
      <c r="D65" s="29"/>
      <c r="E65" s="28"/>
      <c r="F65" s="35"/>
      <c r="G65" s="14"/>
      <c r="H65" s="14"/>
      <c r="I65" s="14">
        <f>G65*H65</f>
        <v>0</v>
      </c>
      <c r="J65" s="81" t="str">
        <f t="shared" si="2"/>
        <v>BAJO</v>
      </c>
      <c r="K65" s="13"/>
      <c r="L65" s="47">
        <f>IF(J65="BAJO",0.1,IF(J65="MEDIO",3,5))</f>
        <v>0.1</v>
      </c>
    </row>
    <row r="66" spans="1:14" s="22" customFormat="1" ht="12.75">
      <c r="A66" s="59"/>
      <c r="B66" s="252"/>
      <c r="C66" s="32"/>
      <c r="D66" s="33"/>
      <c r="E66" s="15"/>
      <c r="F66" s="42"/>
      <c r="G66" s="21"/>
      <c r="H66" s="21"/>
      <c r="I66" s="21">
        <f t="shared" si="1"/>
        <v>0</v>
      </c>
      <c r="J66" s="81" t="str">
        <f t="shared" si="2"/>
        <v>BAJO</v>
      </c>
      <c r="K66" s="3"/>
      <c r="L66" s="59">
        <f t="shared" si="0"/>
        <v>0.1</v>
      </c>
    </row>
    <row r="67" spans="1:14" s="22" customFormat="1" ht="12.75">
      <c r="A67" s="238"/>
      <c r="B67" s="252"/>
      <c r="C67" s="32"/>
      <c r="D67" s="29"/>
      <c r="E67" s="15"/>
      <c r="F67" s="42"/>
      <c r="G67" s="34"/>
      <c r="H67" s="21"/>
      <c r="I67" s="21">
        <f t="shared" si="1"/>
        <v>0</v>
      </c>
      <c r="J67" s="81" t="str">
        <f t="shared" si="2"/>
        <v>BAJO</v>
      </c>
      <c r="K67" s="3"/>
      <c r="L67" s="59">
        <f t="shared" si="0"/>
        <v>0.1</v>
      </c>
    </row>
    <row r="68" spans="1:14" s="11" customFormat="1" ht="12.75">
      <c r="A68" s="237"/>
      <c r="B68" s="250"/>
      <c r="C68" s="35"/>
      <c r="D68" s="29"/>
      <c r="E68" s="28"/>
      <c r="F68" s="35"/>
      <c r="G68" s="14"/>
      <c r="H68" s="14"/>
      <c r="I68" s="14">
        <f t="shared" si="1"/>
        <v>0</v>
      </c>
      <c r="J68" s="81" t="str">
        <f t="shared" si="2"/>
        <v>BAJO</v>
      </c>
      <c r="K68" s="13"/>
      <c r="L68" s="47">
        <f t="shared" si="0"/>
        <v>0.1</v>
      </c>
    </row>
    <row r="69" spans="1:14" s="11" customFormat="1" ht="12.75">
      <c r="A69" s="237"/>
      <c r="B69" s="250"/>
      <c r="C69" s="28"/>
      <c r="D69" s="29"/>
      <c r="E69" s="28"/>
      <c r="F69" s="35"/>
      <c r="G69" s="14"/>
      <c r="H69" s="14"/>
      <c r="I69" s="14">
        <f t="shared" si="1"/>
        <v>0</v>
      </c>
      <c r="J69" s="81" t="str">
        <f t="shared" si="2"/>
        <v>BAJO</v>
      </c>
      <c r="K69" s="13"/>
      <c r="L69" s="47">
        <f t="shared" si="0"/>
        <v>0.1</v>
      </c>
    </row>
    <row r="70" spans="1:14" s="11" customFormat="1" ht="12.75">
      <c r="A70" s="237"/>
      <c r="B70" s="250"/>
      <c r="C70" s="28"/>
      <c r="D70" s="29"/>
      <c r="E70" s="28"/>
      <c r="F70" s="35"/>
      <c r="G70" s="14"/>
      <c r="H70" s="14"/>
      <c r="I70" s="14">
        <f t="shared" si="1"/>
        <v>0</v>
      </c>
      <c r="J70" s="81" t="str">
        <f t="shared" si="2"/>
        <v>BAJO</v>
      </c>
      <c r="K70" s="3"/>
      <c r="L70" s="47">
        <f t="shared" si="0"/>
        <v>0.1</v>
      </c>
    </row>
    <row r="71" spans="1:14" s="11" customFormat="1" ht="12.75">
      <c r="A71" s="237"/>
      <c r="B71" s="250"/>
      <c r="C71" s="28"/>
      <c r="D71" s="29"/>
      <c r="E71" s="28"/>
      <c r="F71" s="35"/>
      <c r="G71" s="14"/>
      <c r="H71" s="14"/>
      <c r="I71" s="14">
        <f t="shared" si="1"/>
        <v>0</v>
      </c>
      <c r="J71" s="81" t="str">
        <f t="shared" si="2"/>
        <v>BAJO</v>
      </c>
      <c r="K71" s="3"/>
      <c r="L71" s="47">
        <f t="shared" ref="L71:L76" si="5">IF(J71="BAJO",0.1,IF(J71="MEDIO",3,5))</f>
        <v>0.1</v>
      </c>
    </row>
    <row r="72" spans="1:14" s="11" customFormat="1" ht="12.75">
      <c r="A72" s="237"/>
      <c r="B72" s="250"/>
      <c r="C72" s="28"/>
      <c r="D72" s="29"/>
      <c r="E72" s="28"/>
      <c r="F72" s="35"/>
      <c r="G72" s="14"/>
      <c r="H72" s="14"/>
      <c r="I72" s="14">
        <f t="shared" ref="I72:I76" si="6">G72*H72</f>
        <v>0</v>
      </c>
      <c r="J72" s="81" t="str">
        <f t="shared" ref="J72:J76" si="7">IF(I72&lt;=6,"BAJO",IF(I72&gt;=15,"ALTO","MEDIO"))</f>
        <v>BAJO</v>
      </c>
      <c r="K72" s="3"/>
      <c r="L72" s="47">
        <f t="shared" si="5"/>
        <v>0.1</v>
      </c>
    </row>
    <row r="73" spans="1:14" s="11" customFormat="1" ht="12.75">
      <c r="A73" s="237"/>
      <c r="B73" s="250"/>
      <c r="C73" s="28"/>
      <c r="D73" s="29"/>
      <c r="E73" s="28"/>
      <c r="F73" s="35"/>
      <c r="G73" s="14"/>
      <c r="H73" s="14"/>
      <c r="I73" s="14">
        <f t="shared" si="6"/>
        <v>0</v>
      </c>
      <c r="J73" s="81" t="str">
        <f t="shared" si="7"/>
        <v>BAJO</v>
      </c>
      <c r="K73" s="3"/>
      <c r="L73" s="47">
        <f t="shared" si="5"/>
        <v>0.1</v>
      </c>
    </row>
    <row r="74" spans="1:14" s="11" customFormat="1" ht="12.75">
      <c r="A74" s="237"/>
      <c r="B74" s="250"/>
      <c r="C74" s="28"/>
      <c r="D74" s="29"/>
      <c r="E74" s="28"/>
      <c r="F74" s="35"/>
      <c r="G74" s="14"/>
      <c r="H74" s="14"/>
      <c r="I74" s="14">
        <f t="shared" si="6"/>
        <v>0</v>
      </c>
      <c r="J74" s="81" t="str">
        <f t="shared" si="7"/>
        <v>BAJO</v>
      </c>
      <c r="K74" s="3"/>
      <c r="L74" s="47">
        <f t="shared" si="5"/>
        <v>0.1</v>
      </c>
    </row>
    <row r="75" spans="1:14" s="11" customFormat="1" ht="12.75">
      <c r="A75" s="237"/>
      <c r="B75" s="250"/>
      <c r="C75" s="28"/>
      <c r="D75" s="29"/>
      <c r="E75" s="28"/>
      <c r="F75" s="35"/>
      <c r="G75" s="14"/>
      <c r="H75" s="14"/>
      <c r="I75" s="14">
        <f t="shared" si="6"/>
        <v>0</v>
      </c>
      <c r="J75" s="81" t="str">
        <f t="shared" si="7"/>
        <v>BAJO</v>
      </c>
      <c r="K75" s="3"/>
      <c r="L75" s="47">
        <f t="shared" si="5"/>
        <v>0.1</v>
      </c>
    </row>
    <row r="76" spans="1:14" s="11" customFormat="1" ht="12.75">
      <c r="A76" s="237"/>
      <c r="B76" s="250"/>
      <c r="C76" s="28"/>
      <c r="D76" s="29"/>
      <c r="E76" s="28"/>
      <c r="F76" s="35"/>
      <c r="G76" s="14"/>
      <c r="H76" s="14"/>
      <c r="I76" s="14">
        <f t="shared" si="6"/>
        <v>0</v>
      </c>
      <c r="J76" s="81" t="str">
        <f t="shared" si="7"/>
        <v>BAJO</v>
      </c>
      <c r="K76" s="3"/>
      <c r="L76" s="47">
        <f t="shared" si="5"/>
        <v>0.1</v>
      </c>
    </row>
    <row r="77" spans="1:14" s="11" customFormat="1" ht="12.75">
      <c r="A77" s="80"/>
      <c r="C77" s="36"/>
      <c r="D77" s="37"/>
      <c r="F77" s="43"/>
      <c r="G77" s="38"/>
      <c r="H77" s="38"/>
      <c r="M77" s="11">
        <f>SUM(L7:L76)</f>
        <v>6.9999999999999911</v>
      </c>
      <c r="N77" s="11">
        <f>COUNT(L7:L76)</f>
        <v>70</v>
      </c>
    </row>
    <row r="78" spans="1:14" s="11" customFormat="1" ht="12.75">
      <c r="A78" s="80"/>
      <c r="D78" s="37"/>
      <c r="F78" s="43"/>
      <c r="G78" s="38"/>
      <c r="H78" s="38"/>
    </row>
    <row r="79" spans="1:14" s="11" customFormat="1" ht="12.75">
      <c r="A79" s="80"/>
      <c r="D79" s="37"/>
      <c r="F79" s="43"/>
      <c r="G79" s="38"/>
      <c r="H79" s="38"/>
    </row>
  </sheetData>
  <dataConsolidate/>
  <mergeCells count="5">
    <mergeCell ref="C1:L1"/>
    <mergeCell ref="C2:L2"/>
    <mergeCell ref="A1:B2"/>
    <mergeCell ref="A4:B4"/>
    <mergeCell ref="F4:J4"/>
  </mergeCells>
  <conditionalFormatting sqref="J7:J76">
    <cfRule type="cellIs" dxfId="50" priority="1" stopIfTrue="1" operator="equal">
      <formula>"ALTO"</formula>
    </cfRule>
    <cfRule type="cellIs" dxfId="49" priority="2" stopIfTrue="1" operator="equal">
      <formula>"MEDIO"</formula>
    </cfRule>
    <cfRule type="cellIs" dxfId="48"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5"/>
  <sheetViews>
    <sheetView view="pageBreakPreview" zoomScale="70" zoomScaleNormal="70" zoomScaleSheetLayoutView="70" workbookViewId="0">
      <selection sqref="A1:B2"/>
    </sheetView>
  </sheetViews>
  <sheetFormatPr baseColWidth="10" defaultColWidth="11.42578125" defaultRowHeight="18"/>
  <cols>
    <col min="1" max="1" width="5.425781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31"/>
      <c r="B1" s="331"/>
      <c r="C1" s="329" t="s">
        <v>606</v>
      </c>
      <c r="D1" s="329"/>
      <c r="E1" s="329"/>
      <c r="F1" s="329"/>
      <c r="G1" s="329"/>
      <c r="H1" s="329"/>
      <c r="I1" s="329"/>
      <c r="J1" s="329"/>
      <c r="K1" s="329"/>
      <c r="L1" s="329"/>
    </row>
    <row r="2" spans="1:73" ht="33.75" customHeight="1">
      <c r="A2" s="331"/>
      <c r="B2" s="331"/>
      <c r="C2" s="330" t="s">
        <v>118</v>
      </c>
      <c r="D2" s="330"/>
      <c r="E2" s="330"/>
      <c r="F2" s="330"/>
      <c r="G2" s="330"/>
      <c r="H2" s="330"/>
      <c r="I2" s="330"/>
      <c r="J2" s="330"/>
      <c r="K2" s="330"/>
      <c r="L2" s="330"/>
    </row>
    <row r="3" spans="1:73" ht="6.75" customHeight="1">
      <c r="A3" s="242"/>
      <c r="B3" s="242"/>
      <c r="C3" s="243"/>
      <c r="D3" s="243"/>
      <c r="E3" s="243"/>
      <c r="F3" s="243"/>
      <c r="G3" s="243"/>
      <c r="H3" s="243"/>
      <c r="I3" s="243"/>
      <c r="J3" s="243"/>
      <c r="K3" s="243"/>
      <c r="L3" s="243"/>
    </row>
    <row r="4" spans="1:73" ht="33.75" customHeight="1">
      <c r="A4" s="332" t="s">
        <v>898</v>
      </c>
      <c r="B4" s="332"/>
      <c r="C4" s="248" t="s">
        <v>900</v>
      </c>
      <c r="D4" s="243"/>
      <c r="E4" s="24" t="s">
        <v>899</v>
      </c>
      <c r="F4" s="333" t="s">
        <v>906</v>
      </c>
      <c r="G4" s="333"/>
      <c r="H4" s="333"/>
      <c r="I4" s="333"/>
      <c r="J4" s="333"/>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51">
      <c r="A7" s="84">
        <v>1</v>
      </c>
      <c r="B7" s="89" t="s">
        <v>290</v>
      </c>
      <c r="C7" s="91" t="s">
        <v>392</v>
      </c>
      <c r="D7" s="90" t="s">
        <v>291</v>
      </c>
      <c r="E7" s="90" t="s">
        <v>175</v>
      </c>
      <c r="F7" s="83" t="s">
        <v>608</v>
      </c>
      <c r="G7" s="14">
        <v>2</v>
      </c>
      <c r="H7" s="14">
        <v>3</v>
      </c>
      <c r="I7" s="14">
        <f>G7*H7</f>
        <v>6</v>
      </c>
      <c r="J7" s="81" t="str">
        <f>IF(I7&lt;=6,"BAJO",IF(I7&gt;=15,"ALTO","MEDIO"))</f>
        <v>BAJO</v>
      </c>
      <c r="K7" s="68" t="s">
        <v>857</v>
      </c>
      <c r="L7" s="47">
        <f t="shared" ref="L7:L66" si="0">IF(J7="BAJO",0.1,IF(J7="MEDIO",3,5))</f>
        <v>0.1</v>
      </c>
      <c r="BT7" s="11">
        <v>1</v>
      </c>
      <c r="BU7" s="11">
        <v>1</v>
      </c>
    </row>
    <row r="8" spans="1:73" s="11" customFormat="1" ht="76.5">
      <c r="A8" s="84">
        <v>2</v>
      </c>
      <c r="B8" s="89" t="s">
        <v>290</v>
      </c>
      <c r="C8" s="90" t="s">
        <v>393</v>
      </c>
      <c r="D8" s="93" t="s">
        <v>708</v>
      </c>
      <c r="E8" s="90" t="s">
        <v>175</v>
      </c>
      <c r="F8" s="83" t="s">
        <v>919</v>
      </c>
      <c r="G8" s="14">
        <v>2</v>
      </c>
      <c r="H8" s="14">
        <v>3</v>
      </c>
      <c r="I8" s="14">
        <f t="shared" ref="I8:I67" si="1">G8*H8</f>
        <v>6</v>
      </c>
      <c r="J8" s="81" t="str">
        <f>IF(I8&lt;=6,"BAJO",IF(I8&gt;=15,"ALTO","MEDIO"))</f>
        <v>BAJO</v>
      </c>
      <c r="K8" s="68" t="s">
        <v>857</v>
      </c>
      <c r="L8" s="47">
        <f t="shared" si="0"/>
        <v>0.1</v>
      </c>
      <c r="BT8" s="11">
        <v>2</v>
      </c>
      <c r="BU8" s="11">
        <v>2</v>
      </c>
    </row>
    <row r="9" spans="1:73" s="11" customFormat="1" ht="111.75" customHeight="1">
      <c r="A9" s="84">
        <v>3</v>
      </c>
      <c r="B9" s="89" t="s">
        <v>292</v>
      </c>
      <c r="C9" s="91" t="s">
        <v>394</v>
      </c>
      <c r="D9" s="94" t="s">
        <v>291</v>
      </c>
      <c r="E9" s="90" t="s">
        <v>175</v>
      </c>
      <c r="F9" s="83" t="s">
        <v>608</v>
      </c>
      <c r="G9" s="14">
        <v>3</v>
      </c>
      <c r="H9" s="14">
        <v>4</v>
      </c>
      <c r="I9" s="14">
        <f>G9*H9</f>
        <v>12</v>
      </c>
      <c r="J9" s="81" t="str">
        <f t="shared" ref="J9:J72" si="2">IF(I9&lt;=6,"BAJO",IF(I9&gt;=15,"ALTO","MEDIO"))</f>
        <v>MEDIO</v>
      </c>
      <c r="K9" s="68" t="s">
        <v>984</v>
      </c>
      <c r="L9" s="47">
        <f>IF(J9="BAJO",0.1,IF(J9="MEDIO",3,5))</f>
        <v>3</v>
      </c>
      <c r="BT9" s="11">
        <v>2</v>
      </c>
      <c r="BU9" s="11">
        <v>2</v>
      </c>
    </row>
    <row r="10" spans="1:73" s="11" customFormat="1" ht="165.75">
      <c r="A10" s="84">
        <v>4</v>
      </c>
      <c r="B10" s="89" t="s">
        <v>292</v>
      </c>
      <c r="C10" s="90" t="s">
        <v>395</v>
      </c>
      <c r="D10" s="90" t="s">
        <v>709</v>
      </c>
      <c r="E10" s="90" t="s">
        <v>175</v>
      </c>
      <c r="F10" s="83" t="s">
        <v>920</v>
      </c>
      <c r="G10" s="14">
        <v>3</v>
      </c>
      <c r="H10" s="14">
        <v>4</v>
      </c>
      <c r="I10" s="14">
        <f t="shared" si="1"/>
        <v>12</v>
      </c>
      <c r="J10" s="81" t="str">
        <f t="shared" si="2"/>
        <v>MEDIO</v>
      </c>
      <c r="K10" s="68" t="s">
        <v>984</v>
      </c>
      <c r="L10" s="47">
        <f t="shared" si="0"/>
        <v>3</v>
      </c>
    </row>
    <row r="11" spans="1:73" s="11" customFormat="1" ht="38.25">
      <c r="A11" s="84">
        <v>5</v>
      </c>
      <c r="B11" s="89" t="s">
        <v>396</v>
      </c>
      <c r="C11" s="91" t="s">
        <v>397</v>
      </c>
      <c r="D11" s="93" t="s">
        <v>291</v>
      </c>
      <c r="E11" s="90" t="s">
        <v>175</v>
      </c>
      <c r="F11" s="68" t="s">
        <v>921</v>
      </c>
      <c r="G11" s="14">
        <v>2</v>
      </c>
      <c r="H11" s="14">
        <v>3</v>
      </c>
      <c r="I11" s="14">
        <f t="shared" si="1"/>
        <v>6</v>
      </c>
      <c r="J11" s="81" t="str">
        <f t="shared" si="2"/>
        <v>BAJO</v>
      </c>
      <c r="K11" s="68" t="s">
        <v>857</v>
      </c>
      <c r="L11" s="47">
        <f t="shared" si="0"/>
        <v>0.1</v>
      </c>
    </row>
    <row r="12" spans="1:73" s="11" customFormat="1" ht="267.75">
      <c r="A12" s="84">
        <v>6</v>
      </c>
      <c r="B12" s="89" t="s">
        <v>396</v>
      </c>
      <c r="C12" s="90" t="s">
        <v>398</v>
      </c>
      <c r="D12" s="67" t="s">
        <v>710</v>
      </c>
      <c r="E12" s="90" t="s">
        <v>175</v>
      </c>
      <c r="F12" s="69" t="s">
        <v>922</v>
      </c>
      <c r="G12" s="14">
        <v>2</v>
      </c>
      <c r="H12" s="14">
        <v>3</v>
      </c>
      <c r="I12" s="14">
        <f>G12*H12</f>
        <v>6</v>
      </c>
      <c r="J12" s="81" t="str">
        <f t="shared" si="2"/>
        <v>BAJO</v>
      </c>
      <c r="K12" s="68" t="s">
        <v>857</v>
      </c>
      <c r="L12" s="47">
        <f>IF(J12="BAJO",0.1,IF(J12="MEDIO",3,5))</f>
        <v>0.1</v>
      </c>
    </row>
    <row r="13" spans="1:73" s="11" customFormat="1" ht="38.25">
      <c r="A13" s="84">
        <v>7</v>
      </c>
      <c r="B13" s="89" t="s">
        <v>399</v>
      </c>
      <c r="C13" s="91" t="s">
        <v>545</v>
      </c>
      <c r="D13" s="93" t="s">
        <v>291</v>
      </c>
      <c r="E13" s="90" t="s">
        <v>175</v>
      </c>
      <c r="F13" s="83" t="s">
        <v>608</v>
      </c>
      <c r="G13" s="14">
        <v>2</v>
      </c>
      <c r="H13" s="14">
        <v>3</v>
      </c>
      <c r="I13" s="14">
        <f t="shared" si="1"/>
        <v>6</v>
      </c>
      <c r="J13" s="81" t="str">
        <f t="shared" si="2"/>
        <v>BAJO</v>
      </c>
      <c r="K13" s="68" t="s">
        <v>857</v>
      </c>
      <c r="L13" s="47">
        <f t="shared" si="0"/>
        <v>0.1</v>
      </c>
    </row>
    <row r="14" spans="1:73" s="11" customFormat="1" ht="76.5">
      <c r="A14" s="84">
        <v>8</v>
      </c>
      <c r="B14" s="89" t="s">
        <v>399</v>
      </c>
      <c r="C14" s="90" t="s">
        <v>546</v>
      </c>
      <c r="D14" s="67" t="s">
        <v>710</v>
      </c>
      <c r="E14" s="90" t="s">
        <v>175</v>
      </c>
      <c r="F14" s="112" t="s">
        <v>923</v>
      </c>
      <c r="G14" s="14">
        <v>2</v>
      </c>
      <c r="H14" s="14">
        <v>3</v>
      </c>
      <c r="I14" s="14">
        <f t="shared" si="1"/>
        <v>6</v>
      </c>
      <c r="J14" s="81" t="str">
        <f t="shared" si="2"/>
        <v>BAJO</v>
      </c>
      <c r="K14" s="68" t="s">
        <v>857</v>
      </c>
      <c r="L14" s="47">
        <f t="shared" si="0"/>
        <v>0.1</v>
      </c>
    </row>
    <row r="15" spans="1:73" s="11" customFormat="1" ht="38.25">
      <c r="A15" s="84">
        <v>9</v>
      </c>
      <c r="B15" s="89" t="s">
        <v>400</v>
      </c>
      <c r="C15" s="91" t="s">
        <v>711</v>
      </c>
      <c r="D15" s="93" t="s">
        <v>291</v>
      </c>
      <c r="E15" s="90" t="s">
        <v>175</v>
      </c>
      <c r="F15" s="83" t="s">
        <v>924</v>
      </c>
      <c r="G15" s="14">
        <v>2</v>
      </c>
      <c r="H15" s="14">
        <v>3</v>
      </c>
      <c r="I15" s="14">
        <f>G15*H15</f>
        <v>6</v>
      </c>
      <c r="J15" s="81" t="str">
        <f t="shared" si="2"/>
        <v>BAJO</v>
      </c>
      <c r="K15" s="68" t="s">
        <v>857</v>
      </c>
      <c r="L15" s="47">
        <f>IF(J15="BAJO",0.1,IF(J15="MEDIO",3,5))</f>
        <v>0.1</v>
      </c>
    </row>
    <row r="16" spans="1:73" s="11" customFormat="1" ht="102">
      <c r="A16" s="84">
        <v>10</v>
      </c>
      <c r="B16" s="89" t="s">
        <v>400</v>
      </c>
      <c r="C16" s="90" t="s">
        <v>401</v>
      </c>
      <c r="D16" s="111" t="s">
        <v>712</v>
      </c>
      <c r="E16" s="90" t="s">
        <v>175</v>
      </c>
      <c r="F16" s="83" t="s">
        <v>925</v>
      </c>
      <c r="G16" s="27" t="s">
        <v>389</v>
      </c>
      <c r="H16" s="14">
        <v>3</v>
      </c>
      <c r="I16" s="14">
        <f t="shared" si="1"/>
        <v>6</v>
      </c>
      <c r="J16" s="81" t="str">
        <f t="shared" si="2"/>
        <v>BAJO</v>
      </c>
      <c r="K16" s="68" t="s">
        <v>857</v>
      </c>
      <c r="L16" s="47">
        <f t="shared" si="0"/>
        <v>0.1</v>
      </c>
    </row>
    <row r="17" spans="1:12" s="11" customFormat="1" ht="51">
      <c r="A17" s="84">
        <v>11</v>
      </c>
      <c r="B17" s="92" t="s">
        <v>533</v>
      </c>
      <c r="C17" s="91" t="s">
        <v>713</v>
      </c>
      <c r="D17" s="93" t="s">
        <v>291</v>
      </c>
      <c r="E17" s="90" t="s">
        <v>175</v>
      </c>
      <c r="F17" s="83" t="s">
        <v>924</v>
      </c>
      <c r="G17" s="27" t="s">
        <v>389</v>
      </c>
      <c r="H17" s="14">
        <v>3</v>
      </c>
      <c r="I17" s="14">
        <f t="shared" si="1"/>
        <v>6</v>
      </c>
      <c r="J17" s="81" t="str">
        <f t="shared" si="2"/>
        <v>BAJO</v>
      </c>
      <c r="K17" s="68" t="s">
        <v>857</v>
      </c>
      <c r="L17" s="47">
        <f t="shared" si="0"/>
        <v>0.1</v>
      </c>
    </row>
    <row r="18" spans="1:12" s="11" customFormat="1" ht="153">
      <c r="A18" s="84">
        <v>12</v>
      </c>
      <c r="B18" s="92" t="s">
        <v>533</v>
      </c>
      <c r="C18" s="91" t="s">
        <v>534</v>
      </c>
      <c r="D18" s="111" t="s">
        <v>714</v>
      </c>
      <c r="E18" s="90" t="s">
        <v>175</v>
      </c>
      <c r="F18" s="83" t="s">
        <v>926</v>
      </c>
      <c r="G18" s="27" t="s">
        <v>389</v>
      </c>
      <c r="H18" s="14">
        <v>3</v>
      </c>
      <c r="I18" s="14">
        <f>G18*H18</f>
        <v>6</v>
      </c>
      <c r="J18" s="81" t="str">
        <f t="shared" si="2"/>
        <v>BAJO</v>
      </c>
      <c r="K18" s="68" t="s">
        <v>857</v>
      </c>
      <c r="L18" s="47">
        <f>IF(J18="BAJO",0.1,IF(J18="MEDIO",3,5))</f>
        <v>0.1</v>
      </c>
    </row>
    <row r="19" spans="1:12" s="11" customFormat="1" ht="114" customHeight="1">
      <c r="A19" s="84">
        <v>13</v>
      </c>
      <c r="B19" s="89" t="s">
        <v>402</v>
      </c>
      <c r="C19" s="91" t="s">
        <v>403</v>
      </c>
      <c r="D19" s="93" t="s">
        <v>291</v>
      </c>
      <c r="E19" s="90" t="s">
        <v>551</v>
      </c>
      <c r="F19" s="83" t="s">
        <v>921</v>
      </c>
      <c r="G19" s="14">
        <v>3</v>
      </c>
      <c r="H19" s="14">
        <v>4</v>
      </c>
      <c r="I19" s="14">
        <f t="shared" si="1"/>
        <v>12</v>
      </c>
      <c r="J19" s="81" t="str">
        <f t="shared" si="2"/>
        <v>MEDIO</v>
      </c>
      <c r="K19" s="68" t="s">
        <v>984</v>
      </c>
      <c r="L19" s="47">
        <f t="shared" si="0"/>
        <v>3</v>
      </c>
    </row>
    <row r="20" spans="1:12" s="11" customFormat="1" ht="275.25" customHeight="1">
      <c r="A20" s="84">
        <v>14</v>
      </c>
      <c r="B20" s="89" t="s">
        <v>402</v>
      </c>
      <c r="C20" s="90" t="s">
        <v>404</v>
      </c>
      <c r="D20" s="67" t="s">
        <v>715</v>
      </c>
      <c r="E20" s="90" t="s">
        <v>551</v>
      </c>
      <c r="F20" s="83" t="s">
        <v>927</v>
      </c>
      <c r="G20" s="14">
        <v>3</v>
      </c>
      <c r="H20" s="14">
        <v>4</v>
      </c>
      <c r="I20" s="14">
        <f t="shared" si="1"/>
        <v>12</v>
      </c>
      <c r="J20" s="81" t="str">
        <f t="shared" si="2"/>
        <v>MEDIO</v>
      </c>
      <c r="K20" s="68" t="s">
        <v>984</v>
      </c>
      <c r="L20" s="47">
        <f t="shared" si="0"/>
        <v>3</v>
      </c>
    </row>
    <row r="21" spans="1:12" s="11" customFormat="1" ht="38.25">
      <c r="A21" s="84">
        <v>15</v>
      </c>
      <c r="B21" s="89" t="s">
        <v>716</v>
      </c>
      <c r="C21" s="90" t="s">
        <v>433</v>
      </c>
      <c r="D21" s="94" t="s">
        <v>291</v>
      </c>
      <c r="E21" s="90" t="s">
        <v>175</v>
      </c>
      <c r="F21" s="112" t="s">
        <v>928</v>
      </c>
      <c r="G21" s="14">
        <v>2</v>
      </c>
      <c r="H21" s="14">
        <v>3</v>
      </c>
      <c r="I21" s="14">
        <f>G21*H21</f>
        <v>6</v>
      </c>
      <c r="J21" s="81" t="str">
        <f t="shared" si="2"/>
        <v>BAJO</v>
      </c>
      <c r="K21" s="68" t="s">
        <v>857</v>
      </c>
      <c r="L21" s="47">
        <f>IF(J21="BAJO",0.1,IF(J21="MEDIO",3,5))</f>
        <v>0.1</v>
      </c>
    </row>
    <row r="22" spans="1:12" s="11" customFormat="1" ht="127.5">
      <c r="A22" s="84">
        <v>16</v>
      </c>
      <c r="B22" s="89" t="s">
        <v>716</v>
      </c>
      <c r="C22" s="90" t="s">
        <v>434</v>
      </c>
      <c r="D22" s="90" t="s">
        <v>717</v>
      </c>
      <c r="E22" s="90" t="s">
        <v>175</v>
      </c>
      <c r="F22" s="112" t="s">
        <v>929</v>
      </c>
      <c r="G22" s="14">
        <v>2</v>
      </c>
      <c r="H22" s="14">
        <v>3</v>
      </c>
      <c r="I22" s="14">
        <f t="shared" si="1"/>
        <v>6</v>
      </c>
      <c r="J22" s="81" t="str">
        <f t="shared" si="2"/>
        <v>BAJO</v>
      </c>
      <c r="K22" s="68" t="s">
        <v>857</v>
      </c>
      <c r="L22" s="47">
        <f t="shared" si="0"/>
        <v>0.1</v>
      </c>
    </row>
    <row r="23" spans="1:12" s="11" customFormat="1" ht="112.5" customHeight="1">
      <c r="A23" s="84">
        <v>17</v>
      </c>
      <c r="B23" s="258" t="s">
        <v>770</v>
      </c>
      <c r="C23" s="108" t="s">
        <v>771</v>
      </c>
      <c r="D23" s="213" t="s">
        <v>291</v>
      </c>
      <c r="E23" s="108" t="s">
        <v>175</v>
      </c>
      <c r="F23" s="112" t="s">
        <v>924</v>
      </c>
      <c r="G23" s="14">
        <v>3</v>
      </c>
      <c r="H23" s="14">
        <v>4</v>
      </c>
      <c r="I23" s="14">
        <f>G23*H23</f>
        <v>12</v>
      </c>
      <c r="J23" s="81" t="str">
        <f t="shared" si="2"/>
        <v>MEDIO</v>
      </c>
      <c r="K23" s="68" t="s">
        <v>984</v>
      </c>
      <c r="L23" s="47">
        <f>IF(J23="BAJO",0.1,IF(J23="MEDIO",3,5))</f>
        <v>3</v>
      </c>
    </row>
    <row r="24" spans="1:12" s="11" customFormat="1" ht="127.5">
      <c r="A24" s="84">
        <v>18</v>
      </c>
      <c r="B24" s="258" t="s">
        <v>770</v>
      </c>
      <c r="C24" s="108" t="s">
        <v>772</v>
      </c>
      <c r="D24" s="259" t="s">
        <v>773</v>
      </c>
      <c r="E24" s="108" t="s">
        <v>175</v>
      </c>
      <c r="F24" s="112" t="s">
        <v>930</v>
      </c>
      <c r="G24" s="14">
        <v>3</v>
      </c>
      <c r="H24" s="14">
        <v>4</v>
      </c>
      <c r="I24" s="14">
        <f t="shared" si="1"/>
        <v>12</v>
      </c>
      <c r="J24" s="81" t="str">
        <f t="shared" si="2"/>
        <v>MEDIO</v>
      </c>
      <c r="K24" s="68" t="s">
        <v>984</v>
      </c>
      <c r="L24" s="47">
        <f t="shared" si="0"/>
        <v>3</v>
      </c>
    </row>
    <row r="25" spans="1:12" s="80" customFormat="1" ht="178.5">
      <c r="A25" s="84">
        <v>19</v>
      </c>
      <c r="B25" s="45" t="s">
        <v>770</v>
      </c>
      <c r="C25" s="108" t="s">
        <v>772</v>
      </c>
      <c r="D25" s="259" t="s">
        <v>931</v>
      </c>
      <c r="E25" s="108" t="s">
        <v>175</v>
      </c>
      <c r="F25" s="112" t="s">
        <v>932</v>
      </c>
      <c r="G25" s="81">
        <v>3</v>
      </c>
      <c r="H25" s="81">
        <v>4</v>
      </c>
      <c r="I25" s="81">
        <f t="shared" si="1"/>
        <v>12</v>
      </c>
      <c r="J25" s="81" t="str">
        <f t="shared" si="2"/>
        <v>MEDIO</v>
      </c>
      <c r="K25" s="68" t="s">
        <v>984</v>
      </c>
      <c r="L25" s="84">
        <f t="shared" si="0"/>
        <v>3</v>
      </c>
    </row>
    <row r="26" spans="1:12" s="11" customFormat="1" ht="102">
      <c r="A26" s="84">
        <v>20</v>
      </c>
      <c r="B26" s="258" t="s">
        <v>774</v>
      </c>
      <c r="C26" s="108" t="s">
        <v>775</v>
      </c>
      <c r="D26" s="213" t="s">
        <v>291</v>
      </c>
      <c r="E26" s="108" t="s">
        <v>175</v>
      </c>
      <c r="F26" s="112" t="s">
        <v>933</v>
      </c>
      <c r="G26" s="14">
        <v>3</v>
      </c>
      <c r="H26" s="14">
        <v>4</v>
      </c>
      <c r="I26" s="14">
        <f t="shared" si="1"/>
        <v>12</v>
      </c>
      <c r="J26" s="81" t="str">
        <f t="shared" si="2"/>
        <v>MEDIO</v>
      </c>
      <c r="K26" s="68" t="s">
        <v>984</v>
      </c>
      <c r="L26" s="47">
        <f t="shared" si="0"/>
        <v>3</v>
      </c>
    </row>
    <row r="27" spans="1:12" s="11" customFormat="1" ht="127.5">
      <c r="A27" s="84">
        <v>21</v>
      </c>
      <c r="B27" s="258" t="s">
        <v>774</v>
      </c>
      <c r="C27" s="108" t="s">
        <v>776</v>
      </c>
      <c r="D27" s="259" t="s">
        <v>777</v>
      </c>
      <c r="E27" s="108" t="s">
        <v>175</v>
      </c>
      <c r="F27" s="112" t="s">
        <v>934</v>
      </c>
      <c r="G27" s="14">
        <v>3</v>
      </c>
      <c r="H27" s="14">
        <v>4</v>
      </c>
      <c r="I27" s="14">
        <f>G27*H27</f>
        <v>12</v>
      </c>
      <c r="J27" s="81" t="str">
        <f t="shared" si="2"/>
        <v>MEDIO</v>
      </c>
      <c r="K27" s="68" t="s">
        <v>984</v>
      </c>
      <c r="L27" s="47">
        <f>IF(J27="BAJO",0.1,IF(J27="MEDIO",3,5))</f>
        <v>3</v>
      </c>
    </row>
    <row r="28" spans="1:12" s="80" customFormat="1" ht="102">
      <c r="A28" s="84">
        <v>22</v>
      </c>
      <c r="B28" s="45" t="s">
        <v>774</v>
      </c>
      <c r="C28" s="108" t="s">
        <v>776</v>
      </c>
      <c r="D28" s="259" t="s">
        <v>935</v>
      </c>
      <c r="E28" s="108" t="s">
        <v>175</v>
      </c>
      <c r="F28" s="112" t="s">
        <v>936</v>
      </c>
      <c r="G28" s="81">
        <v>3</v>
      </c>
      <c r="H28" s="81">
        <v>4</v>
      </c>
      <c r="I28" s="81">
        <f>G28*H28</f>
        <v>12</v>
      </c>
      <c r="J28" s="81" t="str">
        <f t="shared" si="2"/>
        <v>MEDIO</v>
      </c>
      <c r="K28" s="68" t="s">
        <v>984</v>
      </c>
      <c r="L28" s="84">
        <f>IF(J28="BAJO",0.1,IF(J28="MEDIO",3,5))</f>
        <v>3</v>
      </c>
    </row>
    <row r="29" spans="1:12" s="11" customFormat="1" ht="102">
      <c r="A29" s="84">
        <v>23</v>
      </c>
      <c r="B29" s="258" t="s">
        <v>778</v>
      </c>
      <c r="C29" s="108" t="s">
        <v>779</v>
      </c>
      <c r="D29" s="213" t="s">
        <v>291</v>
      </c>
      <c r="E29" s="108" t="s">
        <v>175</v>
      </c>
      <c r="F29" s="112" t="s">
        <v>937</v>
      </c>
      <c r="G29" s="14">
        <v>3</v>
      </c>
      <c r="H29" s="14">
        <v>4</v>
      </c>
      <c r="I29" s="14">
        <f t="shared" si="1"/>
        <v>12</v>
      </c>
      <c r="J29" s="81" t="str">
        <f t="shared" si="2"/>
        <v>MEDIO</v>
      </c>
      <c r="K29" s="68" t="s">
        <v>984</v>
      </c>
      <c r="L29" s="47">
        <f t="shared" si="0"/>
        <v>3</v>
      </c>
    </row>
    <row r="30" spans="1:12" s="11" customFormat="1" ht="102">
      <c r="A30" s="84">
        <v>24</v>
      </c>
      <c r="B30" s="258" t="s">
        <v>778</v>
      </c>
      <c r="C30" s="108" t="s">
        <v>780</v>
      </c>
      <c r="D30" s="259" t="s">
        <v>781</v>
      </c>
      <c r="E30" s="108" t="s">
        <v>175</v>
      </c>
      <c r="F30" s="112" t="s">
        <v>938</v>
      </c>
      <c r="G30" s="14">
        <v>3</v>
      </c>
      <c r="H30" s="14">
        <v>4</v>
      </c>
      <c r="I30" s="14">
        <f t="shared" si="1"/>
        <v>12</v>
      </c>
      <c r="J30" s="81" t="str">
        <f t="shared" si="2"/>
        <v>MEDIO</v>
      </c>
      <c r="K30" s="68" t="s">
        <v>984</v>
      </c>
      <c r="L30" s="47">
        <f t="shared" si="0"/>
        <v>3</v>
      </c>
    </row>
    <row r="31" spans="1:12" s="11" customFormat="1" ht="12.75">
      <c r="A31" s="237"/>
      <c r="B31" s="45"/>
      <c r="C31" s="13"/>
      <c r="D31" s="26"/>
      <c r="E31" s="13"/>
      <c r="F31" s="41"/>
      <c r="G31" s="14"/>
      <c r="H31" s="14"/>
      <c r="I31" s="14">
        <f>G31*H31</f>
        <v>0</v>
      </c>
      <c r="J31" s="81" t="str">
        <f t="shared" si="2"/>
        <v>BAJO</v>
      </c>
      <c r="K31" s="3"/>
      <c r="L31" s="47">
        <f>IF(J31="BAJO",0.1,IF(J31="MEDIO",3,5))</f>
        <v>0.1</v>
      </c>
    </row>
    <row r="32" spans="1:12" s="11" customFormat="1" ht="12.75">
      <c r="A32" s="237"/>
      <c r="B32" s="25"/>
      <c r="C32" s="15"/>
      <c r="D32" s="26"/>
      <c r="E32" s="13"/>
      <c r="F32" s="41"/>
      <c r="G32" s="14"/>
      <c r="H32" s="14"/>
      <c r="I32" s="14">
        <f t="shared" si="1"/>
        <v>0</v>
      </c>
      <c r="J32" s="81" t="str">
        <f t="shared" si="2"/>
        <v>BAJO</v>
      </c>
      <c r="K32" s="3"/>
      <c r="L32" s="47">
        <f t="shared" si="0"/>
        <v>0.1</v>
      </c>
    </row>
    <row r="33" spans="1:12" s="11" customFormat="1" ht="12.75">
      <c r="A33" s="237"/>
      <c r="B33" s="25"/>
      <c r="C33" s="13"/>
      <c r="D33" s="13"/>
      <c r="E33" s="13"/>
      <c r="F33" s="41"/>
      <c r="G33" s="14"/>
      <c r="H33" s="14"/>
      <c r="I33" s="14">
        <f t="shared" si="1"/>
        <v>0</v>
      </c>
      <c r="J33" s="81" t="str">
        <f t="shared" si="2"/>
        <v>BAJO</v>
      </c>
      <c r="K33" s="3"/>
      <c r="L33" s="47">
        <f t="shared" si="0"/>
        <v>0.1</v>
      </c>
    </row>
    <row r="34" spans="1:12" s="11" customFormat="1" ht="12.75">
      <c r="A34" s="237"/>
      <c r="B34" s="25"/>
      <c r="C34" s="13"/>
      <c r="D34" s="13"/>
      <c r="E34" s="13"/>
      <c r="F34" s="41"/>
      <c r="G34" s="14"/>
      <c r="H34" s="14"/>
      <c r="I34" s="14">
        <f>G34*H34</f>
        <v>0</v>
      </c>
      <c r="J34" s="81" t="str">
        <f t="shared" si="2"/>
        <v>BAJO</v>
      </c>
      <c r="K34" s="3"/>
      <c r="L34" s="47">
        <f>IF(J34="BAJO",0.1,IF(J34="MEDIO",3,5))</f>
        <v>0.1</v>
      </c>
    </row>
    <row r="35" spans="1:12" s="11" customFormat="1" ht="12.75">
      <c r="A35" s="237"/>
      <c r="B35" s="25"/>
      <c r="C35" s="13"/>
      <c r="D35" s="26"/>
      <c r="E35" s="13"/>
      <c r="F35" s="41"/>
      <c r="G35" s="14"/>
      <c r="H35" s="14"/>
      <c r="I35" s="14">
        <f t="shared" si="1"/>
        <v>0</v>
      </c>
      <c r="J35" s="81" t="str">
        <f t="shared" si="2"/>
        <v>BAJO</v>
      </c>
      <c r="K35" s="3"/>
      <c r="L35" s="47">
        <f t="shared" si="0"/>
        <v>0.1</v>
      </c>
    </row>
    <row r="36" spans="1:12" s="11" customFormat="1" ht="12.75">
      <c r="A36" s="237"/>
      <c r="B36" s="25"/>
      <c r="C36" s="13"/>
      <c r="D36" s="26"/>
      <c r="E36" s="13"/>
      <c r="F36" s="41"/>
      <c r="G36" s="14"/>
      <c r="H36" s="14"/>
      <c r="I36" s="14">
        <f t="shared" si="1"/>
        <v>0</v>
      </c>
      <c r="J36" s="81" t="str">
        <f t="shared" si="2"/>
        <v>BAJO</v>
      </c>
      <c r="K36" s="3"/>
      <c r="L36" s="47">
        <f t="shared" si="0"/>
        <v>0.1</v>
      </c>
    </row>
    <row r="37" spans="1:12" s="11" customFormat="1" ht="12.75">
      <c r="A37" s="237"/>
      <c r="B37" s="25"/>
      <c r="C37" s="13"/>
      <c r="D37" s="13"/>
      <c r="E37" s="13"/>
      <c r="F37" s="41"/>
      <c r="G37" s="14"/>
      <c r="H37" s="14"/>
      <c r="I37" s="14">
        <f>G37*H37</f>
        <v>0</v>
      </c>
      <c r="J37" s="81" t="str">
        <f t="shared" si="2"/>
        <v>BAJO</v>
      </c>
      <c r="K37" s="3"/>
      <c r="L37" s="47">
        <f>IF(J37="BAJO",0.1,IF(J37="MEDIO",3,5))</f>
        <v>0.1</v>
      </c>
    </row>
    <row r="38" spans="1:12" s="11" customFormat="1" ht="12.75">
      <c r="A38" s="237"/>
      <c r="B38" s="25"/>
      <c r="C38" s="13"/>
      <c r="D38" s="13"/>
      <c r="E38" s="13"/>
      <c r="F38" s="41"/>
      <c r="G38" s="14"/>
      <c r="H38" s="14"/>
      <c r="I38" s="14">
        <f>G38*H38</f>
        <v>0</v>
      </c>
      <c r="J38" s="81" t="str">
        <f t="shared" si="2"/>
        <v>BAJO</v>
      </c>
      <c r="K38" s="3"/>
      <c r="L38" s="47">
        <f>IF(J38="BAJO",0.1,IF(J38="MEDIO",3,5))</f>
        <v>0.1</v>
      </c>
    </row>
    <row r="39" spans="1:12" s="11" customFormat="1" ht="12.75">
      <c r="A39" s="237"/>
      <c r="B39" s="25"/>
      <c r="C39" s="13"/>
      <c r="D39" s="26"/>
      <c r="E39" s="13"/>
      <c r="F39" s="41"/>
      <c r="G39" s="14"/>
      <c r="H39" s="14"/>
      <c r="I39" s="14">
        <f t="shared" si="1"/>
        <v>0</v>
      </c>
      <c r="J39" s="81" t="str">
        <f t="shared" si="2"/>
        <v>BAJO</v>
      </c>
      <c r="K39" s="3"/>
      <c r="L39" s="47">
        <f t="shared" si="0"/>
        <v>0.1</v>
      </c>
    </row>
    <row r="40" spans="1:12" s="11" customFormat="1" ht="12.75">
      <c r="A40" s="237"/>
      <c r="B40" s="25"/>
      <c r="C40" s="13"/>
      <c r="D40" s="26"/>
      <c r="E40" s="13"/>
      <c r="F40" s="41"/>
      <c r="G40" s="14"/>
      <c r="H40" s="14"/>
      <c r="I40" s="14">
        <f t="shared" si="1"/>
        <v>0</v>
      </c>
      <c r="J40" s="81" t="str">
        <f t="shared" si="2"/>
        <v>BAJO</v>
      </c>
      <c r="K40" s="3"/>
      <c r="L40" s="47">
        <f t="shared" si="0"/>
        <v>0.1</v>
      </c>
    </row>
    <row r="41" spans="1:12" s="11" customFormat="1" ht="12.75">
      <c r="A41" s="237"/>
      <c r="B41" s="25"/>
      <c r="C41" s="13"/>
      <c r="D41" s="13"/>
      <c r="E41" s="13"/>
      <c r="F41" s="41"/>
      <c r="G41" s="14"/>
      <c r="H41" s="14"/>
      <c r="I41" s="14">
        <f>G41*H41</f>
        <v>0</v>
      </c>
      <c r="J41" s="81" t="str">
        <f t="shared" si="2"/>
        <v>BAJO</v>
      </c>
      <c r="K41" s="3"/>
      <c r="L41" s="47">
        <f>IF(J41="BAJO",0.1,IF(J41="MEDIO",3,5))</f>
        <v>0.1</v>
      </c>
    </row>
    <row r="42" spans="1:12" s="11" customFormat="1" ht="12.75">
      <c r="A42" s="237"/>
      <c r="B42" s="25"/>
      <c r="C42" s="13"/>
      <c r="D42" s="13"/>
      <c r="E42" s="13"/>
      <c r="F42" s="41"/>
      <c r="G42" s="14"/>
      <c r="H42" s="14"/>
      <c r="I42" s="14">
        <f>G42*H42</f>
        <v>0</v>
      </c>
      <c r="J42" s="81" t="str">
        <f t="shared" si="2"/>
        <v>BAJO</v>
      </c>
      <c r="K42" s="3"/>
      <c r="L42" s="47">
        <f>IF(J42="BAJO",0.1,IF(J42="MEDIO",3,5))</f>
        <v>0.1</v>
      </c>
    </row>
    <row r="43" spans="1:12" s="11" customFormat="1" ht="12.75">
      <c r="A43" s="237"/>
      <c r="B43" s="25"/>
      <c r="C43" s="13"/>
      <c r="D43" s="26"/>
      <c r="E43" s="13"/>
      <c r="F43" s="41"/>
      <c r="G43" s="14"/>
      <c r="H43" s="14"/>
      <c r="I43" s="14">
        <f t="shared" si="1"/>
        <v>0</v>
      </c>
      <c r="J43" s="81" t="str">
        <f t="shared" si="2"/>
        <v>BAJO</v>
      </c>
      <c r="K43" s="3"/>
      <c r="L43" s="47">
        <f t="shared" si="0"/>
        <v>0.1</v>
      </c>
    </row>
    <row r="44" spans="1:12" s="11" customFormat="1" ht="12.75">
      <c r="A44" s="237"/>
      <c r="B44" s="25"/>
      <c r="C44" s="13"/>
      <c r="D44" s="13"/>
      <c r="E44" s="13"/>
      <c r="F44" s="41"/>
      <c r="G44" s="14"/>
      <c r="H44" s="14"/>
      <c r="I44" s="14">
        <f t="shared" si="1"/>
        <v>0</v>
      </c>
      <c r="J44" s="81" t="str">
        <f t="shared" si="2"/>
        <v>BAJO</v>
      </c>
      <c r="K44" s="3"/>
      <c r="L44" s="47">
        <f t="shared" si="0"/>
        <v>0.1</v>
      </c>
    </row>
    <row r="45" spans="1:12" s="11" customFormat="1" ht="12.75">
      <c r="A45" s="237"/>
      <c r="B45" s="25"/>
      <c r="C45" s="13"/>
      <c r="D45" s="13"/>
      <c r="E45" s="13"/>
      <c r="F45" s="41"/>
      <c r="G45" s="14"/>
      <c r="H45" s="14"/>
      <c r="I45" s="14">
        <f>G45*H45</f>
        <v>0</v>
      </c>
      <c r="J45" s="81" t="str">
        <f t="shared" si="2"/>
        <v>BAJO</v>
      </c>
      <c r="K45" s="3"/>
      <c r="L45" s="47">
        <f>IF(J45="BAJO",0.1,IF(J45="MEDIO",3,5))</f>
        <v>0.1</v>
      </c>
    </row>
    <row r="46" spans="1:12" s="11" customFormat="1" ht="12.75">
      <c r="A46" s="237"/>
      <c r="B46" s="25"/>
      <c r="C46" s="13"/>
      <c r="D46" s="26"/>
      <c r="E46" s="13"/>
      <c r="F46" s="41"/>
      <c r="G46" s="14"/>
      <c r="H46" s="14"/>
      <c r="I46" s="14">
        <f t="shared" si="1"/>
        <v>0</v>
      </c>
      <c r="J46" s="81" t="str">
        <f t="shared" si="2"/>
        <v>BAJO</v>
      </c>
      <c r="K46" s="3"/>
      <c r="L46" s="47">
        <f t="shared" si="0"/>
        <v>0.1</v>
      </c>
    </row>
    <row r="47" spans="1:12" s="11" customFormat="1" ht="12.75">
      <c r="A47" s="237"/>
      <c r="B47" s="25"/>
      <c r="C47" s="13"/>
      <c r="D47" s="29"/>
      <c r="E47" s="13"/>
      <c r="F47" s="41"/>
      <c r="G47" s="14"/>
      <c r="H47" s="14"/>
      <c r="I47" s="14">
        <f t="shared" si="1"/>
        <v>0</v>
      </c>
      <c r="J47" s="81" t="str">
        <f t="shared" si="2"/>
        <v>BAJO</v>
      </c>
      <c r="K47" s="3"/>
      <c r="L47" s="47">
        <f t="shared" si="0"/>
        <v>0.1</v>
      </c>
    </row>
    <row r="48" spans="1:12" s="11" customFormat="1" ht="12.75">
      <c r="A48" s="237"/>
      <c r="B48" s="25"/>
      <c r="C48" s="13"/>
      <c r="D48" s="13"/>
      <c r="E48" s="13"/>
      <c r="F48" s="41"/>
      <c r="G48" s="14"/>
      <c r="H48" s="14"/>
      <c r="I48" s="14">
        <f>G48*H48</f>
        <v>0</v>
      </c>
      <c r="J48" s="81" t="str">
        <f t="shared" si="2"/>
        <v>BAJO</v>
      </c>
      <c r="K48" s="3"/>
      <c r="L48" s="47">
        <f>IF(J48="BAJO",0.1,IF(J48="MEDIO",3,5))</f>
        <v>0.1</v>
      </c>
    </row>
    <row r="49" spans="1:12" s="11" customFormat="1" ht="12.75">
      <c r="A49" s="237"/>
      <c r="B49" s="25"/>
      <c r="C49" s="13"/>
      <c r="D49" s="13"/>
      <c r="E49" s="13"/>
      <c r="F49" s="41"/>
      <c r="G49" s="14"/>
      <c r="H49" s="14"/>
      <c r="I49" s="14">
        <f>G49*H49</f>
        <v>0</v>
      </c>
      <c r="J49" s="81" t="str">
        <f t="shared" si="2"/>
        <v>BAJO</v>
      </c>
      <c r="K49" s="3"/>
      <c r="L49" s="47">
        <f>IF(J49="BAJO",0.1,IF(J49="MEDIO",3,5))</f>
        <v>0.1</v>
      </c>
    </row>
    <row r="50" spans="1:12" s="11" customFormat="1" ht="12.75">
      <c r="A50" s="237"/>
      <c r="B50" s="25"/>
      <c r="C50" s="13"/>
      <c r="D50" s="26"/>
      <c r="E50" s="13"/>
      <c r="F50" s="41"/>
      <c r="G50" s="14"/>
      <c r="H50" s="14"/>
      <c r="I50" s="14">
        <f t="shared" si="1"/>
        <v>0</v>
      </c>
      <c r="J50" s="81" t="str">
        <f t="shared" si="2"/>
        <v>BAJO</v>
      </c>
      <c r="K50" s="3"/>
      <c r="L50" s="47">
        <f t="shared" si="0"/>
        <v>0.1</v>
      </c>
    </row>
    <row r="51" spans="1:12" s="11" customFormat="1" ht="12.75">
      <c r="A51" s="237"/>
      <c r="B51" s="25"/>
      <c r="C51" s="13"/>
      <c r="D51" s="29"/>
      <c r="E51" s="13"/>
      <c r="F51" s="41"/>
      <c r="G51" s="14"/>
      <c r="H51" s="14"/>
      <c r="I51" s="14">
        <f t="shared" si="1"/>
        <v>0</v>
      </c>
      <c r="J51" s="81" t="str">
        <f t="shared" si="2"/>
        <v>BAJO</v>
      </c>
      <c r="K51" s="3"/>
      <c r="L51" s="47">
        <f t="shared" si="0"/>
        <v>0.1</v>
      </c>
    </row>
    <row r="52" spans="1:12" s="11" customFormat="1" ht="12.75">
      <c r="A52" s="237"/>
      <c r="B52" s="25"/>
      <c r="C52" s="13"/>
      <c r="D52" s="13"/>
      <c r="E52" s="13"/>
      <c r="F52" s="41"/>
      <c r="G52" s="14"/>
      <c r="H52" s="14"/>
      <c r="I52" s="14">
        <f t="shared" si="1"/>
        <v>0</v>
      </c>
      <c r="J52" s="81" t="str">
        <f t="shared" si="2"/>
        <v>BAJO</v>
      </c>
      <c r="K52" s="3"/>
      <c r="L52" s="47">
        <f>IF(J52="BAJO",0.1,IF(J52="MEDIO",3,5))</f>
        <v>0.1</v>
      </c>
    </row>
    <row r="53" spans="1:12" s="22" customFormat="1" ht="12.75">
      <c r="A53" s="238"/>
      <c r="B53" s="25"/>
      <c r="C53" s="13"/>
      <c r="D53" s="15"/>
      <c r="E53" s="15"/>
      <c r="F53" s="41"/>
      <c r="G53" s="21"/>
      <c r="H53" s="21"/>
      <c r="I53" s="21">
        <f t="shared" si="1"/>
        <v>0</v>
      </c>
      <c r="J53" s="81" t="str">
        <f t="shared" si="2"/>
        <v>BAJO</v>
      </c>
      <c r="K53" s="3"/>
      <c r="L53" s="59">
        <f>IF(J53="BAJO",0.1,IF(J53="MEDIO",3,5))</f>
        <v>0.1</v>
      </c>
    </row>
    <row r="54" spans="1:12" s="11" customFormat="1" ht="12.75">
      <c r="A54" s="237"/>
      <c r="B54" s="25"/>
      <c r="C54" s="15"/>
      <c r="D54" s="26"/>
      <c r="E54" s="16"/>
      <c r="F54" s="35"/>
      <c r="G54" s="23"/>
      <c r="H54" s="23"/>
      <c r="I54" s="14">
        <f t="shared" si="1"/>
        <v>0</v>
      </c>
      <c r="J54" s="81" t="str">
        <f t="shared" si="2"/>
        <v>BAJO</v>
      </c>
      <c r="K54" s="3"/>
      <c r="L54" s="47">
        <f t="shared" si="0"/>
        <v>0.1</v>
      </c>
    </row>
    <row r="55" spans="1:12" s="11" customFormat="1" ht="12.75">
      <c r="A55" s="237"/>
      <c r="B55" s="25"/>
      <c r="C55" s="13"/>
      <c r="D55" s="26"/>
      <c r="E55" s="16"/>
      <c r="F55" s="35"/>
      <c r="G55" s="23"/>
      <c r="H55" s="23"/>
      <c r="I55" s="14">
        <f t="shared" si="1"/>
        <v>0</v>
      </c>
      <c r="J55" s="81" t="str">
        <f t="shared" si="2"/>
        <v>BAJO</v>
      </c>
      <c r="K55" s="3"/>
      <c r="L55" s="47">
        <f t="shared" si="0"/>
        <v>0.1</v>
      </c>
    </row>
    <row r="56" spans="1:12" s="11" customFormat="1" ht="12.75">
      <c r="A56" s="237"/>
      <c r="B56" s="25"/>
      <c r="C56" s="13"/>
      <c r="D56" s="13"/>
      <c r="E56" s="16"/>
      <c r="F56" s="35"/>
      <c r="G56" s="23"/>
      <c r="H56" s="23"/>
      <c r="I56" s="14">
        <f>G56*H56</f>
        <v>0</v>
      </c>
      <c r="J56" s="81" t="str">
        <f t="shared" si="2"/>
        <v>BAJO</v>
      </c>
      <c r="K56" s="3"/>
      <c r="L56" s="47">
        <f>IF(J56="BAJO",0.1,IF(J56="MEDIO",3,5))</f>
        <v>0.1</v>
      </c>
    </row>
    <row r="57" spans="1:12" s="11" customFormat="1" ht="12.75">
      <c r="A57" s="237"/>
      <c r="B57" s="25"/>
      <c r="C57" s="28"/>
      <c r="D57" s="29"/>
      <c r="E57" s="28"/>
      <c r="F57" s="35"/>
      <c r="G57" s="14"/>
      <c r="H57" s="14"/>
      <c r="I57" s="14">
        <f t="shared" si="1"/>
        <v>0</v>
      </c>
      <c r="J57" s="81" t="str">
        <f t="shared" si="2"/>
        <v>BAJO</v>
      </c>
      <c r="K57" s="3"/>
      <c r="L57" s="47">
        <f t="shared" si="0"/>
        <v>0.1</v>
      </c>
    </row>
    <row r="58" spans="1:12" s="11" customFormat="1" ht="12.75">
      <c r="A58" s="237"/>
      <c r="B58" s="25"/>
      <c r="C58" s="28"/>
      <c r="D58" s="29"/>
      <c r="E58" s="28"/>
      <c r="F58" s="35"/>
      <c r="G58" s="30"/>
      <c r="H58" s="14"/>
      <c r="I58" s="14">
        <f t="shared" si="1"/>
        <v>0</v>
      </c>
      <c r="J58" s="81" t="str">
        <f t="shared" si="2"/>
        <v>BAJO</v>
      </c>
      <c r="K58" s="3"/>
      <c r="L58" s="47">
        <f t="shared" si="0"/>
        <v>0.1</v>
      </c>
    </row>
    <row r="59" spans="1:12" s="11" customFormat="1" ht="12.75">
      <c r="A59" s="237"/>
      <c r="B59" s="25"/>
      <c r="C59" s="28"/>
      <c r="D59" s="29"/>
      <c r="E59" s="28"/>
      <c r="F59" s="35"/>
      <c r="G59" s="30"/>
      <c r="H59" s="14"/>
      <c r="I59" s="14">
        <f>G59*H59</f>
        <v>0</v>
      </c>
      <c r="J59" s="81" t="str">
        <f t="shared" si="2"/>
        <v>BAJO</v>
      </c>
      <c r="K59" s="3"/>
      <c r="L59" s="47">
        <f>IF(J59="BAJO",0.1,IF(J59="MEDIO",3,5))</f>
        <v>0.1</v>
      </c>
    </row>
    <row r="60" spans="1:12" s="11" customFormat="1" ht="12.75">
      <c r="A60" s="237"/>
      <c r="B60" s="25"/>
      <c r="C60" s="28"/>
      <c r="D60" s="29"/>
      <c r="E60" s="28"/>
      <c r="F60" s="35"/>
      <c r="G60" s="14"/>
      <c r="H60" s="14"/>
      <c r="I60" s="14">
        <f t="shared" si="1"/>
        <v>0</v>
      </c>
      <c r="J60" s="81" t="str">
        <f t="shared" si="2"/>
        <v>BAJO</v>
      </c>
      <c r="K60" s="13"/>
      <c r="L60" s="47">
        <f t="shared" si="0"/>
        <v>0.1</v>
      </c>
    </row>
    <row r="61" spans="1:12" s="11" customFormat="1" ht="12.75">
      <c r="A61" s="237"/>
      <c r="B61" s="25"/>
      <c r="C61" s="28"/>
      <c r="D61" s="29"/>
      <c r="E61" s="28"/>
      <c r="F61" s="35"/>
      <c r="G61" s="14"/>
      <c r="H61" s="14"/>
      <c r="I61" s="14">
        <f>G61*H61</f>
        <v>0</v>
      </c>
      <c r="J61" s="81" t="str">
        <f t="shared" si="2"/>
        <v>BAJO</v>
      </c>
      <c r="K61" s="13"/>
      <c r="L61" s="47">
        <f>IF(J61="BAJO",0.1,IF(J61="MEDIO",3,5))</f>
        <v>0.1</v>
      </c>
    </row>
    <row r="62" spans="1:12" s="22" customFormat="1" ht="12.75">
      <c r="A62" s="238"/>
      <c r="B62" s="31"/>
      <c r="C62" s="32"/>
      <c r="D62" s="33"/>
      <c r="E62" s="15"/>
      <c r="F62" s="42"/>
      <c r="G62" s="21"/>
      <c r="H62" s="21"/>
      <c r="I62" s="21">
        <f t="shared" si="1"/>
        <v>0</v>
      </c>
      <c r="J62" s="81" t="str">
        <f t="shared" si="2"/>
        <v>BAJO</v>
      </c>
      <c r="K62" s="3"/>
      <c r="L62" s="59">
        <f t="shared" si="0"/>
        <v>0.1</v>
      </c>
    </row>
    <row r="63" spans="1:12" s="22" customFormat="1" ht="12.75">
      <c r="A63" s="238"/>
      <c r="B63" s="31"/>
      <c r="C63" s="32"/>
      <c r="D63" s="29"/>
      <c r="E63" s="15"/>
      <c r="F63" s="42"/>
      <c r="G63" s="34"/>
      <c r="H63" s="21"/>
      <c r="I63" s="21">
        <f t="shared" si="1"/>
        <v>0</v>
      </c>
      <c r="J63" s="81" t="str">
        <f t="shared" si="2"/>
        <v>BAJO</v>
      </c>
      <c r="K63" s="3"/>
      <c r="L63" s="59">
        <f t="shared" si="0"/>
        <v>0.1</v>
      </c>
    </row>
    <row r="64" spans="1:12" s="11" customFormat="1" ht="12.75">
      <c r="A64" s="237"/>
      <c r="B64" s="25"/>
      <c r="C64" s="35"/>
      <c r="D64" s="29"/>
      <c r="E64" s="28"/>
      <c r="F64" s="35"/>
      <c r="G64" s="14"/>
      <c r="H64" s="14"/>
      <c r="I64" s="14">
        <f t="shared" si="1"/>
        <v>0</v>
      </c>
      <c r="J64" s="81" t="str">
        <f t="shared" si="2"/>
        <v>BAJO</v>
      </c>
      <c r="K64" s="13"/>
      <c r="L64" s="47">
        <f t="shared" si="0"/>
        <v>0.1</v>
      </c>
    </row>
    <row r="65" spans="1:14" s="11" customFormat="1" ht="12.75">
      <c r="A65" s="237"/>
      <c r="B65" s="25"/>
      <c r="C65" s="28"/>
      <c r="D65" s="29"/>
      <c r="E65" s="28"/>
      <c r="F65" s="35"/>
      <c r="G65" s="14"/>
      <c r="H65" s="14"/>
      <c r="I65" s="14">
        <f t="shared" si="1"/>
        <v>0</v>
      </c>
      <c r="J65" s="81" t="str">
        <f t="shared" si="2"/>
        <v>BAJO</v>
      </c>
      <c r="K65" s="13"/>
      <c r="L65" s="47">
        <f t="shared" si="0"/>
        <v>0.1</v>
      </c>
    </row>
    <row r="66" spans="1:14" s="11" customFormat="1" ht="12.75">
      <c r="A66" s="237"/>
      <c r="B66" s="25"/>
      <c r="C66" s="28"/>
      <c r="D66" s="29"/>
      <c r="E66" s="28"/>
      <c r="F66" s="35"/>
      <c r="G66" s="14"/>
      <c r="H66" s="14"/>
      <c r="I66" s="14">
        <f t="shared" si="1"/>
        <v>0</v>
      </c>
      <c r="J66" s="81" t="str">
        <f t="shared" si="2"/>
        <v>BAJO</v>
      </c>
      <c r="K66" s="3"/>
      <c r="L66" s="47">
        <f t="shared" si="0"/>
        <v>0.1</v>
      </c>
    </row>
    <row r="67" spans="1:14" s="11" customFormat="1" ht="12.75">
      <c r="A67" s="237"/>
      <c r="B67" s="25"/>
      <c r="C67" s="28"/>
      <c r="D67" s="29"/>
      <c r="E67" s="28"/>
      <c r="F67" s="35"/>
      <c r="G67" s="14"/>
      <c r="H67" s="14"/>
      <c r="I67" s="14">
        <f t="shared" si="1"/>
        <v>0</v>
      </c>
      <c r="J67" s="81" t="str">
        <f t="shared" si="2"/>
        <v>BAJO</v>
      </c>
      <c r="K67" s="3"/>
      <c r="L67" s="47">
        <f t="shared" ref="L67:L72" si="3">IF(J67="BAJO",0.1,IF(J67="MEDIO",3,5))</f>
        <v>0.1</v>
      </c>
    </row>
    <row r="68" spans="1:14" s="11" customFormat="1" ht="12.75">
      <c r="A68" s="237"/>
      <c r="B68" s="25"/>
      <c r="C68" s="28"/>
      <c r="D68" s="29"/>
      <c r="E68" s="28"/>
      <c r="F68" s="35"/>
      <c r="G68" s="14"/>
      <c r="H68" s="14"/>
      <c r="I68" s="14">
        <f t="shared" ref="I68:I72" si="4">G68*H68</f>
        <v>0</v>
      </c>
      <c r="J68" s="81" t="str">
        <f t="shared" si="2"/>
        <v>BAJO</v>
      </c>
      <c r="K68" s="3"/>
      <c r="L68" s="47">
        <f t="shared" si="3"/>
        <v>0.1</v>
      </c>
    </row>
    <row r="69" spans="1:14" s="11" customFormat="1" ht="12.75">
      <c r="A69" s="237"/>
      <c r="B69" s="25"/>
      <c r="C69" s="28"/>
      <c r="D69" s="29"/>
      <c r="E69" s="28"/>
      <c r="F69" s="35"/>
      <c r="G69" s="14"/>
      <c r="H69" s="14"/>
      <c r="I69" s="14">
        <f t="shared" si="4"/>
        <v>0</v>
      </c>
      <c r="J69" s="81" t="str">
        <f t="shared" si="2"/>
        <v>BAJO</v>
      </c>
      <c r="K69" s="3"/>
      <c r="L69" s="47">
        <f t="shared" si="3"/>
        <v>0.1</v>
      </c>
    </row>
    <row r="70" spans="1:14" s="11" customFormat="1" ht="12.75">
      <c r="A70" s="237"/>
      <c r="B70" s="25"/>
      <c r="C70" s="28"/>
      <c r="D70" s="29"/>
      <c r="E70" s="28"/>
      <c r="F70" s="35"/>
      <c r="G70" s="14"/>
      <c r="H70" s="14"/>
      <c r="I70" s="14">
        <f t="shared" si="4"/>
        <v>0</v>
      </c>
      <c r="J70" s="81" t="str">
        <f t="shared" si="2"/>
        <v>BAJO</v>
      </c>
      <c r="K70" s="3"/>
      <c r="L70" s="47">
        <f t="shared" si="3"/>
        <v>0.1</v>
      </c>
    </row>
    <row r="71" spans="1:14" s="11" customFormat="1" ht="12.75">
      <c r="A71" s="237"/>
      <c r="B71" s="25"/>
      <c r="C71" s="28"/>
      <c r="D71" s="29"/>
      <c r="E71" s="28"/>
      <c r="F71" s="35"/>
      <c r="G71" s="14"/>
      <c r="H71" s="14"/>
      <c r="I71" s="14">
        <f t="shared" si="4"/>
        <v>0</v>
      </c>
      <c r="J71" s="81" t="str">
        <f t="shared" si="2"/>
        <v>BAJO</v>
      </c>
      <c r="K71" s="3"/>
      <c r="L71" s="47">
        <f t="shared" si="3"/>
        <v>0.1</v>
      </c>
    </row>
    <row r="72" spans="1:14" s="11" customFormat="1" ht="12.75">
      <c r="A72" s="237"/>
      <c r="B72" s="25"/>
      <c r="C72" s="28"/>
      <c r="D72" s="29"/>
      <c r="E72" s="28"/>
      <c r="F72" s="35"/>
      <c r="G72" s="14"/>
      <c r="H72" s="14"/>
      <c r="I72" s="14">
        <f t="shared" si="4"/>
        <v>0</v>
      </c>
      <c r="J72" s="81" t="str">
        <f t="shared" si="2"/>
        <v>BAJO</v>
      </c>
      <c r="K72" s="3"/>
      <c r="L72" s="47">
        <f t="shared" si="3"/>
        <v>0.1</v>
      </c>
    </row>
    <row r="73" spans="1:14" s="11" customFormat="1" ht="12.75">
      <c r="A73" s="80"/>
      <c r="C73" s="36"/>
      <c r="D73" s="37"/>
      <c r="F73" s="43"/>
      <c r="G73" s="38"/>
      <c r="H73" s="38"/>
      <c r="M73" s="11">
        <f>SUM(L7:L72)</f>
        <v>41.400000000000055</v>
      </c>
      <c r="N73" s="11">
        <f>COUNT(L7:L72)</f>
        <v>66</v>
      </c>
    </row>
    <row r="74" spans="1:14" s="11" customFormat="1" ht="12.75">
      <c r="A74" s="80"/>
      <c r="D74" s="37"/>
      <c r="F74" s="43"/>
      <c r="G74" s="38"/>
      <c r="H74" s="38"/>
    </row>
    <row r="75" spans="1:14" s="11" customFormat="1" ht="12.75">
      <c r="A75" s="80"/>
      <c r="D75" s="37"/>
      <c r="F75" s="43"/>
      <c r="G75" s="38"/>
      <c r="H75" s="38"/>
    </row>
  </sheetData>
  <dataConsolidate/>
  <mergeCells count="5">
    <mergeCell ref="C1:L1"/>
    <mergeCell ref="C2:L2"/>
    <mergeCell ref="A1:B2"/>
    <mergeCell ref="A4:B4"/>
    <mergeCell ref="F4:J4"/>
  </mergeCells>
  <conditionalFormatting sqref="J7:J72">
    <cfRule type="cellIs" dxfId="47" priority="1" stopIfTrue="1" operator="equal">
      <formula>"ALTO"</formula>
    </cfRule>
    <cfRule type="cellIs" dxfId="46" priority="2" stopIfTrue="1" operator="equal">
      <formula>"MEDIO"</formula>
    </cfRule>
    <cfRule type="cellIs" dxfId="45"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Calor Procesos</vt:lpstr>
      <vt:lpstr>Calor Cargos</vt:lpstr>
      <vt:lpstr>POLÍTICA DE SOBORNO</vt:lpstr>
      <vt:lpstr>DIR. ESTRAT</vt:lpstr>
      <vt:lpstr>COM Y CUL</vt:lpstr>
      <vt:lpstr>SEG VIAL</vt:lpstr>
      <vt:lpstr>INTEL MOV</vt:lpstr>
      <vt:lpstr>PLAN TRANS E INF</vt:lpstr>
      <vt:lpstr>ING TRANS</vt:lpstr>
      <vt:lpstr>GEST SOC</vt:lpstr>
      <vt:lpstr>GEST Y CON TRANS</vt:lpstr>
      <vt:lpstr>GEST TRAM Y SER</vt:lpstr>
      <vt:lpstr>GEST CONTRAV</vt:lpstr>
      <vt:lpstr>GEST ADMTVA</vt:lpstr>
      <vt:lpstr>GEST FIN</vt:lpstr>
      <vt:lpstr>GEST JUR</vt:lpstr>
      <vt:lpstr>GEST TICS</vt:lpstr>
      <vt:lpstr>GEST TH</vt:lpstr>
      <vt:lpstr>CONT DISC</vt:lpstr>
      <vt:lpstr>CONT Y EV GEST</vt:lpstr>
      <vt:lpstr>PLAN DE TRATAMIENTO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cp:lastPrinted>2019-11-05T13:30:51Z</cp:lastPrinted>
  <dcterms:created xsi:type="dcterms:W3CDTF">2019-05-22T13:10:37Z</dcterms:created>
  <dcterms:modified xsi:type="dcterms:W3CDTF">2022-11-28T20:10:48Z</dcterms:modified>
</cp:coreProperties>
</file>