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ENERO\"/>
    </mc:Choice>
  </mc:AlternateContent>
  <bookViews>
    <workbookView xWindow="0" yWindow="0" windowWidth="21855" windowHeight="9795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BMT'!$A$5:$M$36</definedName>
    <definedName name="_xlnm._FilterDatabase" localSheetId="0" hidden="1">'EJECUCION BMT  CONCEJO'!$B$5:$E$20</definedName>
    <definedName name="_xlnm._FilterDatabase" localSheetId="3" hidden="1">RESERVAS!$A$4:$D$18</definedName>
    <definedName name="_xlnm.Print_Area" localSheetId="1">'EJECUCION BMT'!$A$1:$L$36</definedName>
    <definedName name="_xlnm.Print_Area" localSheetId="0">'EJECUCION BMT  CONCEJO'!$B$1:$D$24</definedName>
    <definedName name="_xlnm.Print_Area" localSheetId="3">RESERVAS!$A$1:$E$27</definedName>
  </definedNames>
  <calcPr calcId="162913"/>
</workbook>
</file>

<file path=xl/calcChain.xml><?xml version="1.0" encoding="utf-8"?>
<calcChain xmlns="http://schemas.openxmlformats.org/spreadsheetml/2006/main">
  <c r="E16" i="7" l="1"/>
  <c r="E14" i="7"/>
  <c r="E15" i="7"/>
  <c r="E13" i="7"/>
  <c r="E12" i="7"/>
  <c r="E11" i="7"/>
  <c r="E10" i="7"/>
  <c r="E9" i="7"/>
  <c r="E8" i="7"/>
  <c r="E7" i="7"/>
  <c r="E6" i="7"/>
  <c r="E5" i="7"/>
  <c r="A26" i="7"/>
  <c r="D22" i="7"/>
  <c r="C22" i="7"/>
  <c r="E21" i="7"/>
  <c r="E20" i="7"/>
  <c r="D19" i="7"/>
  <c r="C19" i="7"/>
  <c r="E18" i="7"/>
  <c r="E17" i="7"/>
  <c r="D16" i="7"/>
  <c r="C16" i="7"/>
  <c r="D10" i="7"/>
  <c r="C10" i="7"/>
  <c r="D8" i="7"/>
  <c r="C8" i="7"/>
  <c r="C11" i="7" l="1"/>
  <c r="D11" i="7"/>
  <c r="E22" i="7"/>
  <c r="E19" i="7"/>
  <c r="C23" i="7"/>
  <c r="D23" i="7"/>
  <c r="C25" i="7" l="1"/>
  <c r="E23" i="7"/>
  <c r="D25" i="7"/>
  <c r="E25" i="7" l="1"/>
  <c r="I8" i="13" l="1"/>
  <c r="I9" i="13"/>
  <c r="L32" i="13"/>
  <c r="K32" i="13"/>
  <c r="I32" i="13"/>
  <c r="G32" i="13"/>
  <c r="L31" i="13"/>
  <c r="K31" i="13"/>
  <c r="I31" i="13"/>
  <c r="G31" i="13"/>
  <c r="J30" i="13"/>
  <c r="H30" i="13"/>
  <c r="F30" i="13"/>
  <c r="L27" i="13"/>
  <c r="K27" i="13"/>
  <c r="I27" i="13"/>
  <c r="G27" i="13"/>
  <c r="L26" i="13"/>
  <c r="K26" i="13"/>
  <c r="I26" i="13"/>
  <c r="G26" i="13"/>
  <c r="J25" i="13"/>
  <c r="H25" i="13"/>
  <c r="F25" i="13"/>
  <c r="L22" i="13"/>
  <c r="K22" i="13"/>
  <c r="I22" i="13"/>
  <c r="G22" i="13"/>
  <c r="L20" i="13"/>
  <c r="K20" i="13"/>
  <c r="I20" i="13"/>
  <c r="G20" i="13"/>
  <c r="L19" i="13"/>
  <c r="K19" i="13"/>
  <c r="I19" i="13"/>
  <c r="G19" i="13"/>
  <c r="J18" i="13"/>
  <c r="H18" i="13"/>
  <c r="F18" i="13"/>
  <c r="L17" i="13"/>
  <c r="K17" i="13"/>
  <c r="I17" i="13"/>
  <c r="G17" i="13"/>
  <c r="L16" i="13"/>
  <c r="K16" i="13"/>
  <c r="I16" i="13"/>
  <c r="G16" i="13"/>
  <c r="J15" i="13"/>
  <c r="H15" i="13"/>
  <c r="F15" i="13"/>
  <c r="J13" i="13"/>
  <c r="L9" i="13"/>
  <c r="K9" i="13"/>
  <c r="G9" i="13"/>
  <c r="L8" i="13"/>
  <c r="K8" i="13"/>
  <c r="G8" i="13"/>
  <c r="J7" i="13"/>
  <c r="H7" i="13"/>
  <c r="F7" i="13"/>
  <c r="L6" i="13"/>
  <c r="K6" i="13"/>
  <c r="I6" i="13"/>
  <c r="G6" i="13"/>
  <c r="L21" i="13" l="1"/>
  <c r="L25" i="13"/>
  <c r="H23" i="13"/>
  <c r="F23" i="13"/>
  <c r="F11" i="13"/>
  <c r="L24" i="13"/>
  <c r="L18" i="13"/>
  <c r="J33" i="13"/>
  <c r="J28" i="13"/>
  <c r="H33" i="13"/>
  <c r="L30" i="13"/>
  <c r="L15" i="13"/>
  <c r="H11" i="13"/>
  <c r="L10" i="13"/>
  <c r="L7" i="13"/>
  <c r="F28" i="13"/>
  <c r="F13" i="13"/>
  <c r="J11" i="13"/>
  <c r="H28" i="13"/>
  <c r="L12" i="13"/>
  <c r="L29" i="13"/>
  <c r="F33" i="13"/>
  <c r="H13" i="13"/>
  <c r="J23" i="13"/>
  <c r="L33" i="13" l="1"/>
  <c r="F14" i="13"/>
  <c r="L28" i="13"/>
  <c r="J14" i="13"/>
  <c r="L11" i="13"/>
  <c r="H14" i="13"/>
  <c r="F34" i="13"/>
  <c r="L23" i="13"/>
  <c r="J34" i="13"/>
  <c r="L13" i="13"/>
  <c r="H34" i="13"/>
  <c r="L34" i="13" l="1"/>
  <c r="H35" i="13"/>
  <c r="F35" i="13"/>
  <c r="L14" i="13"/>
  <c r="J35" i="13"/>
  <c r="L35" i="13" l="1"/>
  <c r="E7" i="13" l="1"/>
  <c r="E15" i="13"/>
  <c r="E18" i="13"/>
  <c r="E25" i="13"/>
  <c r="E30" i="13"/>
  <c r="I21" i="13" l="1"/>
  <c r="G21" i="13"/>
  <c r="K21" i="13"/>
  <c r="K18" i="13"/>
  <c r="G18" i="13"/>
  <c r="I18" i="13"/>
  <c r="K7" i="13"/>
  <c r="G7" i="13"/>
  <c r="I7" i="13"/>
  <c r="I30" i="13"/>
  <c r="K30" i="13"/>
  <c r="G30" i="13"/>
  <c r="G10" i="13"/>
  <c r="K10" i="13"/>
  <c r="I10" i="13"/>
  <c r="G15" i="13"/>
  <c r="K15" i="13"/>
  <c r="I15" i="13"/>
  <c r="G25" i="13"/>
  <c r="I25" i="13"/>
  <c r="K25" i="13"/>
  <c r="E13" i="13"/>
  <c r="G12" i="13"/>
  <c r="K12" i="13"/>
  <c r="I12" i="13"/>
  <c r="I29" i="13"/>
  <c r="K29" i="13"/>
  <c r="G29" i="13"/>
  <c r="G24" i="13"/>
  <c r="I24" i="13"/>
  <c r="K24" i="13"/>
  <c r="E33" i="13"/>
  <c r="E11" i="13"/>
  <c r="E28" i="13"/>
  <c r="E23" i="13"/>
  <c r="K33" i="13" l="1"/>
  <c r="G33" i="13"/>
  <c r="I33" i="13"/>
  <c r="G23" i="13"/>
  <c r="I23" i="13"/>
  <c r="K23" i="13"/>
  <c r="G28" i="13"/>
  <c r="K28" i="13"/>
  <c r="I28" i="13"/>
  <c r="K13" i="13"/>
  <c r="G13" i="13"/>
  <c r="I13" i="13"/>
  <c r="E14" i="13"/>
  <c r="G11" i="13"/>
  <c r="I11" i="13"/>
  <c r="K11" i="13"/>
  <c r="E34" i="13"/>
  <c r="G14" i="13" l="1"/>
  <c r="I14" i="13"/>
  <c r="K14" i="13"/>
  <c r="E35" i="13"/>
  <c r="K34" i="13"/>
  <c r="G34" i="13"/>
  <c r="I34" i="13"/>
  <c r="K35" i="13" l="1"/>
  <c r="G35" i="13"/>
  <c r="I35" i="13"/>
  <c r="A10" i="5" l="1"/>
  <c r="C9" i="5" l="1"/>
  <c r="E9" i="5"/>
  <c r="G9" i="5"/>
  <c r="H9" i="5" l="1"/>
  <c r="D6" i="5" l="1"/>
  <c r="D7" i="5"/>
  <c r="D8" i="5"/>
  <c r="F6" i="5"/>
  <c r="F7" i="5"/>
  <c r="F8" i="5"/>
  <c r="H6" i="5"/>
  <c r="H7" i="5"/>
  <c r="H8" i="5"/>
  <c r="H5" i="5" l="1"/>
  <c r="B9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<sst xmlns="http://schemas.openxmlformats.org/spreadsheetml/2006/main" count="144" uniqueCount="68">
  <si>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</si>
  <si>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</si>
  <si>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</si>
  <si>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</si>
  <si>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</si>
  <si>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</si>
  <si>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</si>
  <si>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</si>
  <si>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</si>
  <si>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</si>
  <si>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</si>
  <si>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</si>
  <si>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</si>
  <si>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</si>
  <si>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</si>
  <si>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</si>
  <si>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</si>
  <si>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</si>
  <si>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</si>
  <si>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</si>
  <si>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</si>
  <si>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</si>
  <si>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</si>
  <si>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</si>
  <si>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</si>
  <si>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</si>
  <si>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</si>
  <si>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</si>
  <si>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</si>
  <si>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</si>
  <si>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</si>
  <si>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</si>
  <si>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</si>
  <si>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</si>
  <si>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</si>
  <si>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</si>
  <si>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</si>
  <si>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</si>
  <si>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</si>
  <si>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</si>
  <si>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</si>
  <si>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</si>
  <si>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</si>
  <si>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</si>
  <si>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</si>
  <si>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</si>
  <si>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</si>
  <si>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</si>
  <si>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</si>
  <si>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</si>
  <si>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</si>
  <si>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</si>
  <si>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</si>
  <si>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</si>
  <si>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</si>
  <si>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</si>
  <si>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</si>
  <si>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</si>
  <si>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</si>
  <si>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</si>
  <si>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</si>
  <si>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</si>
  <si>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</si>
  <si>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</si>
  <si>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EJECUCION PRESUPUESTAL - 31 DE ENERO DE 2020</t>
  </si>
  <si>
    <t xml:space="preserve">FUENTE: PREDIS -3 DE FEBRERO 2020 </t>
  </si>
  <si>
    <t>GASTOS DE FUNCIONAMIENTO -31 DE ENERO DE 2020</t>
  </si>
  <si>
    <t>RESERVAS - 31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</si>
</sst>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0" fontId="8" fillId="0" borderId="0" xfId="0" applyFont="1" applyFill="1"/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164" fontId="9" fillId="5" borderId="1" xfId="4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7" fillId="0" borderId="1" xfId="4" applyFont="1" applyFill="1" applyBorder="1" applyAlignment="1">
      <alignment horizontal="center"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164" fontId="8" fillId="3" borderId="1" xfId="4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6" fontId="8" fillId="0" borderId="0" xfId="1" applyFont="1"/>
    <xf numFmtId="169" fontId="7" fillId="0" borderId="1" xfId="1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/>
    </xf>
    <xf numFmtId="10" fontId="8" fillId="0" borderId="27" xfId="2" applyNumberFormat="1" applyFont="1" applyFill="1" applyBorder="1" applyAlignment="1">
      <alignment horizontal="center" vertical="center"/>
    </xf>
    <xf numFmtId="164" fontId="8" fillId="3" borderId="1" xfId="4" applyFont="1" applyFill="1" applyBorder="1" applyAlignment="1">
      <alignment vertical="center"/>
    </xf>
    <xf numFmtId="10" fontId="8" fillId="3" borderId="27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164" fontId="9" fillId="7" borderId="23" xfId="4" applyFont="1" applyFill="1" applyBorder="1" applyAlignment="1">
      <alignment horizontal="center" vertical="center" wrapText="1"/>
    </xf>
    <xf numFmtId="164" fontId="9" fillId="7" borderId="24" xfId="4" applyFont="1" applyFill="1" applyBorder="1" applyAlignment="1">
      <alignment horizontal="center" vertical="center" wrapText="1"/>
    </xf>
    <xf numFmtId="164" fontId="9" fillId="7" borderId="22" xfId="4" applyFont="1" applyFill="1" applyBorder="1" applyAlignment="1">
      <alignment horizontal="center" vertical="center" wrapText="1"/>
    </xf>
    <xf numFmtId="168" fontId="9" fillId="7" borderId="25" xfId="1" applyNumberFormat="1" applyFont="1" applyFill="1" applyBorder="1" applyAlignment="1">
      <alignment horizontal="center" vertical="center" wrapText="1"/>
    </xf>
    <xf numFmtId="164" fontId="9" fillId="7" borderId="25" xfId="4" applyFont="1" applyFill="1" applyBorder="1" applyAlignment="1">
      <alignment horizontal="center" vertical="center" wrapText="1"/>
    </xf>
    <xf numFmtId="168" fontId="9" fillId="7" borderId="26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0" fontId="9" fillId="9" borderId="1" xfId="2" applyNumberFormat="1" applyFont="1" applyFill="1" applyBorder="1" applyAlignment="1">
      <alignment horizontal="center" vertical="center"/>
    </xf>
    <xf numFmtId="10" fontId="9" fillId="9" borderId="27" xfId="2" applyNumberFormat="1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10" fontId="9" fillId="5" borderId="1" xfId="2" applyNumberFormat="1" applyFont="1" applyFill="1" applyBorder="1" applyAlignment="1">
      <alignment horizontal="center" vertical="center"/>
    </xf>
    <xf numFmtId="10" fontId="9" fillId="5" borderId="27" xfId="2" applyNumberFormat="1" applyFont="1" applyFill="1" applyBorder="1" applyAlignment="1">
      <alignment horizontal="center" vertical="center"/>
    </xf>
    <xf numFmtId="9" fontId="9" fillId="5" borderId="27" xfId="2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164" fontId="9" fillId="8" borderId="17" xfId="4" applyFont="1" applyFill="1" applyBorder="1" applyAlignment="1">
      <alignment horizontal="center" vertical="center"/>
    </xf>
    <xf numFmtId="10" fontId="9" fillId="8" borderId="17" xfId="2" applyNumberFormat="1" applyFont="1" applyFill="1" applyBorder="1" applyAlignment="1">
      <alignment horizontal="center" vertical="center"/>
    </xf>
    <xf numFmtId="10" fontId="9" fillId="8" borderId="28" xfId="2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164" fontId="9" fillId="10" borderId="1" xfId="4" applyFont="1" applyFill="1" applyBorder="1" applyAlignment="1">
      <alignment horizontal="center" vertical="center" wrapText="1"/>
    </xf>
    <xf numFmtId="10" fontId="9" fillId="10" borderId="1" xfId="2" applyNumberFormat="1" applyFont="1" applyFill="1" applyBorder="1" applyAlignment="1">
      <alignment horizontal="center" vertical="center"/>
    </xf>
    <xf numFmtId="164" fontId="9" fillId="10" borderId="1" xfId="4" applyFont="1" applyFill="1" applyBorder="1" applyAlignment="1">
      <alignment vertical="center"/>
    </xf>
    <xf numFmtId="10" fontId="9" fillId="10" borderId="27" xfId="2" applyNumberFormat="1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164" fontId="9" fillId="10" borderId="9" xfId="4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4" applyFont="1" applyFill="1" applyBorder="1" applyAlignment="1">
      <alignment horizontal="center" vertical="center" wrapText="1"/>
    </xf>
    <xf numFmtId="10" fontId="4" fillId="8" borderId="1" xfId="2" applyNumberFormat="1" applyFont="1" applyFill="1" applyBorder="1" applyAlignment="1">
      <alignment horizontal="center" vertical="center"/>
    </xf>
    <xf numFmtId="164" fontId="4" fillId="7" borderId="1" xfId="4" applyFont="1" applyFill="1" applyBorder="1" applyAlignment="1">
      <alignment horizontal="center" vertical="center" wrapText="1"/>
    </xf>
    <xf numFmtId="168" fontId="4" fillId="7" borderId="1" xfId="1" applyNumberFormat="1" applyFont="1" applyFill="1" applyBorder="1" applyAlignment="1">
      <alignment horizontal="center" vertical="center" wrapText="1"/>
    </xf>
    <xf numFmtId="167" fontId="4" fillId="7" borderId="1" xfId="1" applyNumberFormat="1" applyFont="1" applyFill="1" applyBorder="1" applyAlignment="1">
      <alignment horizontal="center" vertical="center" wrapText="1"/>
    </xf>
    <xf numFmtId="164" fontId="9" fillId="8" borderId="1" xfId="4" applyFont="1" applyFill="1" applyBorder="1" applyAlignment="1">
      <alignment horizontal="center" vertical="center"/>
    </xf>
    <xf numFmtId="164" fontId="6" fillId="8" borderId="8" xfId="4" applyFont="1" applyFill="1" applyBorder="1" applyAlignment="1">
      <alignment horizontal="center" vertical="center" wrapText="1"/>
    </xf>
    <xf numFmtId="10" fontId="6" fillId="5" borderId="2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9" fontId="6" fillId="5" borderId="1" xfId="1" applyNumberFormat="1" applyFont="1" applyFill="1" applyBorder="1" applyAlignment="1">
      <alignment vertical="center"/>
    </xf>
    <xf numFmtId="10" fontId="6" fillId="5" borderId="1" xfId="2" applyNumberFormat="1" applyFont="1" applyFill="1" applyBorder="1" applyAlignment="1">
      <alignment horizontal="center" vertical="center"/>
    </xf>
    <xf numFmtId="169" fontId="9" fillId="6" borderId="9" xfId="0" applyNumberFormat="1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0" fontId="6" fillId="11" borderId="1" xfId="2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164" fontId="6" fillId="6" borderId="1" xfId="4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164" fontId="9" fillId="8" borderId="1" xfId="4" applyFont="1" applyFill="1" applyBorder="1" applyAlignment="1">
      <alignment horizontal="center" vertical="center" wrapText="1"/>
    </xf>
    <xf numFmtId="10" fontId="6" fillId="8" borderId="1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9" fontId="7" fillId="0" borderId="1" xfId="2" applyNumberFormat="1" applyFont="1" applyFill="1" applyBorder="1" applyAlignment="1">
      <alignment horizontal="center" vertical="center"/>
    </xf>
  </cellXfs>
  <cellStyles count="8">
    <cellStyle name="Millares" xfId="1" builtinId="3"/>
    <cellStyle name="Millares [0]" xfId="4" builtinId="6"/>
    <cellStyle name="Millares 2" xfId="5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Ejecución</a:t>
            </a:r>
            <a:r>
              <a:rPr lang="es-CO" b="1" baseline="0"/>
              <a:t> de Inversión 2019 SDM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3D-4127-A110-065522B75B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3D-4127-A110-065522B75B3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D3D-4127-A110-065522B75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7487"/>
        <c:axId val="1152722063"/>
      </c:barChart>
      <c:catAx>
        <c:axId val="115271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22063"/>
        <c:crosses val="autoZero"/>
        <c:auto val="1"/>
        <c:lblAlgn val="ctr"/>
        <c:lblOffset val="100"/>
        <c:noMultiLvlLbl val="0"/>
      </c:catAx>
      <c:valAx>
        <c:axId val="115272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1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739588</xdr:colOff>
      <xdr:row>21</xdr:row>
      <xdr:rowOff>112058</xdr:rowOff>
    </xdr:from>
    <xdr:to>
      <xdr:col>13</xdr:col>
      <xdr:colOff>0</xdr:colOff>
      <xdr:row>36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65" t="s">
        <v>33</v>
      </c>
      <c r="C1" s="65"/>
      <c r="D1" s="65"/>
      <c r="F1" s="65" t="s">
        <v>37</v>
      </c>
      <c r="G1" s="65"/>
      <c r="H1" s="65"/>
      <c r="I1" s="32"/>
    </row>
    <row r="2" spans="2:9" ht="13.5" customHeight="1" x14ac:dyDescent="0.2">
      <c r="B2" s="65" t="s">
        <v>25</v>
      </c>
      <c r="C2" s="65"/>
      <c r="D2" s="65"/>
      <c r="F2" s="65" t="s">
        <v>25</v>
      </c>
      <c r="G2" s="65"/>
      <c r="H2" s="65"/>
    </row>
    <row r="3" spans="2:9" x14ac:dyDescent="0.2">
      <c r="B3" s="65" t="s">
        <v>34</v>
      </c>
      <c r="C3" s="65"/>
      <c r="D3" s="65"/>
      <c r="F3" s="65" t="s">
        <v>30</v>
      </c>
      <c r="G3" s="65"/>
      <c r="H3" s="65"/>
    </row>
    <row r="4" spans="2:9" ht="7.5" customHeight="1" x14ac:dyDescent="0.2">
      <c r="G4" s="5"/>
      <c r="H4" s="6"/>
    </row>
    <row r="5" spans="2:9" ht="55.5" customHeight="1" x14ac:dyDescent="0.2">
      <c r="B5" s="69" t="s">
        <v>0</v>
      </c>
      <c r="C5" s="69"/>
      <c r="D5" s="7" t="s">
        <v>24</v>
      </c>
      <c r="F5" s="69" t="s">
        <v>0</v>
      </c>
      <c r="G5" s="69"/>
      <c r="H5" s="7" t="s">
        <v>31</v>
      </c>
    </row>
    <row r="6" spans="2:9" s="15" customFormat="1" ht="35.25" customHeight="1" x14ac:dyDescent="0.2">
      <c r="B6" s="2">
        <v>339</v>
      </c>
      <c r="C6" s="4" t="s">
        <v>19</v>
      </c>
      <c r="D6" s="8">
        <v>14890776746</v>
      </c>
      <c r="E6" s="16"/>
      <c r="F6" s="3">
        <v>967</v>
      </c>
      <c r="G6" s="4" t="s">
        <v>11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10</v>
      </c>
      <c r="D7" s="8">
        <v>15354891000</v>
      </c>
      <c r="E7" s="16"/>
      <c r="F7" s="3">
        <v>965</v>
      </c>
      <c r="G7" s="4" t="s">
        <v>18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11</v>
      </c>
      <c r="D8" s="8">
        <v>8438602037</v>
      </c>
      <c r="E8" s="16"/>
      <c r="F8" s="3">
        <v>6094</v>
      </c>
      <c r="G8" s="3" t="s">
        <v>12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20</v>
      </c>
      <c r="D9" s="8">
        <v>3200912110</v>
      </c>
      <c r="E9" s="16"/>
      <c r="F9" s="70" t="s">
        <v>8</v>
      </c>
      <c r="G9" s="70"/>
      <c r="H9" s="9">
        <f>SUM(H6:H8)</f>
        <v>39190318000</v>
      </c>
    </row>
    <row r="10" spans="2:9" ht="35.25" customHeight="1" x14ac:dyDescent="0.2">
      <c r="B10" s="70" t="s">
        <v>7</v>
      </c>
      <c r="C10" s="70"/>
      <c r="D10" s="9">
        <f>+D9+D8+D7+D6</f>
        <v>41885181893</v>
      </c>
      <c r="E10" s="16"/>
      <c r="F10" s="69" t="s">
        <v>1</v>
      </c>
      <c r="G10" s="69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17</v>
      </c>
      <c r="D11" s="8">
        <v>2639057000</v>
      </c>
      <c r="E11" s="16"/>
      <c r="F11" s="2">
        <v>339</v>
      </c>
      <c r="G11" s="31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6"/>
      <c r="F12" s="3">
        <v>1004</v>
      </c>
      <c r="G12" s="4" t="s">
        <v>10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12</v>
      </c>
      <c r="D13" s="8">
        <v>19683713000</v>
      </c>
      <c r="E13" s="16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70" t="s">
        <v>8</v>
      </c>
      <c r="C14" s="70"/>
      <c r="D14" s="9">
        <f>+D13+D12+D11</f>
        <v>22638575000</v>
      </c>
      <c r="E14" s="16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69" t="s">
        <v>1</v>
      </c>
      <c r="C15" s="69"/>
      <c r="D15" s="10">
        <f>+D10+D14</f>
        <v>64523756893</v>
      </c>
      <c r="E15" s="16"/>
      <c r="F15" s="70" t="s">
        <v>7</v>
      </c>
      <c r="G15" s="70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6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6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6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6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70" t="s">
        <v>21</v>
      </c>
      <c r="C20" s="70"/>
      <c r="D20" s="9">
        <f>SUM(D16:D19)</f>
        <v>264133043070</v>
      </c>
      <c r="E20" s="16"/>
      <c r="F20" s="70" t="s">
        <v>32</v>
      </c>
      <c r="G20" s="70"/>
      <c r="H20" s="9">
        <f>SUM(H16:H19)</f>
        <v>351608803000</v>
      </c>
    </row>
    <row r="21" spans="2:8" s="28" customFormat="1" ht="13.5" customHeight="1" x14ac:dyDescent="0.2">
      <c r="B21" s="26"/>
      <c r="C21" s="26"/>
      <c r="D21" s="27"/>
      <c r="E21" s="29"/>
      <c r="F21" s="69" t="s">
        <v>21</v>
      </c>
      <c r="G21" s="69"/>
      <c r="H21" s="10">
        <f>+H15+H20</f>
        <v>394211564000</v>
      </c>
    </row>
    <row r="22" spans="2:8" ht="26.25" customHeight="1" x14ac:dyDescent="0.2">
      <c r="B22" s="69" t="s">
        <v>9</v>
      </c>
      <c r="C22" s="69"/>
      <c r="D22" s="10">
        <f>+D15+D20</f>
        <v>328656799963</v>
      </c>
      <c r="F22" s="66" t="s">
        <v>9</v>
      </c>
      <c r="G22" s="67"/>
      <c r="H22" s="10">
        <f>+H21+H10</f>
        <v>433401882000</v>
      </c>
    </row>
    <row r="23" spans="2:8" ht="18.75" customHeight="1" x14ac:dyDescent="0.2">
      <c r="B23" s="68" t="s">
        <v>35</v>
      </c>
      <c r="C23" s="68"/>
      <c r="D23" s="68"/>
      <c r="F23" s="68" t="s">
        <v>36</v>
      </c>
      <c r="G23" s="68"/>
      <c r="H23" s="68"/>
    </row>
    <row r="24" spans="2:8" x14ac:dyDescent="0.2">
      <c r="D24" s="3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L41"/>
  <sheetViews>
    <sheetView view="pageBreakPreview" zoomScale="85" zoomScaleNormal="100" zoomScaleSheetLayoutView="85" workbookViewId="0">
      <pane ySplit="5" topLeftCell="A30" activePane="bottomLeft" state="frozen"/>
      <selection pane="bottomLeft" activeCell="F14" sqref="F14"/>
    </sheetView>
  </sheetViews>
  <sheetFormatPr baseColWidth="10" defaultRowHeight="12" x14ac:dyDescent="0.2"/>
  <cols>
    <col min="1" max="1" width="11.42578125" style="33"/>
    <col min="2" max="2" width="7.85546875" style="33" customWidth="1"/>
    <col min="3" max="3" width="59" style="53" customWidth="1"/>
    <col min="4" max="4" width="14" style="50" customWidth="1"/>
    <col min="5" max="5" width="20.85546875" style="33" customWidth="1"/>
    <col min="6" max="6" width="20.140625" style="33" customWidth="1"/>
    <col min="7" max="7" width="11.85546875" style="33" customWidth="1"/>
    <col min="8" max="8" width="19.7109375" style="33" customWidth="1"/>
    <col min="9" max="9" width="11.42578125" style="33" customWidth="1"/>
    <col min="10" max="10" width="21" style="33" customWidth="1"/>
    <col min="11" max="11" width="11" style="33" customWidth="1"/>
    <col min="12" max="12" width="14" style="33" customWidth="1"/>
    <col min="13" max="16384" width="11.42578125" style="33"/>
  </cols>
  <sheetData>
    <row r="1" spans="2:12" x14ac:dyDescent="0.2">
      <c r="B1" s="89" t="s">
        <v>60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12" ht="13.5" customHeight="1" x14ac:dyDescent="0.2"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x14ac:dyDescent="0.2">
      <c r="B3" s="89" t="s">
        <v>64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12" ht="7.5" customHeight="1" thickBot="1" x14ac:dyDescent="0.25"/>
    <row r="5" spans="2:12" ht="38.25" customHeight="1" thickBot="1" x14ac:dyDescent="0.25">
      <c r="B5" s="99" t="s">
        <v>0</v>
      </c>
      <c r="C5" s="100"/>
      <c r="D5" s="101" t="s">
        <v>63</v>
      </c>
      <c r="E5" s="102"/>
      <c r="F5" s="103" t="s">
        <v>2</v>
      </c>
      <c r="G5" s="104" t="s">
        <v>3</v>
      </c>
      <c r="H5" s="104" t="s">
        <v>4</v>
      </c>
      <c r="I5" s="104" t="s">
        <v>48</v>
      </c>
      <c r="J5" s="105" t="s">
        <v>5</v>
      </c>
      <c r="K5" s="106" t="s">
        <v>58</v>
      </c>
      <c r="L5" s="106" t="s">
        <v>59</v>
      </c>
    </row>
    <row r="6" spans="2:12" ht="15.75" customHeight="1" x14ac:dyDescent="0.2">
      <c r="B6" s="40">
        <v>965</v>
      </c>
      <c r="C6" s="22" t="s">
        <v>41</v>
      </c>
      <c r="D6" s="132" t="s">
        <v>52</v>
      </c>
      <c r="E6" s="133">
        <v>176400000</v>
      </c>
      <c r="F6" s="128"/>
      <c r="G6" s="129">
        <f>+F6/E6</f>
        <v>0</v>
      </c>
      <c r="H6" s="128"/>
      <c r="I6" s="129">
        <f>+H6/E6</f>
        <v>0</v>
      </c>
      <c r="J6" s="128"/>
      <c r="K6" s="131">
        <f>+J6/E6</f>
        <v>0</v>
      </c>
      <c r="L6" s="131" t="e">
        <f>+J6/H6</f>
        <v>#DIV/0!</v>
      </c>
    </row>
    <row r="7" spans="2:12" ht="15.75" customHeight="1" x14ac:dyDescent="0.2">
      <c r="B7" s="83">
        <v>6094</v>
      </c>
      <c r="C7" s="71" t="s">
        <v>12</v>
      </c>
      <c r="D7" s="127" t="s">
        <v>53</v>
      </c>
      <c r="E7" s="128">
        <f>+E8+E9</f>
        <v>8745657000</v>
      </c>
      <c r="F7" s="128">
        <f>+F8+F9</f>
        <v>373451520</v>
      </c>
      <c r="G7" s="129">
        <f>+F7/E7</f>
        <v>4.2701368233398589E-2</v>
      </c>
      <c r="H7" s="128">
        <f>+H8+H9</f>
        <v>31560000</v>
      </c>
      <c r="I7" s="129">
        <f t="shared" ref="I7:I8" si="0">+H7/E7</f>
        <v>3.6086482696497243E-3</v>
      </c>
      <c r="J7" s="128">
        <f>+J8+J9</f>
        <v>0</v>
      </c>
      <c r="K7" s="131">
        <f t="shared" ref="K7:K35" si="1">+J7/E7</f>
        <v>0</v>
      </c>
      <c r="L7" s="131">
        <f t="shared" ref="L7:L35" si="2">+J7/H7</f>
        <v>0</v>
      </c>
    </row>
    <row r="8" spans="2:12" ht="15.75" customHeight="1" x14ac:dyDescent="0.2">
      <c r="B8" s="84"/>
      <c r="C8" s="72"/>
      <c r="D8" s="51" t="s">
        <v>52</v>
      </c>
      <c r="E8" s="20">
        <v>8711548000</v>
      </c>
      <c r="F8" s="20">
        <v>373451520</v>
      </c>
      <c r="G8" s="60">
        <f t="shared" ref="G8:G10" si="3">+F8/E8</f>
        <v>4.2868560214556588E-2</v>
      </c>
      <c r="H8" s="52">
        <v>31560000</v>
      </c>
      <c r="I8" s="64">
        <f t="shared" si="0"/>
        <v>3.6227774902921959E-3</v>
      </c>
      <c r="J8" s="52"/>
      <c r="K8" s="61">
        <f t="shared" si="1"/>
        <v>0</v>
      </c>
      <c r="L8" s="61">
        <f t="shared" si="2"/>
        <v>0</v>
      </c>
    </row>
    <row r="9" spans="2:12" ht="15.75" customHeight="1" x14ac:dyDescent="0.2">
      <c r="B9" s="85"/>
      <c r="C9" s="73"/>
      <c r="D9" s="51" t="s">
        <v>54</v>
      </c>
      <c r="E9" s="20">
        <v>34109000</v>
      </c>
      <c r="F9" s="20"/>
      <c r="G9" s="60">
        <f t="shared" si="3"/>
        <v>0</v>
      </c>
      <c r="H9" s="52"/>
      <c r="I9" s="64">
        <f>+H9/E9</f>
        <v>0</v>
      </c>
      <c r="J9" s="52"/>
      <c r="K9" s="63">
        <f t="shared" si="1"/>
        <v>0</v>
      </c>
      <c r="L9" s="61" t="e">
        <f t="shared" si="2"/>
        <v>#DIV/0!</v>
      </c>
    </row>
    <row r="10" spans="2:12" s="34" customFormat="1" ht="15.75" customHeight="1" x14ac:dyDescent="0.2">
      <c r="B10" s="57">
        <v>967</v>
      </c>
      <c r="C10" s="56" t="s">
        <v>11</v>
      </c>
      <c r="D10" s="127" t="s">
        <v>52</v>
      </c>
      <c r="E10" s="128">
        <v>13454075000</v>
      </c>
      <c r="F10" s="128">
        <v>1946576383</v>
      </c>
      <c r="G10" s="129">
        <f t="shared" si="3"/>
        <v>0.14468303343039191</v>
      </c>
      <c r="H10" s="128">
        <v>0</v>
      </c>
      <c r="I10" s="129">
        <f>+H10/E10</f>
        <v>0</v>
      </c>
      <c r="J10" s="128">
        <v>0</v>
      </c>
      <c r="K10" s="131">
        <f t="shared" si="1"/>
        <v>0</v>
      </c>
      <c r="L10" s="131" t="e">
        <f t="shared" si="2"/>
        <v>#DIV/0!</v>
      </c>
    </row>
    <row r="11" spans="2:12" s="41" customFormat="1" ht="15.75" customHeight="1" x14ac:dyDescent="0.2">
      <c r="B11" s="114" t="s">
        <v>8</v>
      </c>
      <c r="C11" s="115"/>
      <c r="D11" s="116"/>
      <c r="E11" s="117">
        <f>+E6+E7+E10</f>
        <v>22376132000</v>
      </c>
      <c r="F11" s="117">
        <f>+F6+F7+F10</f>
        <v>2320027903</v>
      </c>
      <c r="G11" s="118">
        <f t="shared" ref="G11:G35" si="4">+F11/E11</f>
        <v>0.10368315234286248</v>
      </c>
      <c r="H11" s="117">
        <f>+H6+H7+H10</f>
        <v>31560000</v>
      </c>
      <c r="I11" s="118">
        <f t="shared" ref="I11:I35" si="5">+H11/E11</f>
        <v>1.4104314364967101E-3</v>
      </c>
      <c r="J11" s="117">
        <f>+J6+J7+J10</f>
        <v>0</v>
      </c>
      <c r="K11" s="119">
        <f t="shared" si="1"/>
        <v>0</v>
      </c>
      <c r="L11" s="119">
        <f t="shared" si="2"/>
        <v>0</v>
      </c>
    </row>
    <row r="12" spans="2:12" s="34" customFormat="1" ht="15.75" customHeight="1" x14ac:dyDescent="0.2">
      <c r="B12" s="57">
        <v>7544</v>
      </c>
      <c r="C12" s="56" t="s">
        <v>42</v>
      </c>
      <c r="D12" s="127" t="s">
        <v>52</v>
      </c>
      <c r="E12" s="128">
        <v>19292250000</v>
      </c>
      <c r="F12" s="128">
        <v>2996239904</v>
      </c>
      <c r="G12" s="129">
        <f t="shared" si="4"/>
        <v>0.1553079554743485</v>
      </c>
      <c r="H12" s="128">
        <v>0</v>
      </c>
      <c r="I12" s="129">
        <f t="shared" si="5"/>
        <v>0</v>
      </c>
      <c r="J12" s="128">
        <v>0</v>
      </c>
      <c r="K12" s="131">
        <f t="shared" si="1"/>
        <v>0</v>
      </c>
      <c r="L12" s="131" t="e">
        <f t="shared" si="2"/>
        <v>#DIV/0!</v>
      </c>
    </row>
    <row r="13" spans="2:12" s="41" customFormat="1" ht="15.75" customHeight="1" x14ac:dyDescent="0.2">
      <c r="B13" s="114" t="s">
        <v>44</v>
      </c>
      <c r="C13" s="115"/>
      <c r="D13" s="116"/>
      <c r="E13" s="39">
        <f>+E12</f>
        <v>19292250000</v>
      </c>
      <c r="F13" s="39">
        <f>+F12</f>
        <v>2996239904</v>
      </c>
      <c r="G13" s="118">
        <f t="shared" si="4"/>
        <v>0.1553079554743485</v>
      </c>
      <c r="H13" s="39">
        <f>+H12</f>
        <v>0</v>
      </c>
      <c r="I13" s="118">
        <f t="shared" si="5"/>
        <v>0</v>
      </c>
      <c r="J13" s="39">
        <f>+J12</f>
        <v>0</v>
      </c>
      <c r="K13" s="119">
        <f t="shared" si="1"/>
        <v>0</v>
      </c>
      <c r="L13" s="119" t="e">
        <f t="shared" si="2"/>
        <v>#DIV/0!</v>
      </c>
    </row>
    <row r="14" spans="2:12" s="42" customFormat="1" ht="15.75" customHeight="1" x14ac:dyDescent="0.2">
      <c r="B14" s="108" t="s">
        <v>1</v>
      </c>
      <c r="C14" s="109"/>
      <c r="D14" s="110"/>
      <c r="E14" s="113">
        <f>+E13+E11</f>
        <v>41668382000</v>
      </c>
      <c r="F14" s="113">
        <f>+F11+F13</f>
        <v>5316267807</v>
      </c>
      <c r="G14" s="111">
        <f t="shared" si="4"/>
        <v>0.127585174941518</v>
      </c>
      <c r="H14" s="113">
        <f>+H11+H13</f>
        <v>31560000</v>
      </c>
      <c r="I14" s="111">
        <f t="shared" si="5"/>
        <v>7.5740881899373968E-4</v>
      </c>
      <c r="J14" s="113">
        <f>+J11+J13</f>
        <v>0</v>
      </c>
      <c r="K14" s="112">
        <f t="shared" si="1"/>
        <v>0</v>
      </c>
      <c r="L14" s="112">
        <f t="shared" si="2"/>
        <v>0</v>
      </c>
    </row>
    <row r="15" spans="2:12" s="34" customFormat="1" ht="15.75" customHeight="1" x14ac:dyDescent="0.2">
      <c r="B15" s="74">
        <v>339</v>
      </c>
      <c r="C15" s="77" t="s">
        <v>19</v>
      </c>
      <c r="D15" s="127" t="s">
        <v>53</v>
      </c>
      <c r="E15" s="128">
        <f>+E16+E17</f>
        <v>62997570000</v>
      </c>
      <c r="F15" s="128">
        <f>+F16+F17</f>
        <v>44978650710</v>
      </c>
      <c r="G15" s="129">
        <f t="shared" si="4"/>
        <v>0.71397437567830002</v>
      </c>
      <c r="H15" s="130">
        <f>+H16+H17</f>
        <v>27923500</v>
      </c>
      <c r="I15" s="129">
        <f t="shared" si="5"/>
        <v>4.4324725541001027E-4</v>
      </c>
      <c r="J15" s="130">
        <f>+J16+J17</f>
        <v>0</v>
      </c>
      <c r="K15" s="131">
        <f t="shared" si="1"/>
        <v>0</v>
      </c>
      <c r="L15" s="131">
        <f t="shared" si="2"/>
        <v>0</v>
      </c>
    </row>
    <row r="16" spans="2:12" s="34" customFormat="1" ht="15.75" customHeight="1" x14ac:dyDescent="0.2">
      <c r="B16" s="75"/>
      <c r="C16" s="78"/>
      <c r="D16" s="51" t="s">
        <v>52</v>
      </c>
      <c r="E16" s="20">
        <v>62105566000</v>
      </c>
      <c r="F16" s="35">
        <v>44172668710</v>
      </c>
      <c r="G16" s="60">
        <f t="shared" si="4"/>
        <v>0.71125136690647017</v>
      </c>
      <c r="H16" s="62">
        <v>27923500</v>
      </c>
      <c r="I16" s="64">
        <f t="shared" si="5"/>
        <v>4.4961348552881715E-4</v>
      </c>
      <c r="J16" s="62"/>
      <c r="K16" s="63">
        <f t="shared" si="1"/>
        <v>0</v>
      </c>
      <c r="L16" s="61">
        <f t="shared" si="2"/>
        <v>0</v>
      </c>
    </row>
    <row r="17" spans="2:12" s="34" customFormat="1" ht="15.75" customHeight="1" x14ac:dyDescent="0.2">
      <c r="B17" s="76"/>
      <c r="C17" s="79"/>
      <c r="D17" s="51" t="s">
        <v>54</v>
      </c>
      <c r="E17" s="52">
        <v>892004000</v>
      </c>
      <c r="F17" s="35">
        <v>805982000</v>
      </c>
      <c r="G17" s="60">
        <f t="shared" si="4"/>
        <v>0.90356321272101914</v>
      </c>
      <c r="H17" s="62"/>
      <c r="I17" s="64">
        <f t="shared" si="5"/>
        <v>0</v>
      </c>
      <c r="J17" s="62"/>
      <c r="K17" s="63">
        <f t="shared" si="1"/>
        <v>0</v>
      </c>
      <c r="L17" s="61" t="e">
        <f t="shared" si="2"/>
        <v>#DIV/0!</v>
      </c>
    </row>
    <row r="18" spans="2:12" ht="15.75" customHeight="1" x14ac:dyDescent="0.2">
      <c r="B18" s="80">
        <v>1004</v>
      </c>
      <c r="C18" s="71" t="s">
        <v>10</v>
      </c>
      <c r="D18" s="127" t="s">
        <v>53</v>
      </c>
      <c r="E18" s="128">
        <f>+E19+E20</f>
        <v>15582187000</v>
      </c>
      <c r="F18" s="130">
        <f>+F19+F20</f>
        <v>1698584112</v>
      </c>
      <c r="G18" s="129">
        <f t="shared" si="4"/>
        <v>0.10900806876467341</v>
      </c>
      <c r="H18" s="130">
        <f>+H19+H20</f>
        <v>75931000</v>
      </c>
      <c r="I18" s="129">
        <f t="shared" si="5"/>
        <v>4.8729360005755288E-3</v>
      </c>
      <c r="J18" s="130">
        <f>+J19+J20</f>
        <v>0</v>
      </c>
      <c r="K18" s="131">
        <f t="shared" si="1"/>
        <v>0</v>
      </c>
      <c r="L18" s="131">
        <f t="shared" si="2"/>
        <v>0</v>
      </c>
    </row>
    <row r="19" spans="2:12" ht="15.75" customHeight="1" x14ac:dyDescent="0.2">
      <c r="B19" s="81"/>
      <c r="C19" s="72"/>
      <c r="D19" s="51" t="s">
        <v>52</v>
      </c>
      <c r="E19" s="20">
        <v>15347163000</v>
      </c>
      <c r="F19" s="36">
        <v>1463560112</v>
      </c>
      <c r="G19" s="60">
        <f t="shared" si="4"/>
        <v>9.5363560809251846E-2</v>
      </c>
      <c r="H19" s="62">
        <v>75931000</v>
      </c>
      <c r="I19" s="64">
        <f t="shared" si="5"/>
        <v>4.9475593632516968E-3</v>
      </c>
      <c r="J19" s="62"/>
      <c r="K19" s="61">
        <f t="shared" si="1"/>
        <v>0</v>
      </c>
      <c r="L19" s="61">
        <f t="shared" si="2"/>
        <v>0</v>
      </c>
    </row>
    <row r="20" spans="2:12" ht="15.75" customHeight="1" x14ac:dyDescent="0.2">
      <c r="B20" s="82"/>
      <c r="C20" s="73"/>
      <c r="D20" s="51" t="s">
        <v>54</v>
      </c>
      <c r="E20" s="52">
        <v>235024000</v>
      </c>
      <c r="F20" s="36">
        <v>235024000</v>
      </c>
      <c r="G20" s="60">
        <f t="shared" si="4"/>
        <v>1</v>
      </c>
      <c r="H20" s="62"/>
      <c r="I20" s="60">
        <f t="shared" si="5"/>
        <v>0</v>
      </c>
      <c r="J20" s="62"/>
      <c r="K20" s="63">
        <f t="shared" si="1"/>
        <v>0</v>
      </c>
      <c r="L20" s="61" t="e">
        <f t="shared" si="2"/>
        <v>#DIV/0!</v>
      </c>
    </row>
    <row r="21" spans="2:12" s="34" customFormat="1" ht="15.75" customHeight="1" x14ac:dyDescent="0.2">
      <c r="B21" s="57">
        <v>1183</v>
      </c>
      <c r="C21" s="56" t="s">
        <v>20</v>
      </c>
      <c r="D21" s="127" t="s">
        <v>52</v>
      </c>
      <c r="E21" s="128">
        <v>1170803000</v>
      </c>
      <c r="F21" s="128">
        <v>48960830</v>
      </c>
      <c r="G21" s="129">
        <f t="shared" si="4"/>
        <v>4.1818162406485122E-2</v>
      </c>
      <c r="H21" s="130">
        <v>0</v>
      </c>
      <c r="I21" s="129">
        <f t="shared" si="5"/>
        <v>0</v>
      </c>
      <c r="J21" s="130">
        <v>0</v>
      </c>
      <c r="K21" s="131">
        <f t="shared" si="1"/>
        <v>0</v>
      </c>
      <c r="L21" s="131" t="e">
        <f t="shared" si="2"/>
        <v>#DIV/0!</v>
      </c>
    </row>
    <row r="22" spans="2:12" ht="15.75" customHeight="1" x14ac:dyDescent="0.2">
      <c r="B22" s="40">
        <v>585</v>
      </c>
      <c r="C22" s="22" t="s">
        <v>17</v>
      </c>
      <c r="D22" s="127" t="s">
        <v>52</v>
      </c>
      <c r="E22" s="128">
        <v>3693309000</v>
      </c>
      <c r="F22" s="130">
        <v>431752232</v>
      </c>
      <c r="G22" s="129">
        <f t="shared" si="4"/>
        <v>0.11690119402411225</v>
      </c>
      <c r="H22" s="130">
        <v>97818000</v>
      </c>
      <c r="I22" s="129">
        <f t="shared" si="5"/>
        <v>2.6485192546846201E-2</v>
      </c>
      <c r="J22" s="130"/>
      <c r="K22" s="131">
        <f t="shared" si="1"/>
        <v>0</v>
      </c>
      <c r="L22" s="131">
        <f t="shared" si="2"/>
        <v>0</v>
      </c>
    </row>
    <row r="23" spans="2:12" ht="15.75" customHeight="1" x14ac:dyDescent="0.2">
      <c r="B23" s="114" t="s">
        <v>45</v>
      </c>
      <c r="C23" s="115"/>
      <c r="D23" s="116" t="s">
        <v>53</v>
      </c>
      <c r="E23" s="39">
        <f>+E15+E18+E21+E22</f>
        <v>83443869000</v>
      </c>
      <c r="F23" s="39">
        <f>+F15+F18+F21+F22</f>
        <v>47157947884</v>
      </c>
      <c r="G23" s="118">
        <f t="shared" si="4"/>
        <v>0.56514574946183282</v>
      </c>
      <c r="H23" s="39">
        <f>+H15+H18+H21+H22</f>
        <v>201672500</v>
      </c>
      <c r="I23" s="118">
        <f t="shared" si="5"/>
        <v>2.4168642036480835E-3</v>
      </c>
      <c r="J23" s="39">
        <f>+J15+J18+J21+J22</f>
        <v>0</v>
      </c>
      <c r="K23" s="120">
        <f t="shared" si="1"/>
        <v>0</v>
      </c>
      <c r="L23" s="120">
        <f t="shared" si="2"/>
        <v>0</v>
      </c>
    </row>
    <row r="24" spans="2:12" ht="15.75" customHeight="1" x14ac:dyDescent="0.2">
      <c r="B24" s="58">
        <v>6219</v>
      </c>
      <c r="C24" s="59" t="s">
        <v>13</v>
      </c>
      <c r="D24" s="127" t="s">
        <v>53</v>
      </c>
      <c r="E24" s="128">
        <v>33442844000</v>
      </c>
      <c r="F24" s="130">
        <v>3122170631</v>
      </c>
      <c r="G24" s="129">
        <f>+F24/E24</f>
        <v>9.3358406689335399E-2</v>
      </c>
      <c r="H24" s="130">
        <v>0</v>
      </c>
      <c r="I24" s="129">
        <f>+H24/E24</f>
        <v>0</v>
      </c>
      <c r="J24" s="130">
        <v>0</v>
      </c>
      <c r="K24" s="131">
        <f t="shared" si="1"/>
        <v>0</v>
      </c>
      <c r="L24" s="131" t="e">
        <f t="shared" si="2"/>
        <v>#DIV/0!</v>
      </c>
    </row>
    <row r="25" spans="2:12" ht="15.75" customHeight="1" x14ac:dyDescent="0.2">
      <c r="B25" s="83">
        <v>1032</v>
      </c>
      <c r="C25" s="86" t="s">
        <v>49</v>
      </c>
      <c r="D25" s="127" t="s">
        <v>53</v>
      </c>
      <c r="E25" s="128">
        <f>+E26+E27</f>
        <v>245828926000</v>
      </c>
      <c r="F25" s="130">
        <f>+F26+F27</f>
        <v>17906562807</v>
      </c>
      <c r="G25" s="129">
        <f t="shared" ref="G25:G28" si="6">+F25/E25</f>
        <v>7.2841561399491286E-2</v>
      </c>
      <c r="H25" s="130">
        <f>+H26+H27</f>
        <v>3804591510</v>
      </c>
      <c r="I25" s="129">
        <f>+H25/E25</f>
        <v>1.5476581913716696E-2</v>
      </c>
      <c r="J25" s="130">
        <f>+J26+J27</f>
        <v>7865628</v>
      </c>
      <c r="K25" s="131">
        <f t="shared" si="1"/>
        <v>3.1996348550129531E-5</v>
      </c>
      <c r="L25" s="131">
        <f t="shared" si="2"/>
        <v>2.067404077238242E-3</v>
      </c>
    </row>
    <row r="26" spans="2:12" ht="15.75" customHeight="1" x14ac:dyDescent="0.2">
      <c r="B26" s="84"/>
      <c r="C26" s="87"/>
      <c r="D26" s="51" t="s">
        <v>52</v>
      </c>
      <c r="E26" s="20">
        <v>143876715000</v>
      </c>
      <c r="F26" s="36">
        <v>17906562807</v>
      </c>
      <c r="G26" s="60">
        <f t="shared" si="6"/>
        <v>0.12445768453220522</v>
      </c>
      <c r="H26" s="62">
        <v>3804591510</v>
      </c>
      <c r="I26" s="64">
        <f t="shared" ref="I26:I28" si="7">+H26/E26</f>
        <v>2.6443413793538446E-2</v>
      </c>
      <c r="J26" s="62">
        <v>7865628</v>
      </c>
      <c r="K26" s="63">
        <f t="shared" si="1"/>
        <v>5.4669221492859353E-5</v>
      </c>
      <c r="L26" s="61">
        <f t="shared" si="2"/>
        <v>2.067404077238242E-3</v>
      </c>
    </row>
    <row r="27" spans="2:12" ht="15.75" customHeight="1" x14ac:dyDescent="0.2">
      <c r="B27" s="85"/>
      <c r="C27" s="88"/>
      <c r="D27" s="51" t="s">
        <v>54</v>
      </c>
      <c r="E27" s="52">
        <v>101952211000</v>
      </c>
      <c r="F27" s="36"/>
      <c r="G27" s="60">
        <f t="shared" si="6"/>
        <v>0</v>
      </c>
      <c r="H27" s="62"/>
      <c r="I27" s="64">
        <f t="shared" si="7"/>
        <v>0</v>
      </c>
      <c r="J27" s="62"/>
      <c r="K27" s="63">
        <f t="shared" si="1"/>
        <v>0</v>
      </c>
      <c r="L27" s="61" t="e">
        <f t="shared" si="2"/>
        <v>#DIV/0!</v>
      </c>
    </row>
    <row r="28" spans="2:12" s="42" customFormat="1" ht="15.75" customHeight="1" x14ac:dyDescent="0.2">
      <c r="B28" s="114" t="s">
        <v>46</v>
      </c>
      <c r="C28" s="115"/>
      <c r="D28" s="116" t="s">
        <v>53</v>
      </c>
      <c r="E28" s="117">
        <f>+E24+E25</f>
        <v>279271770000</v>
      </c>
      <c r="F28" s="117">
        <f>+F24+F25</f>
        <v>21028733438</v>
      </c>
      <c r="G28" s="118">
        <f t="shared" si="6"/>
        <v>7.5298457262615553E-2</v>
      </c>
      <c r="H28" s="117">
        <f>+H24+H25</f>
        <v>3804591510</v>
      </c>
      <c r="I28" s="118">
        <f t="shared" si="7"/>
        <v>1.3623258484020781E-2</v>
      </c>
      <c r="J28" s="117">
        <f>+J24+J25</f>
        <v>7865628</v>
      </c>
      <c r="K28" s="118">
        <f t="shared" si="1"/>
        <v>2.8164780135135034E-5</v>
      </c>
      <c r="L28" s="118">
        <f t="shared" si="2"/>
        <v>2.067404077238242E-3</v>
      </c>
    </row>
    <row r="29" spans="2:12" ht="15.75" customHeight="1" x14ac:dyDescent="0.2">
      <c r="B29" s="57">
        <v>7545</v>
      </c>
      <c r="C29" s="59" t="s">
        <v>43</v>
      </c>
      <c r="D29" s="127" t="s">
        <v>52</v>
      </c>
      <c r="E29" s="128">
        <v>20979140000</v>
      </c>
      <c r="F29" s="128">
        <v>2157689952</v>
      </c>
      <c r="G29" s="129">
        <f>+F29/E29</f>
        <v>0.1028493042136141</v>
      </c>
      <c r="H29" s="130">
        <v>0</v>
      </c>
      <c r="I29" s="129">
        <f t="shared" si="5"/>
        <v>0</v>
      </c>
      <c r="J29" s="130">
        <v>0</v>
      </c>
      <c r="K29" s="131">
        <f t="shared" si="1"/>
        <v>0</v>
      </c>
      <c r="L29" s="131" t="e">
        <f t="shared" si="2"/>
        <v>#DIV/0!</v>
      </c>
    </row>
    <row r="30" spans="2:12" ht="15.75" customHeight="1" x14ac:dyDescent="0.2">
      <c r="B30" s="83">
        <v>1044</v>
      </c>
      <c r="C30" s="86" t="s">
        <v>14</v>
      </c>
      <c r="D30" s="127" t="s">
        <v>53</v>
      </c>
      <c r="E30" s="128">
        <f>+E31+E32</f>
        <v>26916435000</v>
      </c>
      <c r="F30" s="128">
        <f>+F31+F32</f>
        <v>2739194331</v>
      </c>
      <c r="G30" s="129">
        <f>+F30/E30</f>
        <v>0.101766609545432</v>
      </c>
      <c r="H30" s="130">
        <f>+H31+H32</f>
        <v>106444547</v>
      </c>
      <c r="I30" s="129">
        <f>+H30/E30</f>
        <v>3.9546302101299818E-3</v>
      </c>
      <c r="J30" s="130">
        <f>+J31+J32</f>
        <v>0</v>
      </c>
      <c r="K30" s="131">
        <f t="shared" si="1"/>
        <v>0</v>
      </c>
      <c r="L30" s="131">
        <f t="shared" si="2"/>
        <v>0</v>
      </c>
    </row>
    <row r="31" spans="2:12" ht="15.75" customHeight="1" x14ac:dyDescent="0.2">
      <c r="B31" s="84"/>
      <c r="C31" s="87"/>
      <c r="D31" s="51" t="s">
        <v>52</v>
      </c>
      <c r="E31" s="20">
        <v>26371506000</v>
      </c>
      <c r="F31" s="36">
        <v>2739194331</v>
      </c>
      <c r="G31" s="60">
        <f>+F31/E31</f>
        <v>0.10386946922940236</v>
      </c>
      <c r="H31" s="62">
        <v>106444547</v>
      </c>
      <c r="I31" s="64">
        <f t="shared" ref="I31:I32" si="8">+H31/E31</f>
        <v>4.0363469192847765E-3</v>
      </c>
      <c r="J31" s="62"/>
      <c r="K31" s="63">
        <f t="shared" si="1"/>
        <v>0</v>
      </c>
      <c r="L31" s="61">
        <f t="shared" si="2"/>
        <v>0</v>
      </c>
    </row>
    <row r="32" spans="2:12" ht="15.75" customHeight="1" x14ac:dyDescent="0.2">
      <c r="B32" s="85"/>
      <c r="C32" s="88"/>
      <c r="D32" s="51" t="s">
        <v>54</v>
      </c>
      <c r="E32" s="52">
        <v>544929000</v>
      </c>
      <c r="F32" s="36"/>
      <c r="G32" s="60">
        <f>+F32/E32</f>
        <v>0</v>
      </c>
      <c r="H32" s="62"/>
      <c r="I32" s="64">
        <f t="shared" si="8"/>
        <v>0</v>
      </c>
      <c r="J32" s="62"/>
      <c r="K32" s="63">
        <f t="shared" si="1"/>
        <v>0</v>
      </c>
      <c r="L32" s="61" t="e">
        <f t="shared" si="2"/>
        <v>#DIV/0!</v>
      </c>
    </row>
    <row r="33" spans="2:12" s="42" customFormat="1" ht="15.75" customHeight="1" x14ac:dyDescent="0.2">
      <c r="B33" s="114" t="s">
        <v>47</v>
      </c>
      <c r="C33" s="115"/>
      <c r="D33" s="116" t="s">
        <v>53</v>
      </c>
      <c r="E33" s="39">
        <f>+E29+E30</f>
        <v>47895575000</v>
      </c>
      <c r="F33" s="39">
        <f>+F29+F30</f>
        <v>4896884283</v>
      </c>
      <c r="G33" s="118">
        <f t="shared" si="4"/>
        <v>0.1022408496609551</v>
      </c>
      <c r="H33" s="39">
        <f>+H29+H30</f>
        <v>106444547</v>
      </c>
      <c r="I33" s="118">
        <f t="shared" si="5"/>
        <v>2.2224296712170175E-3</v>
      </c>
      <c r="J33" s="39">
        <f>+J29+J30</f>
        <v>0</v>
      </c>
      <c r="K33" s="119">
        <f t="shared" si="1"/>
        <v>0</v>
      </c>
      <c r="L33" s="119">
        <f t="shared" si="2"/>
        <v>0</v>
      </c>
    </row>
    <row r="34" spans="2:12" s="43" customFormat="1" ht="15.75" customHeight="1" x14ac:dyDescent="0.2">
      <c r="B34" s="108" t="s">
        <v>21</v>
      </c>
      <c r="C34" s="109"/>
      <c r="D34" s="110"/>
      <c r="E34" s="113">
        <f>+E23+E28+E33</f>
        <v>410611214000</v>
      </c>
      <c r="F34" s="113">
        <f>+F23+F28+F33</f>
        <v>73083565605</v>
      </c>
      <c r="G34" s="111">
        <f t="shared" si="4"/>
        <v>0.17798726170445017</v>
      </c>
      <c r="H34" s="113">
        <f>+H23+H28+H33</f>
        <v>4112708557</v>
      </c>
      <c r="I34" s="111">
        <f t="shared" si="5"/>
        <v>1.0016064872987127E-2</v>
      </c>
      <c r="J34" s="113">
        <f>+J23+J28+J33</f>
        <v>7865628</v>
      </c>
      <c r="K34" s="112">
        <f t="shared" si="1"/>
        <v>1.9155901572624854E-5</v>
      </c>
      <c r="L34" s="112">
        <f t="shared" si="2"/>
        <v>1.9125177218337964E-3</v>
      </c>
    </row>
    <row r="35" spans="2:12" s="42" customFormat="1" ht="15.75" customHeight="1" thickBot="1" x14ac:dyDescent="0.25">
      <c r="B35" s="121" t="s">
        <v>9</v>
      </c>
      <c r="C35" s="122"/>
      <c r="D35" s="123"/>
      <c r="E35" s="124">
        <f>+E14+E34</f>
        <v>452279596000</v>
      </c>
      <c r="F35" s="124">
        <f>+F14+F34</f>
        <v>78399833412</v>
      </c>
      <c r="G35" s="125">
        <f t="shared" si="4"/>
        <v>0.17334373273827725</v>
      </c>
      <c r="H35" s="124">
        <f>+H14+H34</f>
        <v>4144268557</v>
      </c>
      <c r="I35" s="125">
        <f t="shared" si="5"/>
        <v>9.1630676989461184E-3</v>
      </c>
      <c r="J35" s="124">
        <f>+J14+J34</f>
        <v>7865628</v>
      </c>
      <c r="K35" s="126">
        <f t="shared" si="1"/>
        <v>1.7391074170854259E-5</v>
      </c>
      <c r="L35" s="126">
        <f t="shared" si="2"/>
        <v>1.8979532556388816E-3</v>
      </c>
    </row>
    <row r="36" spans="2:12" ht="13.5" customHeight="1" x14ac:dyDescent="0.2">
      <c r="B36" s="38" t="s">
        <v>65</v>
      </c>
    </row>
    <row r="41" spans="2:12" x14ac:dyDescent="0.2">
      <c r="E41" s="54"/>
      <c r="F41" s="54"/>
      <c r="G41" s="54"/>
      <c r="H41" s="54"/>
      <c r="I41" s="54"/>
      <c r="J41" s="54"/>
      <c r="K41" s="54"/>
      <c r="L41" s="54"/>
    </row>
  </sheetData>
  <autoFilter ref="A5:M36">
    <filterColumn colId="1" showButton="0"/>
    <filterColumn colId="3" showButton="0"/>
  </autoFilter>
  <mergeCells count="23">
    <mergeCell ref="B1:L1"/>
    <mergeCell ref="B2:L2"/>
    <mergeCell ref="B3:L3"/>
    <mergeCell ref="B5:C5"/>
    <mergeCell ref="B13:C13"/>
    <mergeCell ref="B11:C11"/>
    <mergeCell ref="B7:B9"/>
    <mergeCell ref="C7:C9"/>
    <mergeCell ref="D5:E5"/>
    <mergeCell ref="B28:C28"/>
    <mergeCell ref="B23:C23"/>
    <mergeCell ref="B33:C33"/>
    <mergeCell ref="B34:C34"/>
    <mergeCell ref="B35:C35"/>
    <mergeCell ref="B14:C14"/>
    <mergeCell ref="C18:C20"/>
    <mergeCell ref="B15:B17"/>
    <mergeCell ref="C15:C17"/>
    <mergeCell ref="B18:B20"/>
    <mergeCell ref="B30:B32"/>
    <mergeCell ref="C30:C32"/>
    <mergeCell ref="B25:B27"/>
    <mergeCell ref="C25:C27"/>
  </mergeCells>
  <conditionalFormatting sqref="G5 K5">
    <cfRule type="cellIs" dxfId="8" priority="7" operator="between">
      <formula>50</formula>
      <formula>100</formula>
    </cfRule>
    <cfRule type="cellIs" dxfId="7" priority="8" operator="between">
      <formula>21</formula>
      <formula>50</formula>
    </cfRule>
    <cfRule type="cellIs" dxfId="6" priority="9" operator="between">
      <formula>0</formula>
      <formula>19</formula>
    </cfRule>
  </conditionalFormatting>
  <conditionalFormatting sqref="L5">
    <cfRule type="cellIs" dxfId="5" priority="4" operator="between">
      <formula>50</formula>
      <formula>100</formula>
    </cfRule>
    <cfRule type="cellIs" dxfId="4" priority="5" operator="between">
      <formula>21</formula>
      <formula>50</formula>
    </cfRule>
    <cfRule type="cellIs" dxfId="3" priority="6" operator="between">
      <formula>0</formula>
      <formula>19</formula>
    </cfRule>
  </conditionalFormatting>
  <conditionalFormatting sqref="H5:I5">
    <cfRule type="cellIs" dxfId="2" priority="1" operator="between">
      <formula>50</formula>
      <formula>100</formula>
    </cfRule>
    <cfRule type="cellIs" dxfId="1" priority="2" operator="between">
      <formula>21</formula>
      <formula>50</formula>
    </cfRule>
    <cfRule type="cellIs" dxfId="0" priority="3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50" orientation="landscape" r:id="rId1"/>
  <rowBreaks count="1" manualBreakCount="1">
    <brk id="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C6" sqref="C6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90" t="s">
        <v>25</v>
      </c>
      <c r="B1" s="91"/>
      <c r="C1" s="91"/>
      <c r="D1" s="91"/>
      <c r="E1" s="91"/>
      <c r="F1" s="91"/>
      <c r="G1" s="91"/>
      <c r="H1" s="92"/>
    </row>
    <row r="2" spans="1:8" x14ac:dyDescent="0.2">
      <c r="A2" s="93" t="s">
        <v>66</v>
      </c>
      <c r="B2" s="94"/>
      <c r="C2" s="94"/>
      <c r="D2" s="94"/>
      <c r="E2" s="94"/>
      <c r="F2" s="94"/>
      <c r="G2" s="94"/>
      <c r="H2" s="95"/>
    </row>
    <row r="3" spans="1:8" ht="20.25" customHeight="1" x14ac:dyDescent="0.2"/>
    <row r="4" spans="1:8" ht="36" customHeight="1" x14ac:dyDescent="0.2">
      <c r="A4" s="137" t="s">
        <v>22</v>
      </c>
      <c r="B4" s="137" t="s">
        <v>50</v>
      </c>
      <c r="C4" s="137" t="s">
        <v>2</v>
      </c>
      <c r="D4" s="138" t="s">
        <v>3</v>
      </c>
      <c r="E4" s="137" t="s">
        <v>4</v>
      </c>
      <c r="F4" s="139" t="s">
        <v>48</v>
      </c>
      <c r="G4" s="137" t="s">
        <v>5</v>
      </c>
      <c r="H4" s="138" t="s">
        <v>6</v>
      </c>
    </row>
    <row r="5" spans="1:8" ht="37.5" customHeight="1" x14ac:dyDescent="0.2">
      <c r="A5" s="37" t="s">
        <v>38</v>
      </c>
      <c r="B5" s="13">
        <v>55644486000</v>
      </c>
      <c r="C5" s="13">
        <v>3604028996</v>
      </c>
      <c r="D5" s="14">
        <f>+C5/B5</f>
        <v>6.4768843331574663E-2</v>
      </c>
      <c r="E5" s="13">
        <v>3604028996</v>
      </c>
      <c r="F5" s="14">
        <f>+E5/B5</f>
        <v>6.4768843331574663E-2</v>
      </c>
      <c r="G5" s="13">
        <v>2653105895</v>
      </c>
      <c r="H5" s="14">
        <f>+G5/E5</f>
        <v>0.73614998601415249</v>
      </c>
    </row>
    <row r="6" spans="1:8" ht="42.75" customHeight="1" x14ac:dyDescent="0.2">
      <c r="A6" s="37" t="s">
        <v>39</v>
      </c>
      <c r="B6" s="13">
        <v>12364000000</v>
      </c>
      <c r="C6" s="13">
        <v>1317281000</v>
      </c>
      <c r="D6" s="14">
        <f t="shared" ref="D6:D8" si="0">+C6/B6</f>
        <v>0.10654165318667098</v>
      </c>
      <c r="E6" s="13">
        <v>799287</v>
      </c>
      <c r="F6" s="14">
        <f t="shared" ref="F6:F8" si="1">+E6/B6</f>
        <v>6.4646311873180199E-5</v>
      </c>
      <c r="G6" s="13">
        <v>684499</v>
      </c>
      <c r="H6" s="14">
        <f t="shared" ref="H6:H8" si="2">+G6/E6</f>
        <v>0.85638700491813324</v>
      </c>
    </row>
    <row r="7" spans="1:8" ht="35.25" customHeight="1" x14ac:dyDescent="0.2">
      <c r="A7" s="37" t="s">
        <v>40</v>
      </c>
      <c r="B7" s="13">
        <v>2790000000</v>
      </c>
      <c r="C7" s="13">
        <v>2790000000</v>
      </c>
      <c r="D7" s="14">
        <f t="shared" si="0"/>
        <v>1</v>
      </c>
      <c r="E7" s="13"/>
      <c r="F7" s="14">
        <f t="shared" si="1"/>
        <v>0</v>
      </c>
      <c r="G7" s="13"/>
      <c r="H7" s="14" t="e">
        <f t="shared" si="2"/>
        <v>#DIV/0!</v>
      </c>
    </row>
    <row r="8" spans="1:8" ht="45.75" customHeight="1" x14ac:dyDescent="0.2">
      <c r="A8" s="37" t="s">
        <v>55</v>
      </c>
      <c r="B8" s="13">
        <v>2750000000</v>
      </c>
      <c r="C8" s="13">
        <v>562800000</v>
      </c>
      <c r="D8" s="14">
        <f t="shared" si="0"/>
        <v>0.20465454545454545</v>
      </c>
      <c r="E8" s="13"/>
      <c r="F8" s="14">
        <f t="shared" si="1"/>
        <v>0</v>
      </c>
      <c r="G8" s="13"/>
      <c r="H8" s="14" t="e">
        <f t="shared" si="2"/>
        <v>#DIV/0!</v>
      </c>
    </row>
    <row r="9" spans="1:8" s="12" customFormat="1" ht="21.75" customHeight="1" x14ac:dyDescent="0.2">
      <c r="A9" s="134" t="s">
        <v>23</v>
      </c>
      <c r="B9" s="135">
        <f>SUM(B5:B8)</f>
        <v>73548486000</v>
      </c>
      <c r="C9" s="135">
        <f>SUM(C5:C8)</f>
        <v>8274109996</v>
      </c>
      <c r="D9" s="136">
        <f>+C9/B9</f>
        <v>0.11249871269953809</v>
      </c>
      <c r="E9" s="135">
        <f>SUM(E5:E8)</f>
        <v>3604828283</v>
      </c>
      <c r="F9" s="136">
        <f>+E9/B9</f>
        <v>4.9012950218988875E-2</v>
      </c>
      <c r="G9" s="135">
        <f>SUM(G5:G8)</f>
        <v>2653790394</v>
      </c>
      <c r="H9" s="136">
        <f>+G9/E9</f>
        <v>0.73617664578227016</v>
      </c>
    </row>
    <row r="10" spans="1:8" x14ac:dyDescent="0.2">
      <c r="A10" s="38" t="str">
        <f>+'EJECUCION BMT'!B36</f>
        <v xml:space="preserve">FUENTE: PREDIS -3 DE FEBRERO 2020 </v>
      </c>
    </row>
    <row r="11" spans="1:8" x14ac:dyDescent="0.2">
      <c r="B11" s="44"/>
      <c r="E11" s="44"/>
    </row>
    <row r="12" spans="1:8" x14ac:dyDescent="0.2">
      <c r="E12" s="46"/>
      <c r="G12" s="46"/>
    </row>
    <row r="13" spans="1:8" x14ac:dyDescent="0.2">
      <c r="B13" s="44"/>
    </row>
    <row r="16" spans="1:8" x14ac:dyDescent="0.2">
      <c r="D16" s="4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topLeftCell="A7" zoomScale="85" zoomScaleNormal="110" zoomScaleSheetLayoutView="85" workbookViewId="0">
      <pane xSplit="3" topLeftCell="D1" activePane="topRight" state="frozen"/>
      <selection pane="topRight" activeCell="B31" sqref="B31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5" customWidth="1"/>
    <col min="4" max="4" width="17.140625" style="49" customWidth="1"/>
    <col min="5" max="16384" width="11.42578125" style="17"/>
  </cols>
  <sheetData>
    <row r="1" spans="1:5" ht="15" x14ac:dyDescent="0.2">
      <c r="A1" s="98" t="s">
        <v>25</v>
      </c>
      <c r="B1" s="98"/>
      <c r="C1" s="98"/>
      <c r="D1" s="48"/>
    </row>
    <row r="2" spans="1:5" ht="12.75" x14ac:dyDescent="0.2">
      <c r="A2" s="98" t="s">
        <v>67</v>
      </c>
      <c r="B2" s="98"/>
      <c r="C2" s="98"/>
    </row>
    <row r="4" spans="1:5" ht="25.5" customHeight="1" x14ac:dyDescent="0.2">
      <c r="A4" s="96" t="s">
        <v>0</v>
      </c>
      <c r="B4" s="97"/>
      <c r="C4" s="141" t="s">
        <v>56</v>
      </c>
      <c r="D4" s="141" t="s">
        <v>5</v>
      </c>
      <c r="E4" s="142" t="s">
        <v>51</v>
      </c>
    </row>
    <row r="5" spans="1:5" ht="22.5" customHeight="1" x14ac:dyDescent="0.2">
      <c r="A5" s="21">
        <v>965</v>
      </c>
      <c r="B5" s="22" t="s">
        <v>18</v>
      </c>
      <c r="C5" s="55">
        <v>75829114</v>
      </c>
      <c r="D5" s="55">
        <v>0</v>
      </c>
      <c r="E5" s="160">
        <f>+D5/C5</f>
        <v>0</v>
      </c>
    </row>
    <row r="6" spans="1:5" ht="22.5" customHeight="1" x14ac:dyDescent="0.2">
      <c r="A6" s="21">
        <v>6094</v>
      </c>
      <c r="B6" s="21" t="s">
        <v>12</v>
      </c>
      <c r="C6" s="55">
        <v>4991400792</v>
      </c>
      <c r="D6" s="55">
        <v>68677994</v>
      </c>
      <c r="E6" s="143">
        <f>+D6/C6</f>
        <v>1.3759262552122462E-2</v>
      </c>
    </row>
    <row r="7" spans="1:5" ht="22.5" customHeight="1" x14ac:dyDescent="0.2">
      <c r="A7" s="21">
        <v>967</v>
      </c>
      <c r="B7" s="22" t="s">
        <v>11</v>
      </c>
      <c r="C7" s="55">
        <v>9294357726</v>
      </c>
      <c r="D7" s="55">
        <v>0</v>
      </c>
      <c r="E7" s="143">
        <f>+D7/C7</f>
        <v>0</v>
      </c>
    </row>
    <row r="8" spans="1:5" ht="30.75" customHeight="1" x14ac:dyDescent="0.2">
      <c r="A8" s="144" t="s">
        <v>8</v>
      </c>
      <c r="B8" s="145"/>
      <c r="C8" s="146">
        <f>+C5+C6+C7</f>
        <v>14361587632</v>
      </c>
      <c r="D8" s="146">
        <f>SUM(D5:D7)</f>
        <v>68677994</v>
      </c>
      <c r="E8" s="147">
        <f>+D8/C8</f>
        <v>4.7820614099080543E-3</v>
      </c>
    </row>
    <row r="9" spans="1:5" s="23" customFormat="1" ht="24" customHeight="1" x14ac:dyDescent="0.2">
      <c r="A9" s="21">
        <v>7544</v>
      </c>
      <c r="B9" s="22" t="s">
        <v>57</v>
      </c>
      <c r="C9" s="55">
        <v>4125334359</v>
      </c>
      <c r="D9" s="55">
        <v>5231400</v>
      </c>
      <c r="E9" s="143">
        <f>+D9/C9</f>
        <v>1.2681153925346589E-3</v>
      </c>
    </row>
    <row r="10" spans="1:5" ht="29.25" customHeight="1" x14ac:dyDescent="0.2">
      <c r="A10" s="144" t="s">
        <v>44</v>
      </c>
      <c r="B10" s="145"/>
      <c r="C10" s="146">
        <f>+C9</f>
        <v>4125334359</v>
      </c>
      <c r="D10" s="146">
        <f>+D9</f>
        <v>5231400</v>
      </c>
      <c r="E10" s="147">
        <f>+D10/C10</f>
        <v>1.2681153925346589E-3</v>
      </c>
    </row>
    <row r="11" spans="1:5" ht="29.25" customHeight="1" x14ac:dyDescent="0.2">
      <c r="A11" s="107" t="s">
        <v>27</v>
      </c>
      <c r="B11" s="107"/>
      <c r="C11" s="148">
        <f>+C8+C10</f>
        <v>18486921991</v>
      </c>
      <c r="D11" s="148">
        <f>+D8+D10</f>
        <v>73909394</v>
      </c>
      <c r="E11" s="149">
        <f>+D11/C11</f>
        <v>3.9979285916812626E-3</v>
      </c>
    </row>
    <row r="12" spans="1:5" ht="29.25" customHeight="1" x14ac:dyDescent="0.2">
      <c r="A12" s="18">
        <v>339</v>
      </c>
      <c r="B12" s="19" t="s">
        <v>19</v>
      </c>
      <c r="C12" s="55">
        <v>9442631607</v>
      </c>
      <c r="D12" s="55">
        <v>139900</v>
      </c>
      <c r="E12" s="143">
        <f>+D12/C12</f>
        <v>1.4815785029280344E-5</v>
      </c>
    </row>
    <row r="13" spans="1:5" ht="29.25" customHeight="1" x14ac:dyDescent="0.2">
      <c r="A13" s="21">
        <v>1004</v>
      </c>
      <c r="B13" s="22" t="s">
        <v>10</v>
      </c>
      <c r="C13" s="55">
        <v>5143807364</v>
      </c>
      <c r="D13" s="55">
        <v>0</v>
      </c>
      <c r="E13" s="143">
        <f>+D13/C13</f>
        <v>0</v>
      </c>
    </row>
    <row r="14" spans="1:5" ht="29.25" customHeight="1" x14ac:dyDescent="0.2">
      <c r="A14" s="21">
        <v>1183</v>
      </c>
      <c r="B14" s="22" t="s">
        <v>26</v>
      </c>
      <c r="C14" s="55">
        <v>1436494147</v>
      </c>
      <c r="D14" s="55">
        <v>0</v>
      </c>
      <c r="E14" s="143">
        <f t="shared" ref="E14:E15" si="0">+D14/C14</f>
        <v>0</v>
      </c>
    </row>
    <row r="15" spans="1:5" ht="29.25" customHeight="1" x14ac:dyDescent="0.2">
      <c r="A15" s="21">
        <v>585</v>
      </c>
      <c r="B15" s="22" t="s">
        <v>17</v>
      </c>
      <c r="C15" s="55">
        <v>1003159094</v>
      </c>
      <c r="D15" s="55">
        <v>0</v>
      </c>
      <c r="E15" s="143">
        <f t="shared" si="0"/>
        <v>0</v>
      </c>
    </row>
    <row r="16" spans="1:5" ht="29.25" customHeight="1" x14ac:dyDescent="0.2">
      <c r="A16" s="144" t="s">
        <v>45</v>
      </c>
      <c r="B16" s="145"/>
      <c r="C16" s="150">
        <f>+C12+C13+C14+C15</f>
        <v>17026092212</v>
      </c>
      <c r="D16" s="150">
        <f>SUM(D12:D15)</f>
        <v>139900</v>
      </c>
      <c r="E16" s="151">
        <f>+D16/C16</f>
        <v>8.216800323764157E-6</v>
      </c>
    </row>
    <row r="17" spans="1:5" ht="29.25" customHeight="1" x14ac:dyDescent="0.2">
      <c r="A17" s="21">
        <v>6219</v>
      </c>
      <c r="B17" s="18" t="s">
        <v>13</v>
      </c>
      <c r="C17" s="47">
        <v>12360640396</v>
      </c>
      <c r="D17" s="47">
        <v>2736830</v>
      </c>
      <c r="E17" s="143">
        <f>+D17/C17</f>
        <v>2.2141490346128502E-4</v>
      </c>
    </row>
    <row r="18" spans="1:5" s="24" customFormat="1" ht="15" customHeight="1" x14ac:dyDescent="0.2">
      <c r="A18" s="21">
        <v>1032</v>
      </c>
      <c r="B18" s="18" t="s">
        <v>16</v>
      </c>
      <c r="C18" s="47">
        <v>133253007362</v>
      </c>
      <c r="D18" s="47">
        <v>0</v>
      </c>
      <c r="E18" s="143">
        <f>+D18/C18</f>
        <v>0</v>
      </c>
    </row>
    <row r="19" spans="1:5" x14ac:dyDescent="0.2">
      <c r="A19" s="144" t="s">
        <v>46</v>
      </c>
      <c r="B19" s="145"/>
      <c r="C19" s="152">
        <f>+C17+C18</f>
        <v>145613647758</v>
      </c>
      <c r="D19" s="152">
        <f>SUM(D17:D18)</f>
        <v>2736830</v>
      </c>
      <c r="E19" s="151">
        <f>+D19/C19</f>
        <v>1.8795147584987541E-5</v>
      </c>
    </row>
    <row r="20" spans="1:5" s="24" customFormat="1" ht="15.75" customHeight="1" x14ac:dyDescent="0.2">
      <c r="A20" s="21">
        <v>7545</v>
      </c>
      <c r="B20" s="18" t="s">
        <v>62</v>
      </c>
      <c r="C20" s="47">
        <v>4894370621</v>
      </c>
      <c r="D20" s="47">
        <v>0</v>
      </c>
      <c r="E20" s="143">
        <f>+D20/C20</f>
        <v>0</v>
      </c>
    </row>
    <row r="21" spans="1:5" ht="15.75" customHeight="1" x14ac:dyDescent="0.2">
      <c r="A21" s="21">
        <v>1044</v>
      </c>
      <c r="B21" s="18" t="s">
        <v>14</v>
      </c>
      <c r="C21" s="47">
        <v>8334188911</v>
      </c>
      <c r="D21" s="47">
        <v>2131900</v>
      </c>
      <c r="E21" s="143">
        <f>+D21/C21</f>
        <v>2.5580173700960639E-4</v>
      </c>
    </row>
    <row r="22" spans="1:5" x14ac:dyDescent="0.2">
      <c r="A22" s="144" t="s">
        <v>47</v>
      </c>
      <c r="B22" s="145"/>
      <c r="C22" s="153">
        <f>+C20+C21</f>
        <v>13228559532</v>
      </c>
      <c r="D22" s="153">
        <f>SUM(D20:D21)</f>
        <v>2131900</v>
      </c>
      <c r="E22" s="151">
        <f>+D22/C22</f>
        <v>1.6115889223183489E-4</v>
      </c>
    </row>
    <row r="23" spans="1:5" x14ac:dyDescent="0.2">
      <c r="A23" s="107" t="s">
        <v>28</v>
      </c>
      <c r="B23" s="107"/>
      <c r="C23" s="154">
        <f>+C22+C19+C16</f>
        <v>175868299502</v>
      </c>
      <c r="D23" s="154">
        <f>+D16+D19+D22</f>
        <v>5008630</v>
      </c>
      <c r="E23" s="149">
        <f>D23/C23</f>
        <v>2.8479436113175364E-5</v>
      </c>
    </row>
    <row r="24" spans="1:5" x14ac:dyDescent="0.2">
      <c r="A24" s="155"/>
      <c r="B24" s="155"/>
      <c r="C24" s="155"/>
      <c r="D24" s="155"/>
      <c r="E24" s="156"/>
    </row>
    <row r="25" spans="1:5" x14ac:dyDescent="0.2">
      <c r="A25" s="157" t="s">
        <v>29</v>
      </c>
      <c r="B25" s="157"/>
      <c r="C25" s="140">
        <f>+C11+C23</f>
        <v>194355221493</v>
      </c>
      <c r="D25" s="140">
        <f>+D11+D23</f>
        <v>78918024</v>
      </c>
      <c r="E25" s="158">
        <f>+D25/C25</f>
        <v>4.0605044409801127E-4</v>
      </c>
    </row>
    <row r="26" spans="1:5" x14ac:dyDescent="0.2">
      <c r="A26" s="38" t="str">
        <f>+'EJECUCION BMT'!B36</f>
        <v xml:space="preserve">FUENTE: PREDIS -3 DE FEBRERO 2020 </v>
      </c>
      <c r="D26" s="25"/>
      <c r="E26" s="159"/>
    </row>
  </sheetData>
  <autoFilter ref="A4:D18">
    <filterColumn colId="0" showButton="0"/>
  </autoFilter>
  <mergeCells count="11">
    <mergeCell ref="A22:B22"/>
    <mergeCell ref="A23:B23"/>
    <mergeCell ref="A25:B25"/>
    <mergeCell ref="A4:B4"/>
    <mergeCell ref="A1:C1"/>
    <mergeCell ref="A2:C2"/>
    <mergeCell ref="A8:B8"/>
    <mergeCell ref="A10:B10"/>
    <mergeCell ref="A11:B11"/>
    <mergeCell ref="A16:B16"/>
    <mergeCell ref="A19:B19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2020-02-28T21:07:57Z</dcterms:modified>
</cp:coreProperties>
</file>