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4\Febrero\"/>
    </mc:Choice>
  </mc:AlternateContent>
  <xr:revisionPtr revIDLastSave="0" documentId="13_ncr:1_{9ACCA008-4C36-4351-A24E-8B268C9B273E}" xr6:coauthVersionLast="47" xr6:coauthVersionMax="47" xr10:uidLastSave="{00000000-0000-0000-0000-000000000000}"/>
  <bookViews>
    <workbookView xWindow="-108" yWindow="-108" windowWidth="23256" windowHeight="12456" tabRatio="759" firstSheet="2" activeTab="2" xr2:uid="{00000000-000D-0000-FFFF-FFFF00000000}"/>
  </bookViews>
  <sheets>
    <sheet name="EJECUCION BMT  CONCEJO" sheetId="11" state="hidden" r:id="rId1"/>
    <sheet name="RESUMEN" sheetId="94" state="hidden" r:id="rId2"/>
    <sheet name="EJECUCIÓN TOTAL" sheetId="62" r:id="rId3"/>
    <sheet name="RESUMEN FUNCIONAMIENTO" sheetId="91" r:id="rId4"/>
    <sheet name="RESUMEN RESERVAS" sheetId="92" r:id="rId5"/>
  </sheets>
  <definedNames>
    <definedName name="_xlnm._FilterDatabase" localSheetId="0" hidden="1">'EJECUCION BMT  CONCEJO'!$B$5:$E$20</definedName>
    <definedName name="_xlnm._FilterDatabase" localSheetId="2" hidden="1">'EJECUCIÓN TOTAL'!$A$5:$L$39</definedName>
    <definedName name="_xlnm._FilterDatabase" localSheetId="4" hidden="1">'RESUMEN RESERVAS'!$A$4:$E$31</definedName>
    <definedName name="a">#REF!</definedName>
    <definedName name="_xlnm.Print_Area" localSheetId="0">'EJECUCION BMT  CONCEJO'!$B$1:$D$24</definedName>
    <definedName name="_xlnm.Print_Area" localSheetId="2">'EJECUCIÓN TOTAL'!$A$1:$L$39</definedName>
    <definedName name="_xlnm.Print_Area" localSheetId="4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91" l="1"/>
  <c r="J7" i="91"/>
  <c r="J6" i="91"/>
  <c r="J25" i="62"/>
  <c r="H25" i="62"/>
  <c r="F25" i="62"/>
  <c r="E25" i="62"/>
  <c r="F10" i="62"/>
  <c r="E11" i="62"/>
  <c r="F11" i="62"/>
  <c r="H9" i="91" l="1"/>
  <c r="F9" i="91"/>
  <c r="C9" i="91" l="1"/>
  <c r="D9" i="91"/>
  <c r="K20" i="62" l="1"/>
  <c r="K19" i="62"/>
  <c r="L20" i="62"/>
  <c r="L19" i="62"/>
  <c r="I20" i="62"/>
  <c r="I19" i="62"/>
  <c r="J18" i="62"/>
  <c r="H18" i="62"/>
  <c r="G20" i="62"/>
  <c r="G19" i="62"/>
  <c r="F18" i="62"/>
  <c r="E18" i="62"/>
  <c r="L18" i="62" l="1"/>
  <c r="I18" i="62"/>
  <c r="G18" i="62"/>
  <c r="K18" i="62"/>
  <c r="E39" i="62" l="1"/>
  <c r="E36" i="62"/>
  <c r="E32" i="62"/>
  <c r="E29" i="62"/>
  <c r="E24" i="62"/>
  <c r="E8" i="91"/>
  <c r="G8" i="91"/>
  <c r="I8" i="91"/>
  <c r="L6" i="62"/>
  <c r="G6" i="62"/>
  <c r="G7" i="62"/>
  <c r="G8" i="62"/>
  <c r="G9" i="62"/>
  <c r="L43" i="62"/>
  <c r="L42" i="62"/>
  <c r="L41" i="62"/>
  <c r="L40" i="62"/>
  <c r="L38" i="62"/>
  <c r="L37" i="62"/>
  <c r="L34" i="62"/>
  <c r="L33" i="62"/>
  <c r="L31" i="62"/>
  <c r="L30" i="62"/>
  <c r="L28" i="62"/>
  <c r="L27" i="62"/>
  <c r="L26" i="62"/>
  <c r="L23" i="62"/>
  <c r="L21" i="62"/>
  <c r="L16" i="62"/>
  <c r="L13" i="62"/>
  <c r="L12" i="62"/>
  <c r="L9" i="62"/>
  <c r="L8" i="62"/>
  <c r="L7" i="62"/>
  <c r="K43" i="62"/>
  <c r="K42" i="62"/>
  <c r="K41" i="62"/>
  <c r="K40" i="62"/>
  <c r="K38" i="62"/>
  <c r="K37" i="62"/>
  <c r="K34" i="62"/>
  <c r="K33" i="62"/>
  <c r="K31" i="62"/>
  <c r="K30" i="62"/>
  <c r="K28" i="62"/>
  <c r="K27" i="62"/>
  <c r="K26" i="62"/>
  <c r="K23" i="62"/>
  <c r="K21" i="62"/>
  <c r="K16" i="62"/>
  <c r="K13" i="62"/>
  <c r="K12" i="62"/>
  <c r="K9" i="62"/>
  <c r="K8" i="62"/>
  <c r="K7" i="62"/>
  <c r="K6" i="62"/>
  <c r="I43" i="62"/>
  <c r="I42" i="62"/>
  <c r="I41" i="62"/>
  <c r="I40" i="62"/>
  <c r="I38" i="62"/>
  <c r="I37" i="62"/>
  <c r="I34" i="62"/>
  <c r="I33" i="62"/>
  <c r="I31" i="62"/>
  <c r="I30" i="62"/>
  <c r="I28" i="62"/>
  <c r="I27" i="62"/>
  <c r="I26" i="62"/>
  <c r="I23" i="62"/>
  <c r="I21" i="62"/>
  <c r="I16" i="62"/>
  <c r="I13" i="62"/>
  <c r="I12" i="62"/>
  <c r="I9" i="62"/>
  <c r="I8" i="62"/>
  <c r="I7" i="62"/>
  <c r="I6" i="62"/>
  <c r="G43" i="62"/>
  <c r="G42" i="62"/>
  <c r="G41" i="62"/>
  <c r="G40" i="62"/>
  <c r="G38" i="62"/>
  <c r="G37" i="62"/>
  <c r="G34" i="62"/>
  <c r="G33" i="62"/>
  <c r="G31" i="62"/>
  <c r="G30" i="62"/>
  <c r="G28" i="62"/>
  <c r="G27" i="62"/>
  <c r="G26" i="62"/>
  <c r="G23" i="62"/>
  <c r="G21" i="62"/>
  <c r="G16" i="62"/>
  <c r="G13" i="62"/>
  <c r="G12" i="62"/>
  <c r="J39" i="62"/>
  <c r="J36" i="62"/>
  <c r="J32" i="62"/>
  <c r="J29" i="62"/>
  <c r="J24" i="62"/>
  <c r="J22" i="62"/>
  <c r="H39" i="62"/>
  <c r="H36" i="62"/>
  <c r="H32" i="62"/>
  <c r="H29" i="62"/>
  <c r="H24" i="62"/>
  <c r="H22" i="62"/>
  <c r="F39" i="62"/>
  <c r="F36" i="62"/>
  <c r="F32" i="62"/>
  <c r="F29" i="62"/>
  <c r="F24" i="62"/>
  <c r="F22" i="62"/>
  <c r="E22" i="62"/>
  <c r="J11" i="62"/>
  <c r="J14" i="62" s="1"/>
  <c r="J10" i="62"/>
  <c r="H11" i="62"/>
  <c r="H14" i="62" s="1"/>
  <c r="H10" i="62"/>
  <c r="E14" i="62"/>
  <c r="E10" i="62"/>
  <c r="F14" i="62"/>
  <c r="E35" i="62" l="1"/>
  <c r="E15" i="62"/>
  <c r="G25" i="62"/>
  <c r="I25" i="62"/>
  <c r="J44" i="62"/>
  <c r="K32" i="62"/>
  <c r="G24" i="62"/>
  <c r="G10" i="62"/>
  <c r="E44" i="62"/>
  <c r="K10" i="62"/>
  <c r="G32" i="62"/>
  <c r="I24" i="62"/>
  <c r="H15" i="62"/>
  <c r="I14" i="62"/>
  <c r="G14" i="62"/>
  <c r="G39" i="62"/>
  <c r="L36" i="62"/>
  <c r="I29" i="62"/>
  <c r="F35" i="62"/>
  <c r="K14" i="62"/>
  <c r="L39" i="62"/>
  <c r="I39" i="62"/>
  <c r="H44" i="62"/>
  <c r="K39" i="62"/>
  <c r="F44" i="62"/>
  <c r="K36" i="62"/>
  <c r="I36" i="62"/>
  <c r="G36" i="62"/>
  <c r="L32" i="62"/>
  <c r="I32" i="62"/>
  <c r="L29" i="62"/>
  <c r="K29" i="62"/>
  <c r="G29" i="62"/>
  <c r="K25" i="62"/>
  <c r="J35" i="62"/>
  <c r="H35" i="62"/>
  <c r="L25" i="62"/>
  <c r="L24" i="62"/>
  <c r="K24" i="62"/>
  <c r="K17" i="62"/>
  <c r="I17" i="62"/>
  <c r="L17" i="62"/>
  <c r="G22" i="62"/>
  <c r="G17" i="62"/>
  <c r="L22" i="62"/>
  <c r="L11" i="62"/>
  <c r="K11" i="62"/>
  <c r="L14" i="62"/>
  <c r="I11" i="62"/>
  <c r="G11" i="62"/>
  <c r="L10" i="62"/>
  <c r="I10" i="62"/>
  <c r="F15" i="62"/>
  <c r="J15" i="62"/>
  <c r="J45" i="62" l="1"/>
  <c r="J46" i="62" s="1"/>
  <c r="K44" i="62"/>
  <c r="L44" i="62"/>
  <c r="G44" i="62"/>
  <c r="F45" i="62"/>
  <c r="F46" i="62" s="1"/>
  <c r="I15" i="62"/>
  <c r="K22" i="62"/>
  <c r="G35" i="62"/>
  <c r="I44" i="62"/>
  <c r="G15" i="62"/>
  <c r="K35" i="62"/>
  <c r="L35" i="62"/>
  <c r="I35" i="62"/>
  <c r="H45" i="62"/>
  <c r="E45" i="62"/>
  <c r="E46" i="62" s="1"/>
  <c r="I22" i="62"/>
  <c r="L15" i="62"/>
  <c r="K15" i="62"/>
  <c r="G45" i="62" l="1"/>
  <c r="K46" i="62"/>
  <c r="I45" i="62"/>
  <c r="K45" i="62"/>
  <c r="H46" i="62"/>
  <c r="L46" i="62" s="1"/>
  <c r="L45" i="62"/>
  <c r="E5" i="92"/>
  <c r="G46" i="62" l="1"/>
  <c r="I46" i="62"/>
  <c r="I7" i="91"/>
  <c r="I6" i="91"/>
  <c r="I9" i="91" l="1"/>
  <c r="J9" i="91"/>
  <c r="E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G7" i="91"/>
  <c r="E7" i="91"/>
  <c r="G6" i="91"/>
  <c r="H20" i="11"/>
  <c r="D20" i="11"/>
  <c r="H15" i="11"/>
  <c r="D14" i="11"/>
  <c r="D10" i="11"/>
  <c r="D15" i="11" s="1"/>
  <c r="H9" i="11"/>
  <c r="H10" i="11" s="1"/>
  <c r="H21" i="11" l="1"/>
  <c r="H22" i="11"/>
  <c r="D22" i="11"/>
  <c r="E6" i="92"/>
  <c r="E19" i="92"/>
  <c r="E24" i="92"/>
  <c r="C30" i="92"/>
  <c r="E17" i="92"/>
  <c r="D30" i="92"/>
  <c r="C12" i="92"/>
  <c r="D12" i="92"/>
  <c r="E9" i="91"/>
  <c r="G9" i="91"/>
  <c r="E11" i="92"/>
  <c r="E29" i="92"/>
  <c r="E12" i="92" l="1"/>
  <c r="C32" i="92"/>
  <c r="D32" i="92"/>
  <c r="E30" i="92"/>
  <c r="E32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<sst xmlns="http://schemas.openxmlformats.org/spreadsheetml/2006/main" count="196" uniqueCount="102">
  <si>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</si>
  <si>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</si>
  <si>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</si>
  <si>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</si>
  <si>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</si>
  <si>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</si>
  <si>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</si>
  <si>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</si>
  <si>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</si>
  <si>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</si>
  <si>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</si>
  <si>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</si>
  <si>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</si>
  <si>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</si>
  <si>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</si>
  <si>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</si>
  <si>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</si>
  <si>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</si>
  <si>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</si>
  <si>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</si>
  <si>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</si>
  <si>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</si>
  <si>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</si>
  <si>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</si>
  <si>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</si>
  <si>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</si>
  <si>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</si>
  <si>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</si>
  <si>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</si>
  <si>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</si>
  <si>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</si>
  <si>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</si>
  <si>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</si>
  <si>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</si>
  <si>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</si>
  <si>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</si>
  <si>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</si>
  <si>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</si>
  <si>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</si>
  <si>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</si>
  <si>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</si>
  <si>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</si>
  <si>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</si>
  <si>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</si>
  <si>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</si>
  <si>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</si>
  <si>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</si>
  <si>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</si>
  <si>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</si>
  <si>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</si>
  <si>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</si>
  <si>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</si>
  <si>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</si>
  <si>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</si>
  <si>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</si>
  <si>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</si>
  <si>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</si>
  <si>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</si>
  <si>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</si>
  <si>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</si>
  <si>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</si>
  <si>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</si>
  <si>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</si>
  <si>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</si>
  <si>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</si>
  <si>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</si>
  <si>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</si>
  <si>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</si>
  <si>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</si>
  <si>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</si>
  <si>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</si>
  <si>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</si>
  <si>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</si>
  <si>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</si>
  <si>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ENTIDAD</t>
  </si>
  <si>
    <t>Apropiación Disponible</t>
  </si>
  <si>
    <t>Ejecución Presupuestal</t>
  </si>
  <si>
    <t>Autorizacion Giro</t>
  </si>
  <si>
    <t>Puesto % Ejecución</t>
  </si>
  <si>
    <t>Semaforo:</t>
  </si>
  <si>
    <t>Unidad Administrativa Especial de Rehabilitacion y Manto Vial - UAERMV</t>
  </si>
  <si>
    <t>Secretaria Distrital de Movilidad - SDM</t>
  </si>
  <si>
    <t>Instituto de Desarrollo Urbano - IDU</t>
  </si>
  <si>
    <t xml:space="preserve">Informe Secretaría Distrital de Hacienda </t>
  </si>
  <si>
    <t xml:space="preserve">Fuente: SDH </t>
  </si>
  <si>
    <t>COMPROMISOS (RP)</t>
  </si>
  <si>
    <t>Empresa Metro de Bogota S.A.</t>
  </si>
  <si>
    <t>Transmilenio</t>
  </si>
  <si>
    <t>Ranking por Porcentaje de Ejecución</t>
  </si>
  <si>
    <t>RESERVAS</t>
  </si>
  <si>
    <t xml:space="preserve"> Corte: 21-12-2023</t>
  </si>
  <si>
    <t>Ejecución Presupuestal igual o superior a 97,0%</t>
  </si>
  <si>
    <t>Ejecucion Presupuestal entre 78,46 y 96,99%</t>
  </si>
  <si>
    <t>Ejecución Presupuestal igual o inferior a 78,45%</t>
  </si>
  <si>
    <t>O211</t>
  </si>
  <si>
    <t>O212</t>
  </si>
  <si>
    <t>O213</t>
  </si>
  <si>
    <t>O21</t>
  </si>
  <si>
    <t>PRESUPUESTO  ASIGNADO
2024</t>
  </si>
  <si>
    <t>RESERVAS 2024</t>
  </si>
  <si>
    <t>EJECUCION PRESUPUESTAL  - 29 DE FEBRERO DE 2024</t>
  </si>
  <si>
    <t>Corte: 29-02-2024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</si>
</sst>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7" formatCode="&quot;$&quot;\ #,##0.0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3" fillId="23" borderId="12" applyNumberFormat="0" applyAlignment="0" applyProtection="0"/>
    <xf numFmtId="0" fontId="23" fillId="23" borderId="12" applyNumberFormat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7" applyNumberFormat="0" applyAlignment="0" applyProtection="0"/>
    <xf numFmtId="0" fontId="2" fillId="28" borderId="35" applyNumberFormat="0" applyFont="0" applyAlignment="0" applyProtection="0"/>
    <xf numFmtId="0" fontId="32" fillId="22" borderId="27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22" fillId="22" borderId="31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22" fillId="22" borderId="3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0" applyNumberForma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2" fillId="22" borderId="46" applyNumberFormat="0" applyAlignment="0" applyProtection="0"/>
    <xf numFmtId="0" fontId="22" fillId="22" borderId="46" applyNumberFormat="0" applyAlignment="0" applyProtection="0"/>
    <xf numFmtId="0" fontId="22" fillId="22" borderId="46" applyNumberFormat="0" applyAlignment="0" applyProtection="0"/>
    <xf numFmtId="0" fontId="22" fillId="22" borderId="46" applyNumberFormat="0" applyAlignment="0" applyProtection="0"/>
    <xf numFmtId="0" fontId="22" fillId="22" borderId="46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169" fontId="1" fillId="0" borderId="0" applyFont="0" applyFill="0" applyBorder="0" applyAlignment="0" applyProtection="0"/>
    <xf numFmtId="0" fontId="22" fillId="22" borderId="46" applyNumberForma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40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32" fillId="22" borderId="33" applyNumberFormat="0" applyAlignment="0" applyProtection="0"/>
    <xf numFmtId="0" fontId="2" fillId="28" borderId="44" applyNumberFormat="0" applyFon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32" fillId="22" borderId="27" applyNumberFormat="0" applyAlignment="0" applyProtection="0"/>
    <xf numFmtId="0" fontId="2" fillId="28" borderId="35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7" applyNumberFormat="0" applyAlignment="0" applyProtection="0"/>
    <xf numFmtId="0" fontId="22" fillId="22" borderId="28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22" fillId="22" borderId="28" applyNumberFormat="0" applyAlignment="0" applyProtection="0"/>
    <xf numFmtId="169" fontId="1" fillId="0" borderId="0" applyFont="0" applyFill="0" applyBorder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40" applyNumberFormat="0" applyAlignment="0" applyProtection="0"/>
    <xf numFmtId="0" fontId="22" fillId="22" borderId="46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2" fillId="22" borderId="46" applyNumberFormat="0" applyAlignment="0" applyProtection="0"/>
    <xf numFmtId="168" fontId="1" fillId="0" borderId="0" applyFont="0" applyFill="0" applyBorder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1" applyNumberFormat="0" applyFill="0" applyAlignment="0" applyProtection="0"/>
    <xf numFmtId="0" fontId="47" fillId="0" borderId="62" applyNumberFormat="0" applyFill="0" applyAlignment="0" applyProtection="0"/>
    <xf numFmtId="0" fontId="48" fillId="0" borderId="63" applyNumberFormat="0" applyFill="0" applyAlignment="0" applyProtection="0"/>
    <xf numFmtId="0" fontId="48" fillId="0" borderId="0" applyNumberFormat="0" applyFill="0" applyBorder="0" applyAlignment="0" applyProtection="0"/>
    <xf numFmtId="0" fontId="49" fillId="31" borderId="0" applyNumberFormat="0" applyBorder="0" applyAlignment="0" applyProtection="0"/>
    <xf numFmtId="0" fontId="50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34" borderId="64" applyNumberFormat="0" applyAlignment="0" applyProtection="0"/>
    <xf numFmtId="0" fontId="53" fillId="35" borderId="65" applyNumberFormat="0" applyAlignment="0" applyProtection="0"/>
    <xf numFmtId="0" fontId="54" fillId="35" borderId="64" applyNumberFormat="0" applyAlignment="0" applyProtection="0"/>
    <xf numFmtId="0" fontId="55" fillId="0" borderId="66" applyNumberFormat="0" applyFill="0" applyAlignment="0" applyProtection="0"/>
    <xf numFmtId="0" fontId="56" fillId="36" borderId="67" applyNumberFormat="0" applyAlignment="0" applyProtection="0"/>
    <xf numFmtId="0" fontId="43" fillId="0" borderId="0" applyNumberFormat="0" applyFill="0" applyBorder="0" applyAlignment="0" applyProtection="0"/>
    <xf numFmtId="0" fontId="1" fillId="37" borderId="68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9" applyNumberFormat="0" applyFill="0" applyAlignment="0" applyProtection="0"/>
    <xf numFmtId="0" fontId="5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8" fillId="57" borderId="0" applyNumberFormat="0" applyBorder="0" applyAlignment="0" applyProtection="0"/>
    <xf numFmtId="0" fontId="58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58" fillId="61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61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0" applyNumberFormat="1" applyFont="1" applyFill="1" applyBorder="1" applyAlignment="1">
      <alignment horizontal="center" vertical="center"/>
    </xf>
    <xf numFmtId="173" fontId="9" fillId="30" borderId="1" xfId="1" applyNumberFormat="1" applyFont="1" applyFill="1" applyBorder="1" applyAlignment="1">
      <alignment horizontal="center" vertical="center"/>
    </xf>
    <xf numFmtId="41" fontId="9" fillId="30" borderId="1" xfId="4" applyFont="1" applyFill="1" applyBorder="1" applyAlignment="1">
      <alignment horizontal="center" vertical="center"/>
    </xf>
    <xf numFmtId="173" fontId="9" fillId="30" borderId="3" xfId="1" applyNumberFormat="1" applyFont="1" applyFill="1" applyBorder="1" applyAlignment="1">
      <alignment vertical="center"/>
    </xf>
    <xf numFmtId="41" fontId="6" fillId="5" borderId="56" xfId="4" applyFont="1" applyFill="1" applyBorder="1" applyAlignment="1">
      <alignment horizontal="center" vertical="center" wrapText="1"/>
    </xf>
    <xf numFmtId="172" fontId="6" fillId="5" borderId="57" xfId="1" applyNumberFormat="1" applyFont="1" applyFill="1" applyBorder="1" applyAlignment="1">
      <alignment horizontal="center" vertical="center" wrapText="1"/>
    </xf>
    <xf numFmtId="41" fontId="6" fillId="5" borderId="57" xfId="4" applyFont="1" applyFill="1" applyBorder="1" applyAlignment="1">
      <alignment horizontal="center" vertical="center" wrapText="1"/>
    </xf>
    <xf numFmtId="172" fontId="6" fillId="5" borderId="58" xfId="1" applyNumberFormat="1" applyFont="1" applyFill="1" applyBorder="1" applyAlignment="1">
      <alignment horizontal="center" vertical="center" wrapText="1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41" fontId="9" fillId="3" borderId="0" xfId="0" applyNumberFormat="1" applyFont="1" applyFill="1"/>
    <xf numFmtId="173" fontId="3" fillId="3" borderId="0" xfId="1" applyNumberFormat="1" applyFont="1" applyFill="1"/>
    <xf numFmtId="0" fontId="0" fillId="0" borderId="0" xfId="0" applyAlignment="1">
      <alignment horizontal="left" vertical="center" wrapText="1"/>
    </xf>
    <xf numFmtId="173" fontId="0" fillId="0" borderId="0" xfId="1" applyNumberFormat="1" applyFont="1"/>
    <xf numFmtId="0" fontId="61" fillId="0" borderId="0" xfId="0" applyFont="1" applyAlignment="1">
      <alignment horizontal="left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4" fillId="0" borderId="0" xfId="0" applyFont="1"/>
    <xf numFmtId="0" fontId="65" fillId="3" borderId="70" xfId="0" applyFont="1" applyFill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186" fontId="65" fillId="0" borderId="9" xfId="0" applyNumberFormat="1" applyFont="1" applyBorder="1" applyAlignment="1">
      <alignment horizontal="right" vertical="center"/>
    </xf>
    <xf numFmtId="0" fontId="65" fillId="0" borderId="70" xfId="0" applyFont="1" applyBorder="1" applyAlignment="1">
      <alignment horizontal="center" vertical="center"/>
    </xf>
    <xf numFmtId="0" fontId="68" fillId="64" borderId="1" xfId="0" applyFont="1" applyFill="1" applyBorder="1" applyAlignment="1">
      <alignment horizontal="center" vertical="center" wrapText="1"/>
    </xf>
    <xf numFmtId="186" fontId="69" fillId="64" borderId="1" xfId="0" applyNumberFormat="1" applyFont="1" applyFill="1" applyBorder="1" applyAlignment="1">
      <alignment horizontal="right" vertical="center" wrapText="1"/>
    </xf>
    <xf numFmtId="0" fontId="70" fillId="0" borderId="1" xfId="0" applyFont="1" applyBorder="1" applyAlignment="1">
      <alignment horizontal="center" vertical="center"/>
    </xf>
    <xf numFmtId="186" fontId="65" fillId="0" borderId="4" xfId="0" applyNumberFormat="1" applyFont="1" applyBorder="1" applyAlignment="1">
      <alignment horizontal="right" vertical="center"/>
    </xf>
    <xf numFmtId="0" fontId="68" fillId="65" borderId="1" xfId="0" applyFont="1" applyFill="1" applyBorder="1" applyAlignment="1">
      <alignment horizontal="center" vertical="center" wrapText="1"/>
    </xf>
    <xf numFmtId="186" fontId="69" fillId="65" borderId="1" xfId="0" applyNumberFormat="1" applyFont="1" applyFill="1" applyBorder="1" applyAlignment="1">
      <alignment horizontal="right" vertical="center" wrapText="1"/>
    </xf>
    <xf numFmtId="0" fontId="65" fillId="0" borderId="70" xfId="3" applyFont="1" applyBorder="1" applyAlignment="1">
      <alignment horizontal="center" vertical="center" wrapText="1"/>
    </xf>
    <xf numFmtId="0" fontId="65" fillId="0" borderId="71" xfId="0" applyFont="1" applyBorder="1" applyAlignment="1">
      <alignment horizontal="center" vertical="center" wrapText="1"/>
    </xf>
    <xf numFmtId="186" fontId="69" fillId="66" borderId="74" xfId="0" applyNumberFormat="1" applyFont="1" applyFill="1" applyBorder="1" applyAlignment="1">
      <alignment horizontal="right" vertical="center"/>
    </xf>
    <xf numFmtId="186" fontId="41" fillId="3" borderId="0" xfId="0" applyNumberFormat="1" applyFont="1" applyFill="1"/>
    <xf numFmtId="173" fontId="62" fillId="0" borderId="82" xfId="1" applyNumberFormat="1" applyFont="1" applyBorder="1" applyAlignment="1">
      <alignment vertical="center"/>
    </xf>
    <xf numFmtId="185" fontId="62" fillId="0" borderId="82" xfId="2" applyNumberFormat="1" applyFont="1" applyBorder="1" applyAlignment="1">
      <alignment vertical="center"/>
    </xf>
    <xf numFmtId="0" fontId="62" fillId="0" borderId="70" xfId="0" applyFont="1" applyBorder="1" applyAlignment="1">
      <alignment horizontal="center" vertical="center" wrapText="1"/>
    </xf>
    <xf numFmtId="173" fontId="62" fillId="0" borderId="84" xfId="1" applyNumberFormat="1" applyFont="1" applyBorder="1" applyAlignment="1">
      <alignment vertical="center"/>
    </xf>
    <xf numFmtId="0" fontId="62" fillId="0" borderId="72" xfId="0" applyFont="1" applyBorder="1" applyAlignment="1">
      <alignment horizontal="center" vertical="center" wrapText="1"/>
    </xf>
    <xf numFmtId="173" fontId="62" fillId="0" borderId="73" xfId="1" applyNumberFormat="1" applyFont="1" applyBorder="1" applyAlignment="1">
      <alignment vertical="center"/>
    </xf>
    <xf numFmtId="185" fontId="62" fillId="0" borderId="73" xfId="2" applyNumberFormat="1" applyFont="1" applyBorder="1" applyAlignment="1">
      <alignment vertical="center"/>
    </xf>
    <xf numFmtId="173" fontId="62" fillId="0" borderId="74" xfId="1" applyNumberFormat="1" applyFont="1" applyBorder="1" applyAlignment="1">
      <alignment vertical="center"/>
    </xf>
    <xf numFmtId="0" fontId="62" fillId="0" borderId="78" xfId="0" applyFont="1" applyBorder="1" applyAlignment="1">
      <alignment horizontal="center" vertical="center" wrapText="1"/>
    </xf>
    <xf numFmtId="173" fontId="62" fillId="0" borderId="3" xfId="1" applyNumberFormat="1" applyFont="1" applyBorder="1" applyAlignment="1">
      <alignment vertical="center"/>
    </xf>
    <xf numFmtId="185" fontId="62" fillId="0" borderId="3" xfId="2" applyNumberFormat="1" applyFont="1" applyBorder="1" applyAlignment="1">
      <alignment vertical="center"/>
    </xf>
    <xf numFmtId="173" fontId="62" fillId="0" borderId="59" xfId="1" applyNumberFormat="1" applyFont="1" applyBorder="1" applyAlignment="1">
      <alignment vertical="center"/>
    </xf>
    <xf numFmtId="0" fontId="62" fillId="4" borderId="81" xfId="0" applyFont="1" applyFill="1" applyBorder="1" applyAlignment="1">
      <alignment horizontal="center" vertical="center"/>
    </xf>
    <xf numFmtId="0" fontId="62" fillId="4" borderId="7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 wrapText="1"/>
    </xf>
    <xf numFmtId="0" fontId="0" fillId="62" borderId="82" xfId="0" applyFill="1" applyBorder="1"/>
    <xf numFmtId="0" fontId="0" fillId="63" borderId="82" xfId="0" applyFill="1" applyBorder="1"/>
    <xf numFmtId="0" fontId="0" fillId="29" borderId="82" xfId="0" applyFill="1" applyBorder="1"/>
    <xf numFmtId="187" fontId="8" fillId="3" borderId="0" xfId="0" applyNumberFormat="1" applyFont="1" applyFill="1"/>
    <xf numFmtId="185" fontId="69" fillId="66" borderId="74" xfId="2" applyNumberFormat="1" applyFont="1" applyFill="1" applyBorder="1" applyAlignment="1">
      <alignment horizontal="right" vertical="center"/>
    </xf>
    <xf numFmtId="185" fontId="69" fillId="65" borderId="1" xfId="2" applyNumberFormat="1" applyFont="1" applyFill="1" applyBorder="1" applyAlignment="1">
      <alignment horizontal="right" vertical="center" wrapText="1"/>
    </xf>
    <xf numFmtId="185" fontId="69" fillId="64" borderId="1" xfId="2" applyNumberFormat="1" applyFont="1" applyFill="1" applyBorder="1" applyAlignment="1">
      <alignment horizontal="right" vertical="center" wrapText="1"/>
    </xf>
    <xf numFmtId="186" fontId="3" fillId="3" borderId="0" xfId="1" applyNumberFormat="1" applyFont="1" applyFill="1"/>
    <xf numFmtId="185" fontId="65" fillId="0" borderId="9" xfId="2" applyNumberFormat="1" applyFont="1" applyBorder="1" applyAlignment="1">
      <alignment horizontal="right" vertical="center"/>
    </xf>
    <xf numFmtId="185" fontId="65" fillId="0" borderId="4" xfId="2" applyNumberFormat="1" applyFont="1" applyBorder="1" applyAlignment="1">
      <alignment horizontal="right" vertical="center"/>
    </xf>
    <xf numFmtId="185" fontId="7" fillId="0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30" borderId="1" xfId="2" applyNumberFormat="1" applyFont="1" applyFill="1" applyBorder="1" applyAlignment="1">
      <alignment horizontal="center" vertical="center"/>
    </xf>
    <xf numFmtId="185" fontId="9" fillId="30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5" fontId="63" fillId="63" borderId="82" xfId="2" applyNumberFormat="1" applyFont="1" applyFill="1" applyBorder="1" applyAlignment="1">
      <alignment vertical="center"/>
    </xf>
    <xf numFmtId="186" fontId="65" fillId="0" borderId="84" xfId="0" applyNumberFormat="1" applyFont="1" applyBorder="1" applyAlignment="1">
      <alignment horizontal="right" vertical="center"/>
    </xf>
    <xf numFmtId="185" fontId="65" fillId="0" borderId="84" xfId="2" applyNumberFormat="1" applyFont="1" applyBorder="1" applyAlignment="1">
      <alignment horizontal="right" vertical="center"/>
    </xf>
    <xf numFmtId="185" fontId="63" fillId="29" borderId="82" xfId="2" applyNumberFormat="1" applyFont="1" applyFill="1" applyBorder="1" applyAlignment="1">
      <alignment vertical="center"/>
    </xf>
    <xf numFmtId="186" fontId="8" fillId="3" borderId="0" xfId="0" applyNumberFormat="1" applyFont="1" applyFill="1" applyAlignment="1">
      <alignment vertical="center"/>
    </xf>
    <xf numFmtId="185" fontId="6" fillId="67" borderId="1" xfId="2" applyNumberFormat="1" applyFont="1" applyFill="1" applyBorder="1" applyAlignment="1">
      <alignment horizontal="center" vertical="center"/>
    </xf>
    <xf numFmtId="41" fontId="6" fillId="64" borderId="53" xfId="4" applyFont="1" applyFill="1" applyBorder="1" applyAlignment="1">
      <alignment horizontal="center" vertical="center" wrapText="1"/>
    </xf>
    <xf numFmtId="10" fontId="6" fillId="64" borderId="50" xfId="2" applyNumberFormat="1" applyFont="1" applyFill="1" applyBorder="1" applyAlignment="1">
      <alignment horizontal="center" vertical="center" wrapText="1"/>
    </xf>
    <xf numFmtId="41" fontId="9" fillId="64" borderId="1" xfId="4" applyFont="1" applyFill="1" applyBorder="1" applyAlignment="1">
      <alignment horizontal="center" vertical="center"/>
    </xf>
    <xf numFmtId="185" fontId="6" fillId="64" borderId="1" xfId="2" applyNumberFormat="1" applyFont="1" applyFill="1" applyBorder="1" applyAlignment="1">
      <alignment horizontal="center" vertical="center"/>
    </xf>
    <xf numFmtId="41" fontId="15" fillId="68" borderId="1" xfId="4" applyFont="1" applyFill="1" applyBorder="1" applyAlignment="1">
      <alignment horizontal="center" vertical="center"/>
    </xf>
    <xf numFmtId="0" fontId="73" fillId="3" borderId="1" xfId="0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18" fontId="7" fillId="3" borderId="0" xfId="0" applyNumberFormat="1" applyFont="1" applyFill="1" applyAlignment="1">
      <alignment horizontal="left" vertical="center"/>
    </xf>
    <xf numFmtId="41" fontId="3" fillId="3" borderId="0" xfId="2" applyNumberFormat="1" applyFont="1" applyFill="1"/>
    <xf numFmtId="0" fontId="73" fillId="3" borderId="53" xfId="0" applyFont="1" applyFill="1" applyBorder="1" applyAlignment="1">
      <alignment horizontal="center" vertical="center" wrapText="1"/>
    </xf>
    <xf numFmtId="41" fontId="4" fillId="5" borderId="82" xfId="4" applyFont="1" applyFill="1" applyBorder="1" applyAlignment="1">
      <alignment horizontal="center" vertical="center" wrapText="1"/>
    </xf>
    <xf numFmtId="172" fontId="4" fillId="5" borderId="82" xfId="1" applyNumberFormat="1" applyFont="1" applyFill="1" applyBorder="1" applyAlignment="1">
      <alignment horizontal="center" vertical="center" wrapText="1"/>
    </xf>
    <xf numFmtId="171" fontId="4" fillId="5" borderId="82" xfId="1" applyNumberFormat="1" applyFont="1" applyFill="1" applyBorder="1" applyAlignment="1">
      <alignment horizontal="center" vertical="center" wrapText="1"/>
    </xf>
    <xf numFmtId="172" fontId="9" fillId="5" borderId="82" xfId="1" applyNumberFormat="1" applyFont="1" applyFill="1" applyBorder="1" applyAlignment="1">
      <alignment horizontal="center" vertical="center" wrapText="1"/>
    </xf>
    <xf numFmtId="0" fontId="5" fillId="3" borderId="82" xfId="0" applyFont="1" applyFill="1" applyBorder="1" applyAlignment="1">
      <alignment horizontal="center" vertical="center" wrapText="1"/>
    </xf>
    <xf numFmtId="41" fontId="3" fillId="0" borderId="82" xfId="4" applyFont="1" applyFill="1" applyBorder="1" applyAlignment="1">
      <alignment horizontal="center" vertical="center" wrapText="1"/>
    </xf>
    <xf numFmtId="185" fontId="2" fillId="0" borderId="82" xfId="2" applyNumberFormat="1" applyFont="1" applyFill="1" applyBorder="1" applyAlignment="1">
      <alignment horizontal="center" vertical="center"/>
    </xf>
    <xf numFmtId="0" fontId="4" fillId="3" borderId="82" xfId="0" applyFont="1" applyFill="1" applyBorder="1" applyAlignment="1">
      <alignment horizontal="center" vertical="center" wrapText="1"/>
    </xf>
    <xf numFmtId="41" fontId="3" fillId="3" borderId="82" xfId="4" applyFont="1" applyFill="1" applyBorder="1" applyAlignment="1">
      <alignment horizontal="center" vertical="center" wrapText="1"/>
    </xf>
    <xf numFmtId="185" fontId="2" fillId="3" borderId="82" xfId="2" applyNumberFormat="1" applyFont="1" applyFill="1" applyBorder="1" applyAlignment="1">
      <alignment horizontal="center" vertical="center"/>
    </xf>
    <xf numFmtId="172" fontId="9" fillId="5" borderId="84" xfId="1" applyNumberFormat="1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/>
    </xf>
    <xf numFmtId="9" fontId="2" fillId="0" borderId="84" xfId="2" applyFont="1" applyFill="1" applyBorder="1" applyAlignment="1">
      <alignment horizontal="center" vertical="center"/>
    </xf>
    <xf numFmtId="185" fontId="65" fillId="0" borderId="84" xfId="2" applyNumberFormat="1" applyFont="1" applyBorder="1" applyAlignment="1">
      <alignment horizontal="center" vertical="center"/>
    </xf>
    <xf numFmtId="185" fontId="2" fillId="3" borderId="84" xfId="2" applyNumberFormat="1" applyFont="1" applyFill="1" applyBorder="1" applyAlignment="1">
      <alignment horizontal="center" vertical="center"/>
    </xf>
    <xf numFmtId="0" fontId="4" fillId="64" borderId="72" xfId="0" applyFont="1" applyFill="1" applyBorder="1" applyAlignment="1">
      <alignment horizontal="center" vertical="center" wrapText="1"/>
    </xf>
    <xf numFmtId="0" fontId="4" fillId="64" borderId="73" xfId="0" applyFont="1" applyFill="1" applyBorder="1" applyAlignment="1">
      <alignment horizontal="center" vertical="center" wrapText="1"/>
    </xf>
    <xf numFmtId="41" fontId="38" fillId="64" borderId="73" xfId="4" applyFont="1" applyFill="1" applyBorder="1" applyAlignment="1">
      <alignment horizontal="center" vertical="center" wrapText="1"/>
    </xf>
    <xf numFmtId="185" fontId="38" fillId="64" borderId="73" xfId="2" applyNumberFormat="1" applyFont="1" applyFill="1" applyBorder="1" applyAlignment="1">
      <alignment horizontal="center" vertical="center"/>
    </xf>
    <xf numFmtId="185" fontId="38" fillId="64" borderId="74" xfId="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0" borderId="82" xfId="0" applyBorder="1" applyAlignment="1">
      <alignment horizontal="left" vertical="center"/>
    </xf>
    <xf numFmtId="0" fontId="72" fillId="0" borderId="54" xfId="0" applyFont="1" applyBorder="1" applyAlignment="1">
      <alignment horizontal="center" vertical="center" wrapText="1"/>
    </xf>
    <xf numFmtId="0" fontId="72" fillId="0" borderId="60" xfId="0" applyFont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/>
    </xf>
    <xf numFmtId="0" fontId="74" fillId="0" borderId="82" xfId="0" applyFont="1" applyBorder="1" applyAlignment="1">
      <alignment horizontal="center" vertical="center"/>
    </xf>
    <xf numFmtId="0" fontId="72" fillId="0" borderId="51" xfId="0" applyFont="1" applyBorder="1" applyAlignment="1">
      <alignment horizontal="center" vertical="center" wrapText="1"/>
    </xf>
    <xf numFmtId="0" fontId="72" fillId="0" borderId="83" xfId="0" applyFont="1" applyBorder="1" applyAlignment="1">
      <alignment horizontal="center" vertical="center" wrapText="1"/>
    </xf>
    <xf numFmtId="0" fontId="72" fillId="0" borderId="52" xfId="0" applyFont="1" applyBorder="1" applyAlignment="1">
      <alignment horizontal="center" vertical="center" wrapText="1"/>
    </xf>
    <xf numFmtId="0" fontId="67" fillId="64" borderId="70" xfId="0" applyFont="1" applyFill="1" applyBorder="1" applyAlignment="1">
      <alignment horizontal="center" vertical="center" wrapText="1"/>
    </xf>
    <xf numFmtId="0" fontId="67" fillId="64" borderId="1" xfId="0" applyFont="1" applyFill="1" applyBorder="1" applyAlignment="1">
      <alignment horizontal="center" vertical="center" wrapText="1"/>
    </xf>
    <xf numFmtId="0" fontId="65" fillId="0" borderId="71" xfId="0" applyFont="1" applyBorder="1" applyAlignment="1">
      <alignment horizontal="center" vertical="center" wrapText="1"/>
    </xf>
    <xf numFmtId="0" fontId="65" fillId="0" borderId="77" xfId="0" applyFont="1" applyBorder="1" applyAlignment="1">
      <alignment horizontal="center" vertical="center" wrapText="1"/>
    </xf>
    <xf numFmtId="0" fontId="73" fillId="3" borderId="53" xfId="0" applyFont="1" applyFill="1" applyBorder="1" applyAlignment="1">
      <alignment horizontal="center" vertical="center" wrapText="1"/>
    </xf>
    <xf numFmtId="0" fontId="73" fillId="3" borderId="49" xfId="0" applyFont="1" applyFill="1" applyBorder="1" applyAlignment="1">
      <alignment horizontal="center" vertical="center" wrapText="1"/>
    </xf>
    <xf numFmtId="0" fontId="73" fillId="3" borderId="85" xfId="0" applyFont="1" applyFill="1" applyBorder="1" applyAlignment="1">
      <alignment horizontal="center" vertical="center" wrapText="1"/>
    </xf>
    <xf numFmtId="0" fontId="73" fillId="3" borderId="3" xfId="0" applyFont="1" applyFill="1" applyBorder="1" applyAlignment="1">
      <alignment horizontal="center" vertical="center" wrapText="1"/>
    </xf>
    <xf numFmtId="0" fontId="67" fillId="65" borderId="70" xfId="0" applyFont="1" applyFill="1" applyBorder="1" applyAlignment="1">
      <alignment horizontal="center" vertical="center" wrapText="1"/>
    </xf>
    <xf numFmtId="0" fontId="67" fillId="65" borderId="1" xfId="0" applyFont="1" applyFill="1" applyBorder="1" applyAlignment="1">
      <alignment horizontal="center" vertical="center" wrapText="1"/>
    </xf>
    <xf numFmtId="0" fontId="65" fillId="0" borderId="71" xfId="0" applyFont="1" applyBorder="1" applyAlignment="1">
      <alignment horizontal="center" vertical="center"/>
    </xf>
    <xf numFmtId="0" fontId="65" fillId="0" borderId="77" xfId="0" applyFont="1" applyBorder="1" applyAlignment="1">
      <alignment horizontal="center" vertical="center"/>
    </xf>
    <xf numFmtId="0" fontId="65" fillId="0" borderId="78" xfId="0" applyFont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6" fillId="5" borderId="54" xfId="0" applyFont="1" applyFill="1" applyBorder="1" applyAlignment="1">
      <alignment horizontal="center" vertical="center" wrapText="1"/>
    </xf>
    <xf numFmtId="0" fontId="6" fillId="5" borderId="55" xfId="0" applyFont="1" applyFill="1" applyBorder="1" applyAlignment="1">
      <alignment horizontal="center" vertical="center" wrapText="1"/>
    </xf>
    <xf numFmtId="41" fontId="6" fillId="5" borderId="75" xfId="4" applyFont="1" applyFill="1" applyBorder="1" applyAlignment="1">
      <alignment horizontal="center" vertical="center" wrapText="1"/>
    </xf>
    <xf numFmtId="41" fontId="6" fillId="5" borderId="76" xfId="4" applyFont="1" applyFill="1" applyBorder="1" applyAlignment="1">
      <alignment horizontal="center" vertical="center" wrapText="1"/>
    </xf>
    <xf numFmtId="0" fontId="9" fillId="6" borderId="79" xfId="0" applyFont="1" applyFill="1" applyBorder="1" applyAlignment="1">
      <alignment horizontal="center" vertical="center" wrapText="1"/>
    </xf>
    <xf numFmtId="0" fontId="9" fillId="6" borderId="80" xfId="0" applyFont="1" applyFill="1" applyBorder="1" applyAlignment="1">
      <alignment horizontal="center" vertical="center" wrapText="1"/>
    </xf>
    <xf numFmtId="0" fontId="65" fillId="0" borderId="70" xfId="0" applyFont="1" applyBorder="1" applyAlignment="1">
      <alignment horizontal="center" vertical="center" wrapText="1"/>
    </xf>
    <xf numFmtId="0" fontId="73" fillId="3" borderId="1" xfId="0" applyFont="1" applyFill="1" applyBorder="1" applyAlignment="1">
      <alignment horizontal="center" vertical="center" wrapText="1"/>
    </xf>
    <xf numFmtId="41" fontId="71" fillId="66" borderId="72" xfId="4" applyFont="1" applyFill="1" applyBorder="1" applyAlignment="1">
      <alignment horizontal="center" vertical="center"/>
    </xf>
    <xf numFmtId="41" fontId="71" fillId="66" borderId="73" xfId="4" applyFont="1" applyFill="1" applyBorder="1" applyAlignment="1">
      <alignment horizontal="center" vertical="center"/>
    </xf>
    <xf numFmtId="0" fontId="65" fillId="0" borderId="70" xfId="0" applyFont="1" applyBorder="1" applyAlignment="1">
      <alignment horizontal="center" vertical="center"/>
    </xf>
    <xf numFmtId="0" fontId="65" fillId="3" borderId="71" xfId="0" applyFont="1" applyFill="1" applyBorder="1" applyAlignment="1">
      <alignment horizontal="center" vertical="center" wrapText="1"/>
    </xf>
    <xf numFmtId="0" fontId="65" fillId="3" borderId="77" xfId="0" applyFont="1" applyFill="1" applyBorder="1" applyAlignment="1">
      <alignment horizontal="center" vertical="center" wrapText="1"/>
    </xf>
    <xf numFmtId="0" fontId="65" fillId="3" borderId="78" xfId="0" applyFont="1" applyFill="1" applyBorder="1" applyAlignment="1">
      <alignment horizontal="center" vertical="center" wrapText="1"/>
    </xf>
    <xf numFmtId="41" fontId="4" fillId="5" borderId="70" xfId="4" applyFont="1" applyFill="1" applyBorder="1" applyAlignment="1">
      <alignment horizontal="center" vertical="center" wrapText="1"/>
    </xf>
    <xf numFmtId="41" fontId="4" fillId="5" borderId="82" xfId="4" applyFont="1" applyFill="1" applyBorder="1" applyAlignment="1">
      <alignment horizontal="center" vertical="center" wrapText="1"/>
    </xf>
    <xf numFmtId="0" fontId="5" fillId="3" borderId="86" xfId="0" applyFont="1" applyFill="1" applyBorder="1" applyAlignment="1">
      <alignment horizontal="center" vertical="center"/>
    </xf>
    <xf numFmtId="0" fontId="5" fillId="3" borderId="87" xfId="0" applyFont="1" applyFill="1" applyBorder="1" applyAlignment="1">
      <alignment horizontal="center" vertical="center"/>
    </xf>
    <xf numFmtId="0" fontId="5" fillId="3" borderId="88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9" xfId="0" applyFont="1" applyFill="1" applyBorder="1" applyAlignment="1">
      <alignment horizontal="center"/>
    </xf>
    <xf numFmtId="0" fontId="3" fillId="3" borderId="70" xfId="0" applyFont="1" applyFill="1" applyBorder="1" applyAlignment="1">
      <alignment horizontal="center"/>
    </xf>
    <xf numFmtId="0" fontId="3" fillId="3" borderId="82" xfId="0" applyFont="1" applyFill="1" applyBorder="1" applyAlignment="1">
      <alignment horizontal="center"/>
    </xf>
    <xf numFmtId="0" fontId="3" fillId="3" borderId="84" xfId="0" applyFont="1" applyFill="1" applyBorder="1" applyAlignment="1">
      <alignment horizontal="center"/>
    </xf>
    <xf numFmtId="41" fontId="15" fillId="68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64" borderId="4" xfId="0" applyFont="1" applyFill="1" applyBorder="1" applyAlignment="1">
      <alignment horizontal="center" vertical="center" wrapText="1"/>
    </xf>
    <xf numFmtId="0" fontId="6" fillId="64" borderId="5" xfId="0" applyFont="1" applyFill="1" applyBorder="1" applyAlignment="1">
      <alignment horizontal="center" vertical="center" wrapText="1"/>
    </xf>
    <xf numFmtId="0" fontId="9" fillId="30" borderId="10" xfId="0" applyFont="1" applyFill="1" applyBorder="1" applyAlignment="1">
      <alignment horizontal="center" vertical="center" wrapText="1"/>
    </xf>
    <xf numFmtId="0" fontId="9" fillId="30" borderId="5" xfId="0" applyFont="1" applyFill="1" applyBorder="1" applyAlignment="1">
      <alignment horizontal="center" vertical="center" wrapText="1"/>
    </xf>
    <xf numFmtId="0" fontId="9" fillId="64" borderId="1" xfId="0" applyFont="1" applyFill="1" applyBorder="1" applyAlignment="1">
      <alignment horizontal="center" vertical="center" wrapText="1"/>
    </xf>
    <xf numFmtId="0" fontId="9" fillId="64" borderId="53" xfId="0" applyFont="1" applyFill="1" applyBorder="1" applyAlignment="1">
      <alignment horizontal="center" vertical="center" wrapText="1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53" t="s">
        <v>31</v>
      </c>
      <c r="C1" s="153"/>
      <c r="D1" s="153"/>
      <c r="F1" s="153" t="s">
        <v>35</v>
      </c>
      <c r="G1" s="153"/>
      <c r="H1" s="153"/>
      <c r="I1" s="18"/>
    </row>
    <row r="2" spans="2:9" ht="13.5" customHeight="1" x14ac:dyDescent="0.25">
      <c r="B2" s="153" t="s">
        <v>24</v>
      </c>
      <c r="C2" s="153"/>
      <c r="D2" s="153"/>
      <c r="F2" s="153" t="s">
        <v>24</v>
      </c>
      <c r="G2" s="153"/>
      <c r="H2" s="153"/>
    </row>
    <row r="3" spans="2:9" x14ac:dyDescent="0.25">
      <c r="B3" s="153" t="s">
        <v>32</v>
      </c>
      <c r="C3" s="153"/>
      <c r="D3" s="153"/>
      <c r="F3" s="153" t="s">
        <v>28</v>
      </c>
      <c r="G3" s="153"/>
      <c r="H3" s="153"/>
    </row>
    <row r="4" spans="2:9" ht="7.5" customHeight="1" x14ac:dyDescent="0.25">
      <c r="G4" s="5"/>
      <c r="H4" s="6"/>
    </row>
    <row r="5" spans="2:9" ht="55.5" customHeight="1" x14ac:dyDescent="0.25">
      <c r="B5" s="152" t="s">
        <v>0</v>
      </c>
      <c r="C5" s="152"/>
      <c r="D5" s="7" t="s">
        <v>23</v>
      </c>
      <c r="F5" s="152" t="s">
        <v>0</v>
      </c>
      <c r="G5" s="152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51" t="s">
        <v>7</v>
      </c>
      <c r="G9" s="151"/>
      <c r="H9" s="9">
        <f>SUM(H6:H8)</f>
        <v>39190318000</v>
      </c>
    </row>
    <row r="10" spans="2:9" ht="35.25" customHeight="1" x14ac:dyDescent="0.25">
      <c r="B10" s="151" t="s">
        <v>6</v>
      </c>
      <c r="C10" s="151"/>
      <c r="D10" s="9">
        <f>+D9+D8+D7+D6</f>
        <v>41885181893</v>
      </c>
      <c r="E10" s="11"/>
      <c r="F10" s="152" t="s">
        <v>1</v>
      </c>
      <c r="G10" s="152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51" t="s">
        <v>7</v>
      </c>
      <c r="C14" s="151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52" t="s">
        <v>1</v>
      </c>
      <c r="C15" s="152"/>
      <c r="D15" s="10">
        <f>+D10+D14</f>
        <v>64523756893</v>
      </c>
      <c r="E15" s="11"/>
      <c r="F15" s="151" t="s">
        <v>6</v>
      </c>
      <c r="G15" s="151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51" t="s">
        <v>20</v>
      </c>
      <c r="C20" s="151"/>
      <c r="D20" s="9">
        <f>SUM(D16:D19)</f>
        <v>264133043070</v>
      </c>
      <c r="E20" s="11"/>
      <c r="F20" s="151" t="s">
        <v>30</v>
      </c>
      <c r="G20" s="151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52" t="s">
        <v>20</v>
      </c>
      <c r="G21" s="152"/>
      <c r="H21" s="10">
        <f>+H15+H20</f>
        <v>394211564000</v>
      </c>
    </row>
    <row r="22" spans="2:8" ht="26.25" customHeight="1" x14ac:dyDescent="0.25">
      <c r="B22" s="152" t="s">
        <v>8</v>
      </c>
      <c r="C22" s="152"/>
      <c r="D22" s="10">
        <f>+D15+D20</f>
        <v>328656799963</v>
      </c>
      <c r="F22" s="154" t="s">
        <v>8</v>
      </c>
      <c r="G22" s="155"/>
      <c r="H22" s="10">
        <f>+H21+H10</f>
        <v>433401882000</v>
      </c>
    </row>
    <row r="23" spans="2:8" ht="18.75" customHeight="1" x14ac:dyDescent="0.25">
      <c r="B23" s="156" t="s">
        <v>33</v>
      </c>
      <c r="C23" s="156"/>
      <c r="D23" s="156"/>
      <c r="F23" s="156" t="s">
        <v>34</v>
      </c>
      <c r="G23" s="156"/>
      <c r="H23" s="156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A4" sqref="A4"/>
    </sheetView>
  </sheetViews>
  <sheetFormatPr baseColWidth="10" defaultRowHeight="14.4" x14ac:dyDescent="0.3"/>
  <cols>
    <col min="1" max="1" width="54.33203125" customWidth="1"/>
    <col min="2" max="2" width="16.6640625" customWidth="1"/>
    <col min="3" max="3" width="17.5546875" customWidth="1"/>
    <col min="4" max="4" width="16.6640625" customWidth="1"/>
    <col min="5" max="5" width="17.44140625" customWidth="1"/>
  </cols>
  <sheetData>
    <row r="1" spans="1:9" ht="18.600000000000001" thickBot="1" x14ac:dyDescent="0.35">
      <c r="A1" s="158" t="s">
        <v>83</v>
      </c>
      <c r="B1" s="159"/>
      <c r="C1" s="159"/>
      <c r="D1" s="159"/>
      <c r="E1" s="160"/>
    </row>
    <row r="2" spans="1:9" ht="18.600000000000001" thickBot="1" x14ac:dyDescent="0.35">
      <c r="A2" s="162" t="s">
        <v>88</v>
      </c>
      <c r="B2" s="163"/>
      <c r="C2" s="163"/>
      <c r="D2" s="163"/>
      <c r="E2" s="164"/>
    </row>
    <row r="3" spans="1:9" ht="15" thickBot="1" x14ac:dyDescent="0.35"/>
    <row r="4" spans="1:9" ht="45.6" customHeight="1" thickBot="1" x14ac:dyDescent="0.35">
      <c r="A4" s="97" t="s">
        <v>74</v>
      </c>
      <c r="B4" s="98" t="s">
        <v>75</v>
      </c>
      <c r="C4" s="98" t="s">
        <v>76</v>
      </c>
      <c r="D4" s="98" t="s">
        <v>77</v>
      </c>
      <c r="E4" s="99" t="s">
        <v>78</v>
      </c>
    </row>
    <row r="5" spans="1:9" ht="45.6" customHeight="1" x14ac:dyDescent="0.3">
      <c r="A5" s="87" t="s">
        <v>80</v>
      </c>
      <c r="B5" s="85">
        <v>235110</v>
      </c>
      <c r="C5" s="115">
        <v>0.96299999999999997</v>
      </c>
      <c r="D5" s="86">
        <v>0.59099999999999997</v>
      </c>
      <c r="E5" s="88">
        <v>23</v>
      </c>
    </row>
    <row r="6" spans="1:9" ht="45.6" customHeight="1" x14ac:dyDescent="0.3">
      <c r="A6" s="87" t="s">
        <v>81</v>
      </c>
      <c r="B6" s="85">
        <v>476382</v>
      </c>
      <c r="C6" s="115">
        <v>0.94</v>
      </c>
      <c r="D6" s="86">
        <v>0.65700000000000003</v>
      </c>
      <c r="E6" s="88">
        <v>27</v>
      </c>
    </row>
    <row r="7" spans="1:9" ht="21" x14ac:dyDescent="0.3">
      <c r="A7" s="93" t="s">
        <v>86</v>
      </c>
      <c r="B7" s="94">
        <v>2415335</v>
      </c>
      <c r="C7" s="115">
        <v>0.80500000000000005</v>
      </c>
      <c r="D7" s="95">
        <v>0.378</v>
      </c>
      <c r="E7" s="96">
        <v>39</v>
      </c>
      <c r="I7" s="70"/>
    </row>
    <row r="8" spans="1:9" ht="21" x14ac:dyDescent="0.3">
      <c r="A8" s="87" t="s">
        <v>87</v>
      </c>
      <c r="B8" s="85">
        <v>8508922</v>
      </c>
      <c r="C8" s="118">
        <v>0.73299999999999998</v>
      </c>
      <c r="D8" s="86">
        <v>0.50700000000000001</v>
      </c>
      <c r="E8" s="88">
        <v>45</v>
      </c>
      <c r="I8" s="70"/>
    </row>
    <row r="9" spans="1:9" ht="21.6" thickBot="1" x14ac:dyDescent="0.35">
      <c r="A9" s="89" t="s">
        <v>82</v>
      </c>
      <c r="B9" s="90">
        <v>2649733</v>
      </c>
      <c r="C9" s="118">
        <v>0.67600000000000005</v>
      </c>
      <c r="D9" s="91">
        <v>0.28599999999999998</v>
      </c>
      <c r="E9" s="92">
        <v>48</v>
      </c>
    </row>
    <row r="10" spans="1:9" x14ac:dyDescent="0.3">
      <c r="B10" s="64"/>
      <c r="C10" s="64"/>
      <c r="D10" s="64"/>
      <c r="E10" s="64"/>
    </row>
    <row r="11" spans="1:9" ht="15.6" x14ac:dyDescent="0.3">
      <c r="A11" s="65" t="s">
        <v>84</v>
      </c>
      <c r="D11" s="161" t="s">
        <v>90</v>
      </c>
      <c r="E11" s="161"/>
    </row>
    <row r="12" spans="1:9" x14ac:dyDescent="0.3">
      <c r="A12" s="63"/>
    </row>
    <row r="13" spans="1:9" x14ac:dyDescent="0.3">
      <c r="A13" t="s">
        <v>79</v>
      </c>
    </row>
    <row r="15" spans="1:9" x14ac:dyDescent="0.3">
      <c r="A15" s="100"/>
      <c r="B15" s="157" t="s">
        <v>91</v>
      </c>
      <c r="C15" s="157"/>
      <c r="D15" s="157"/>
    </row>
    <row r="16" spans="1:9" x14ac:dyDescent="0.3">
      <c r="A16" s="101"/>
      <c r="B16" s="157" t="s">
        <v>92</v>
      </c>
      <c r="C16" s="157"/>
      <c r="D16" s="157"/>
    </row>
    <row r="17" spans="1:4" x14ac:dyDescent="0.3">
      <c r="A17" s="102"/>
      <c r="B17" s="157" t="s">
        <v>93</v>
      </c>
      <c r="C17" s="157"/>
      <c r="D17" s="157"/>
    </row>
  </sheetData>
  <mergeCells count="6">
    <mergeCell ref="B15:D15"/>
    <mergeCell ref="B16:D16"/>
    <mergeCell ref="B17:D17"/>
    <mergeCell ref="A1:E1"/>
    <mergeCell ref="D11:E1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tabSelected="1" zoomScale="110" zoomScaleNormal="11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6" width="15.6640625" style="19" customWidth="1"/>
    <col min="7" max="7" width="7.5546875" style="19" customWidth="1"/>
    <col min="8" max="8" width="15.77734375" style="19" customWidth="1"/>
    <col min="9" max="9" width="8.109375" style="19" customWidth="1"/>
    <col min="10" max="10" width="15.77734375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178" t="s">
        <v>46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5" x14ac:dyDescent="0.25">
      <c r="B2" s="178" t="s">
        <v>47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5" x14ac:dyDescent="0.25">
      <c r="B3" s="178" t="s">
        <v>100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5" ht="12.6" thickBot="1" x14ac:dyDescent="0.3"/>
    <row r="5" spans="1:15" ht="36" customHeight="1" x14ac:dyDescent="0.2">
      <c r="B5" s="179" t="s">
        <v>0</v>
      </c>
      <c r="C5" s="180"/>
      <c r="D5" s="181" t="s">
        <v>98</v>
      </c>
      <c r="E5" s="182"/>
      <c r="F5" s="51" t="s">
        <v>2</v>
      </c>
      <c r="G5" s="52" t="s">
        <v>3</v>
      </c>
      <c r="H5" s="52" t="s">
        <v>85</v>
      </c>
      <c r="I5" s="52" t="s">
        <v>41</v>
      </c>
      <c r="J5" s="53" t="s">
        <v>5</v>
      </c>
      <c r="K5" s="54" t="s">
        <v>44</v>
      </c>
      <c r="L5" s="54" t="s">
        <v>45</v>
      </c>
    </row>
    <row r="6" spans="1:15" s="21" customFormat="1" ht="31.5" customHeight="1" x14ac:dyDescent="0.25">
      <c r="A6" s="183" t="s">
        <v>69</v>
      </c>
      <c r="B6" s="71">
        <v>7563</v>
      </c>
      <c r="C6" s="126" t="s">
        <v>52</v>
      </c>
      <c r="D6" s="72" t="s">
        <v>48</v>
      </c>
      <c r="E6" s="73">
        <v>329318000</v>
      </c>
      <c r="F6" s="73">
        <v>0</v>
      </c>
      <c r="G6" s="108">
        <f>IFERROR(F6/E6,"-")</f>
        <v>0</v>
      </c>
      <c r="H6" s="73">
        <v>0</v>
      </c>
      <c r="I6" s="108">
        <f>IFERROR(H6/E6,"-")</f>
        <v>0</v>
      </c>
      <c r="J6" s="73">
        <v>0</v>
      </c>
      <c r="K6" s="108">
        <f>IFERROR(J6/E6,"-")</f>
        <v>0</v>
      </c>
      <c r="L6" s="108" t="str">
        <f t="shared" ref="L6:L46" si="0">IFERROR(J6/H6,"-")</f>
        <v>-</v>
      </c>
      <c r="M6" s="68"/>
      <c r="N6" s="66"/>
      <c r="O6" s="61"/>
    </row>
    <row r="7" spans="1:15" s="21" customFormat="1" ht="28.5" customHeight="1" x14ac:dyDescent="0.25">
      <c r="A7" s="184"/>
      <c r="B7" s="74">
        <v>7568</v>
      </c>
      <c r="C7" s="127" t="s">
        <v>53</v>
      </c>
      <c r="D7" s="72" t="s">
        <v>48</v>
      </c>
      <c r="E7" s="73">
        <v>19349730000</v>
      </c>
      <c r="F7" s="73">
        <v>8063535874</v>
      </c>
      <c r="G7" s="108">
        <f t="shared" ref="G7:G46" si="1">IFERROR(F7/E7,"-")</f>
        <v>0.41672601498832285</v>
      </c>
      <c r="H7" s="73">
        <v>1316310008</v>
      </c>
      <c r="I7" s="108">
        <f t="shared" ref="I7:I46" si="2">IFERROR(H7/E7,"-")</f>
        <v>6.802730622081031E-2</v>
      </c>
      <c r="J7" s="73">
        <v>11561399</v>
      </c>
      <c r="K7" s="108">
        <f t="shared" ref="K7:K46" si="3">IFERROR(J7/E7,"-")</f>
        <v>5.9749665757610055E-4</v>
      </c>
      <c r="L7" s="108">
        <f t="shared" si="0"/>
        <v>8.7831885572049826E-3</v>
      </c>
      <c r="M7" s="68"/>
      <c r="N7" s="66"/>
      <c r="O7" s="61"/>
    </row>
    <row r="8" spans="1:15" s="21" customFormat="1" ht="41.25" customHeight="1" x14ac:dyDescent="0.25">
      <c r="A8" s="184"/>
      <c r="B8" s="71">
        <v>7570</v>
      </c>
      <c r="C8" s="126" t="s">
        <v>54</v>
      </c>
      <c r="D8" s="72" t="s">
        <v>48</v>
      </c>
      <c r="E8" s="73">
        <v>26360184000</v>
      </c>
      <c r="F8" s="73">
        <v>5937069727</v>
      </c>
      <c r="G8" s="108">
        <f t="shared" si="1"/>
        <v>0.22522869062674222</v>
      </c>
      <c r="H8" s="73">
        <v>2978569826</v>
      </c>
      <c r="I8" s="108">
        <f t="shared" si="2"/>
        <v>0.11299503167352701</v>
      </c>
      <c r="J8" s="73">
        <v>0</v>
      </c>
      <c r="K8" s="108">
        <f t="shared" si="3"/>
        <v>0</v>
      </c>
      <c r="L8" s="108">
        <f t="shared" si="0"/>
        <v>0</v>
      </c>
      <c r="M8" s="84"/>
      <c r="N8" s="66"/>
      <c r="O8" s="61"/>
    </row>
    <row r="9" spans="1:15" s="21" customFormat="1" ht="21" customHeight="1" x14ac:dyDescent="0.25">
      <c r="A9" s="184"/>
      <c r="B9" s="71">
        <v>7574</v>
      </c>
      <c r="C9" s="126" t="s">
        <v>55</v>
      </c>
      <c r="D9" s="72" t="s">
        <v>48</v>
      </c>
      <c r="E9" s="73">
        <v>8436990000</v>
      </c>
      <c r="F9" s="73">
        <v>1267895629</v>
      </c>
      <c r="G9" s="108">
        <f t="shared" si="1"/>
        <v>0.15027819506719814</v>
      </c>
      <c r="H9" s="73">
        <v>1086499513</v>
      </c>
      <c r="I9" s="108">
        <f t="shared" si="2"/>
        <v>0.12877809657235578</v>
      </c>
      <c r="J9" s="73">
        <v>74052206</v>
      </c>
      <c r="K9" s="108">
        <f t="shared" si="3"/>
        <v>8.7770882743727317E-3</v>
      </c>
      <c r="L9" s="108">
        <f t="shared" si="0"/>
        <v>6.8156685864984828E-2</v>
      </c>
      <c r="M9" s="84"/>
      <c r="N9" s="66"/>
      <c r="O9" s="61"/>
    </row>
    <row r="10" spans="1:15" s="21" customFormat="1" ht="12" customHeight="1" x14ac:dyDescent="0.25">
      <c r="A10" s="184"/>
      <c r="B10" s="165" t="s">
        <v>7</v>
      </c>
      <c r="C10" s="166"/>
      <c r="D10" s="75" t="s">
        <v>48</v>
      </c>
      <c r="E10" s="76">
        <f>+E6+E7+E8+E9</f>
        <v>54476222000</v>
      </c>
      <c r="F10" s="76">
        <f>+F6+F7+F8+F9</f>
        <v>15268501230</v>
      </c>
      <c r="G10" s="106">
        <f t="shared" si="1"/>
        <v>0.28027826948058182</v>
      </c>
      <c r="H10" s="76">
        <f>+H6+H7+H8+H9</f>
        <v>5381379347</v>
      </c>
      <c r="I10" s="106">
        <f t="shared" si="2"/>
        <v>9.878400427621431E-2</v>
      </c>
      <c r="J10" s="76">
        <f>+J6+J7+J8+J9</f>
        <v>85613605</v>
      </c>
      <c r="K10" s="106">
        <f t="shared" si="3"/>
        <v>1.5715775040346961E-3</v>
      </c>
      <c r="L10" s="106">
        <f t="shared" si="0"/>
        <v>1.5909230604181007E-2</v>
      </c>
      <c r="M10" s="84"/>
      <c r="N10" s="84"/>
      <c r="O10" s="84"/>
    </row>
    <row r="11" spans="1:15" s="21" customFormat="1" ht="18" customHeight="1" x14ac:dyDescent="0.25">
      <c r="A11" s="184"/>
      <c r="B11" s="190">
        <v>7589</v>
      </c>
      <c r="C11" s="171" t="s">
        <v>56</v>
      </c>
      <c r="D11" s="72" t="s">
        <v>48</v>
      </c>
      <c r="E11" s="73">
        <f>SUM(E12:E13)</f>
        <v>23279369000</v>
      </c>
      <c r="F11" s="73">
        <f>SUM(F12:F13)</f>
        <v>4393010806</v>
      </c>
      <c r="G11" s="108">
        <f t="shared" si="1"/>
        <v>0.18870832821972108</v>
      </c>
      <c r="H11" s="73">
        <f>SUM(H12:H13)</f>
        <v>839727224</v>
      </c>
      <c r="I11" s="108">
        <f t="shared" si="2"/>
        <v>3.6071734762226589E-2</v>
      </c>
      <c r="J11" s="73">
        <f>SUM(J12:J13)</f>
        <v>508779</v>
      </c>
      <c r="K11" s="108">
        <f t="shared" si="3"/>
        <v>2.1855360426650741E-5</v>
      </c>
      <c r="L11" s="108">
        <f t="shared" si="0"/>
        <v>6.0588603710673547E-4</v>
      </c>
      <c r="M11" s="68"/>
      <c r="N11" s="66"/>
      <c r="O11" s="61"/>
    </row>
    <row r="12" spans="1:15" s="21" customFormat="1" ht="18" customHeight="1" x14ac:dyDescent="0.25">
      <c r="A12" s="184"/>
      <c r="B12" s="191"/>
      <c r="C12" s="170"/>
      <c r="D12" s="77" t="s">
        <v>50</v>
      </c>
      <c r="E12" s="73">
        <v>23130619000</v>
      </c>
      <c r="F12" s="73">
        <v>4393010806</v>
      </c>
      <c r="G12" s="108">
        <f t="shared" si="1"/>
        <v>0.189921886915348</v>
      </c>
      <c r="H12" s="73">
        <v>839727224</v>
      </c>
      <c r="I12" s="108">
        <f t="shared" si="2"/>
        <v>3.6303707393217623E-2</v>
      </c>
      <c r="J12" s="73">
        <v>508779</v>
      </c>
      <c r="K12" s="108">
        <f t="shared" si="3"/>
        <v>2.1995909404759121E-5</v>
      </c>
      <c r="L12" s="108">
        <f t="shared" si="0"/>
        <v>6.0588603710673547E-4</v>
      </c>
      <c r="M12" s="69"/>
      <c r="N12" s="66"/>
      <c r="O12" s="61"/>
    </row>
    <row r="13" spans="1:15" s="21" customFormat="1" ht="18" customHeight="1" x14ac:dyDescent="0.25">
      <c r="A13" s="184"/>
      <c r="B13" s="192"/>
      <c r="C13" s="172"/>
      <c r="D13" s="77" t="s">
        <v>51</v>
      </c>
      <c r="E13" s="78">
        <v>148750000</v>
      </c>
      <c r="F13" s="78">
        <v>0</v>
      </c>
      <c r="G13" s="109">
        <f t="shared" si="1"/>
        <v>0</v>
      </c>
      <c r="H13" s="78">
        <v>0</v>
      </c>
      <c r="I13" s="109">
        <f t="shared" si="2"/>
        <v>0</v>
      </c>
      <c r="J13" s="73">
        <v>0</v>
      </c>
      <c r="K13" s="109">
        <f t="shared" si="3"/>
        <v>0</v>
      </c>
      <c r="L13" s="108" t="str">
        <f t="shared" si="0"/>
        <v>-</v>
      </c>
      <c r="M13" s="68"/>
      <c r="N13" s="66"/>
      <c r="O13" s="61"/>
    </row>
    <row r="14" spans="1:15" s="21" customFormat="1" ht="22.5" customHeight="1" x14ac:dyDescent="0.25">
      <c r="A14" s="184"/>
      <c r="B14" s="165" t="s">
        <v>37</v>
      </c>
      <c r="C14" s="166"/>
      <c r="D14" s="75" t="s">
        <v>48</v>
      </c>
      <c r="E14" s="76">
        <f>E11</f>
        <v>23279369000</v>
      </c>
      <c r="F14" s="76">
        <f>F11</f>
        <v>4393010806</v>
      </c>
      <c r="G14" s="106">
        <f t="shared" si="1"/>
        <v>0.18870832821972108</v>
      </c>
      <c r="H14" s="76">
        <f>H11</f>
        <v>839727224</v>
      </c>
      <c r="I14" s="106">
        <f t="shared" si="2"/>
        <v>3.6071734762226589E-2</v>
      </c>
      <c r="J14" s="76">
        <f>J11</f>
        <v>508779</v>
      </c>
      <c r="K14" s="106">
        <f t="shared" si="3"/>
        <v>2.1855360426650741E-5</v>
      </c>
      <c r="L14" s="106">
        <f t="shared" si="0"/>
        <v>6.0588603710673547E-4</v>
      </c>
      <c r="M14" s="84"/>
      <c r="N14" s="66"/>
      <c r="O14" s="61"/>
    </row>
    <row r="15" spans="1:15" s="21" customFormat="1" ht="13.8" x14ac:dyDescent="0.25">
      <c r="A15" s="184"/>
      <c r="B15" s="173" t="s">
        <v>1</v>
      </c>
      <c r="C15" s="174"/>
      <c r="D15" s="79" t="s">
        <v>48</v>
      </c>
      <c r="E15" s="80">
        <f>E10+E14</f>
        <v>77755591000</v>
      </c>
      <c r="F15" s="80">
        <f>F10+F14</f>
        <v>19661512036</v>
      </c>
      <c r="G15" s="105">
        <f t="shared" si="1"/>
        <v>0.25286300037253912</v>
      </c>
      <c r="H15" s="80">
        <f>H10+H14</f>
        <v>6221106571</v>
      </c>
      <c r="I15" s="105">
        <f t="shared" si="2"/>
        <v>8.0008479017283793E-2</v>
      </c>
      <c r="J15" s="80">
        <f>J10+J14</f>
        <v>86122384</v>
      </c>
      <c r="K15" s="105">
        <f t="shared" si="3"/>
        <v>1.1076037477485059E-3</v>
      </c>
      <c r="L15" s="105">
        <f t="shared" si="0"/>
        <v>1.384357959747287E-2</v>
      </c>
      <c r="M15" s="68"/>
      <c r="N15" s="66"/>
      <c r="O15" s="61"/>
    </row>
    <row r="16" spans="1:15" s="21" customFormat="1" ht="27.6" customHeight="1" x14ac:dyDescent="0.25">
      <c r="A16" s="184"/>
      <c r="B16" s="81">
        <v>7596</v>
      </c>
      <c r="C16" s="126" t="s">
        <v>57</v>
      </c>
      <c r="D16" s="72" t="s">
        <v>48</v>
      </c>
      <c r="E16" s="73">
        <v>10880858000</v>
      </c>
      <c r="F16" s="73">
        <v>2119348771</v>
      </c>
      <c r="G16" s="108">
        <f t="shared" si="1"/>
        <v>0.19477772534114499</v>
      </c>
      <c r="H16" s="73">
        <v>70741647</v>
      </c>
      <c r="I16" s="108">
        <f t="shared" si="2"/>
        <v>6.5014769055896145E-3</v>
      </c>
      <c r="J16" s="73">
        <v>490848</v>
      </c>
      <c r="K16" s="108">
        <f t="shared" si="3"/>
        <v>4.5111148403921824E-5</v>
      </c>
      <c r="L16" s="108">
        <f t="shared" si="0"/>
        <v>6.9386001148658586E-3</v>
      </c>
      <c r="M16" s="69"/>
      <c r="N16" s="66"/>
      <c r="O16" s="61"/>
    </row>
    <row r="17" spans="1:15" s="21" customFormat="1" ht="27.6" customHeight="1" x14ac:dyDescent="0.25">
      <c r="A17" s="184"/>
      <c r="B17" s="82">
        <v>7588</v>
      </c>
      <c r="C17" s="130" t="s">
        <v>58</v>
      </c>
      <c r="D17" s="72" t="s">
        <v>48</v>
      </c>
      <c r="E17" s="73">
        <v>12028175000</v>
      </c>
      <c r="F17" s="73">
        <v>3472531025</v>
      </c>
      <c r="G17" s="108">
        <f t="shared" si="1"/>
        <v>0.28869974247963637</v>
      </c>
      <c r="H17" s="73">
        <v>563401343</v>
      </c>
      <c r="I17" s="108">
        <f t="shared" si="2"/>
        <v>4.6840135182602514E-2</v>
      </c>
      <c r="J17" s="73">
        <v>1166442</v>
      </c>
      <c r="K17" s="108">
        <f t="shared" si="3"/>
        <v>9.6975808882062323E-5</v>
      </c>
      <c r="L17" s="108">
        <f t="shared" si="0"/>
        <v>2.0703571521305374E-3</v>
      </c>
      <c r="M17" s="68"/>
      <c r="N17" s="66"/>
      <c r="O17" s="61"/>
    </row>
    <row r="18" spans="1:15" s="21" customFormat="1" ht="13.8" customHeight="1" x14ac:dyDescent="0.25">
      <c r="A18" s="184"/>
      <c r="B18" s="175">
        <v>7583</v>
      </c>
      <c r="C18" s="171" t="s">
        <v>59</v>
      </c>
      <c r="D18" s="72" t="s">
        <v>48</v>
      </c>
      <c r="E18" s="73">
        <f>E19+E20</f>
        <v>11526699000</v>
      </c>
      <c r="F18" s="73">
        <f>F19+F20</f>
        <v>1100225137</v>
      </c>
      <c r="G18" s="108">
        <f t="shared" si="1"/>
        <v>9.5450148997557757E-2</v>
      </c>
      <c r="H18" s="73">
        <f>H19+H20</f>
        <v>0</v>
      </c>
      <c r="I18" s="108">
        <f t="shared" si="2"/>
        <v>0</v>
      </c>
      <c r="J18" s="73">
        <f>J19+J20</f>
        <v>0</v>
      </c>
      <c r="K18" s="108">
        <f t="shared" si="3"/>
        <v>0</v>
      </c>
      <c r="L18" s="108" t="str">
        <f t="shared" si="0"/>
        <v>-</v>
      </c>
      <c r="M18" s="68"/>
      <c r="N18" s="66"/>
      <c r="O18" s="61"/>
    </row>
    <row r="19" spans="1:15" s="21" customFormat="1" ht="13.8" customHeight="1" x14ac:dyDescent="0.25">
      <c r="A19" s="184"/>
      <c r="B19" s="176"/>
      <c r="C19" s="170"/>
      <c r="D19" s="77" t="s">
        <v>50</v>
      </c>
      <c r="E19" s="116">
        <v>11526699000</v>
      </c>
      <c r="F19" s="116">
        <v>1100225137</v>
      </c>
      <c r="G19" s="117">
        <f t="shared" si="1"/>
        <v>9.5450148997557757E-2</v>
      </c>
      <c r="H19" s="116">
        <v>0</v>
      </c>
      <c r="I19" s="117">
        <f t="shared" si="2"/>
        <v>0</v>
      </c>
      <c r="J19" s="116">
        <v>0</v>
      </c>
      <c r="K19" s="117">
        <f t="shared" si="3"/>
        <v>0</v>
      </c>
      <c r="L19" s="117" t="str">
        <f t="shared" si="0"/>
        <v>-</v>
      </c>
      <c r="M19" s="68"/>
      <c r="N19" s="66"/>
      <c r="O19" s="61"/>
    </row>
    <row r="20" spans="1:15" s="21" customFormat="1" ht="13.8" customHeight="1" x14ac:dyDescent="0.25">
      <c r="A20" s="184"/>
      <c r="B20" s="177"/>
      <c r="C20" s="172"/>
      <c r="D20" s="77" t="s">
        <v>51</v>
      </c>
      <c r="E20" s="116">
        <v>0</v>
      </c>
      <c r="F20" s="116">
        <v>0</v>
      </c>
      <c r="G20" s="117" t="str">
        <f t="shared" si="1"/>
        <v>-</v>
      </c>
      <c r="H20" s="116">
        <v>0</v>
      </c>
      <c r="I20" s="117" t="str">
        <f t="shared" si="2"/>
        <v>-</v>
      </c>
      <c r="J20" s="116">
        <v>0</v>
      </c>
      <c r="K20" s="117" t="str">
        <f t="shared" si="3"/>
        <v>-</v>
      </c>
      <c r="L20" s="117" t="str">
        <f t="shared" si="0"/>
        <v>-</v>
      </c>
      <c r="M20" s="68"/>
      <c r="N20" s="66"/>
      <c r="O20" s="61"/>
    </row>
    <row r="21" spans="1:15" s="21" customFormat="1" ht="19.8" customHeight="1" x14ac:dyDescent="0.25">
      <c r="A21" s="184"/>
      <c r="B21" s="74">
        <v>7579</v>
      </c>
      <c r="C21" s="126" t="s">
        <v>60</v>
      </c>
      <c r="D21" s="72" t="s">
        <v>48</v>
      </c>
      <c r="E21" s="73">
        <v>9506322000</v>
      </c>
      <c r="F21" s="73">
        <v>995398184</v>
      </c>
      <c r="G21" s="108">
        <f t="shared" si="1"/>
        <v>0.10470907507656484</v>
      </c>
      <c r="H21" s="73">
        <v>75267782</v>
      </c>
      <c r="I21" s="108">
        <f t="shared" si="2"/>
        <v>7.9176554297235042E-3</v>
      </c>
      <c r="J21" s="73">
        <v>522253</v>
      </c>
      <c r="K21" s="108">
        <f t="shared" si="3"/>
        <v>5.4937440579016784E-5</v>
      </c>
      <c r="L21" s="108">
        <f t="shared" si="0"/>
        <v>6.9385995723907478E-3</v>
      </c>
      <c r="M21" s="68"/>
      <c r="N21" s="66"/>
      <c r="O21" s="61"/>
    </row>
    <row r="22" spans="1:15" ht="12" customHeight="1" x14ac:dyDescent="0.25">
      <c r="A22" s="184"/>
      <c r="B22" s="165" t="s">
        <v>38</v>
      </c>
      <c r="C22" s="166"/>
      <c r="D22" s="75" t="s">
        <v>48</v>
      </c>
      <c r="E22" s="76">
        <f>E16+E17+E18+E21</f>
        <v>43942054000</v>
      </c>
      <c r="F22" s="76">
        <f>F16+F17+F18+F21</f>
        <v>7687503117</v>
      </c>
      <c r="G22" s="106">
        <f t="shared" si="1"/>
        <v>0.17494637635737281</v>
      </c>
      <c r="H22" s="76">
        <f>H16+H17+H18+H21</f>
        <v>709410772</v>
      </c>
      <c r="I22" s="106">
        <f t="shared" si="2"/>
        <v>1.6144233312352672E-2</v>
      </c>
      <c r="J22" s="76">
        <f>J16+J17+J18+J21</f>
        <v>2179543</v>
      </c>
      <c r="K22" s="106">
        <f t="shared" si="3"/>
        <v>4.960038964041144E-5</v>
      </c>
      <c r="L22" s="106">
        <f t="shared" si="0"/>
        <v>3.0723285944127166E-3</v>
      </c>
      <c r="M22" s="84"/>
      <c r="N22" s="67"/>
      <c r="O22" s="61"/>
    </row>
    <row r="23" spans="1:15" ht="35.4" customHeight="1" x14ac:dyDescent="0.25">
      <c r="A23" s="184"/>
      <c r="B23" s="74">
        <v>7581</v>
      </c>
      <c r="C23" s="126" t="s">
        <v>61</v>
      </c>
      <c r="D23" s="72" t="s">
        <v>48</v>
      </c>
      <c r="E23" s="73">
        <v>9462882000</v>
      </c>
      <c r="F23" s="73">
        <v>1221752453</v>
      </c>
      <c r="G23" s="108">
        <f t="shared" si="1"/>
        <v>0.12910997442428215</v>
      </c>
      <c r="H23" s="73">
        <v>144558665</v>
      </c>
      <c r="I23" s="108">
        <f t="shared" si="2"/>
        <v>1.5276388842215299E-2</v>
      </c>
      <c r="J23" s="73">
        <v>1742061</v>
      </c>
      <c r="K23" s="108">
        <f t="shared" si="3"/>
        <v>1.8409412692665933E-4</v>
      </c>
      <c r="L23" s="108">
        <f t="shared" si="0"/>
        <v>1.2050892971376015E-2</v>
      </c>
      <c r="M23" s="68"/>
      <c r="N23" s="67"/>
      <c r="O23" s="61"/>
    </row>
    <row r="24" spans="1:15" ht="21.75" customHeight="1" x14ac:dyDescent="0.25">
      <c r="A24" s="184"/>
      <c r="B24" s="165" t="s">
        <v>7</v>
      </c>
      <c r="C24" s="166"/>
      <c r="D24" s="75" t="s">
        <v>48</v>
      </c>
      <c r="E24" s="76">
        <f>E23</f>
        <v>9462882000</v>
      </c>
      <c r="F24" s="76">
        <f>F23</f>
        <v>1221752453</v>
      </c>
      <c r="G24" s="106">
        <f t="shared" si="1"/>
        <v>0.12910997442428215</v>
      </c>
      <c r="H24" s="76">
        <f>H23</f>
        <v>144558665</v>
      </c>
      <c r="I24" s="106">
        <f t="shared" si="2"/>
        <v>1.5276388842215299E-2</v>
      </c>
      <c r="J24" s="76">
        <f>J23</f>
        <v>1742061</v>
      </c>
      <c r="K24" s="106">
        <f t="shared" si="3"/>
        <v>1.8409412692665933E-4</v>
      </c>
      <c r="L24" s="106">
        <f t="shared" si="0"/>
        <v>1.2050892971376015E-2</v>
      </c>
      <c r="M24" s="68"/>
      <c r="N24" s="67"/>
      <c r="O24" s="61"/>
    </row>
    <row r="25" spans="1:15" ht="13.8" customHeight="1" x14ac:dyDescent="0.25">
      <c r="A25" s="184"/>
      <c r="B25" s="167">
        <v>7573</v>
      </c>
      <c r="C25" s="169" t="s">
        <v>62</v>
      </c>
      <c r="D25" s="72" t="s">
        <v>48</v>
      </c>
      <c r="E25" s="73">
        <f>E26+E27</f>
        <v>52582404000</v>
      </c>
      <c r="F25" s="73">
        <f>F26+F27</f>
        <v>20260175938</v>
      </c>
      <c r="G25" s="108">
        <f t="shared" si="1"/>
        <v>0.38530334098075852</v>
      </c>
      <c r="H25" s="73">
        <f>H26+H27</f>
        <v>2140489824</v>
      </c>
      <c r="I25" s="108">
        <f t="shared" si="2"/>
        <v>4.0707340501206446E-2</v>
      </c>
      <c r="J25" s="73">
        <f>J26+J27</f>
        <v>30070890</v>
      </c>
      <c r="K25" s="108">
        <f t="shared" si="3"/>
        <v>5.71881232360544E-4</v>
      </c>
      <c r="L25" s="108">
        <f t="shared" si="0"/>
        <v>1.4048602176396051E-2</v>
      </c>
      <c r="M25" s="68"/>
      <c r="N25" s="67"/>
      <c r="O25" s="61"/>
    </row>
    <row r="26" spans="1:15" ht="13.8" customHeight="1" x14ac:dyDescent="0.25">
      <c r="A26" s="184"/>
      <c r="B26" s="168"/>
      <c r="C26" s="170"/>
      <c r="D26" s="77" t="s">
        <v>50</v>
      </c>
      <c r="E26" s="73">
        <v>51373848000</v>
      </c>
      <c r="F26" s="73">
        <v>20230495938</v>
      </c>
      <c r="G26" s="108">
        <f t="shared" si="1"/>
        <v>0.3937897729210395</v>
      </c>
      <c r="H26" s="73">
        <v>2140489824</v>
      </c>
      <c r="I26" s="108">
        <f t="shared" si="2"/>
        <v>4.1664969772168908E-2</v>
      </c>
      <c r="J26" s="73">
        <v>30070890</v>
      </c>
      <c r="K26" s="108">
        <f t="shared" si="3"/>
        <v>5.8533458502076779E-4</v>
      </c>
      <c r="L26" s="108">
        <f t="shared" si="0"/>
        <v>1.4048602176396051E-2</v>
      </c>
      <c r="M26" s="68"/>
      <c r="N26" s="67"/>
      <c r="O26" s="61"/>
    </row>
    <row r="27" spans="1:15" ht="13.8" customHeight="1" x14ac:dyDescent="0.25">
      <c r="A27" s="184"/>
      <c r="B27" s="168"/>
      <c r="C27" s="170"/>
      <c r="D27" s="77" t="s">
        <v>51</v>
      </c>
      <c r="E27" s="73">
        <v>1208556000</v>
      </c>
      <c r="F27" s="73">
        <v>29680000</v>
      </c>
      <c r="G27" s="108">
        <f t="shared" si="1"/>
        <v>2.4558233131108529E-2</v>
      </c>
      <c r="H27" s="73">
        <v>0</v>
      </c>
      <c r="I27" s="108">
        <f t="shared" si="2"/>
        <v>0</v>
      </c>
      <c r="J27" s="73">
        <v>0</v>
      </c>
      <c r="K27" s="108">
        <f t="shared" si="3"/>
        <v>0</v>
      </c>
      <c r="L27" s="108" t="str">
        <f t="shared" si="0"/>
        <v>-</v>
      </c>
      <c r="M27" s="68"/>
      <c r="N27" s="67"/>
      <c r="O27" s="61"/>
    </row>
    <row r="28" spans="1:15" ht="20.399999999999999" x14ac:dyDescent="0.25">
      <c r="A28" s="184"/>
      <c r="B28" s="74">
        <v>7576</v>
      </c>
      <c r="C28" s="126" t="s">
        <v>63</v>
      </c>
      <c r="D28" s="72" t="s">
        <v>48</v>
      </c>
      <c r="E28" s="73">
        <v>25976667000</v>
      </c>
      <c r="F28" s="73">
        <v>16688695457</v>
      </c>
      <c r="G28" s="108">
        <f t="shared" si="1"/>
        <v>0.6424494511555312</v>
      </c>
      <c r="H28" s="73">
        <v>10061623627</v>
      </c>
      <c r="I28" s="108">
        <f t="shared" si="2"/>
        <v>0.3873331258009351</v>
      </c>
      <c r="J28" s="73">
        <v>0</v>
      </c>
      <c r="K28" s="108">
        <f t="shared" si="3"/>
        <v>0</v>
      </c>
      <c r="L28" s="108">
        <f t="shared" si="0"/>
        <v>0</v>
      </c>
      <c r="M28" s="68"/>
      <c r="N28" s="67"/>
      <c r="O28" s="61"/>
    </row>
    <row r="29" spans="1:15" ht="14.4" customHeight="1" x14ac:dyDescent="0.25">
      <c r="A29" s="184"/>
      <c r="B29" s="189">
        <v>7587</v>
      </c>
      <c r="C29" s="186" t="s">
        <v>64</v>
      </c>
      <c r="D29" s="72" t="s">
        <v>48</v>
      </c>
      <c r="E29" s="73">
        <f>E30+E31</f>
        <v>84115253000</v>
      </c>
      <c r="F29" s="73">
        <f>F30+F31</f>
        <v>39382210744</v>
      </c>
      <c r="G29" s="108">
        <f t="shared" si="1"/>
        <v>0.46819345290443337</v>
      </c>
      <c r="H29" s="73">
        <f>H30+H31</f>
        <v>28743400940</v>
      </c>
      <c r="I29" s="108">
        <f t="shared" si="2"/>
        <v>0.34171449190077335</v>
      </c>
      <c r="J29" s="73">
        <f>J30+J31</f>
        <v>176791399</v>
      </c>
      <c r="K29" s="108">
        <f t="shared" si="3"/>
        <v>2.1017757504694186E-3</v>
      </c>
      <c r="L29" s="108">
        <f t="shared" si="0"/>
        <v>6.1506778327672729E-3</v>
      </c>
      <c r="M29" s="68"/>
      <c r="N29" s="67"/>
      <c r="O29" s="61"/>
    </row>
    <row r="30" spans="1:15" ht="14.4" customHeight="1" x14ac:dyDescent="0.25">
      <c r="A30" s="184"/>
      <c r="B30" s="189"/>
      <c r="C30" s="186"/>
      <c r="D30" s="77" t="s">
        <v>50</v>
      </c>
      <c r="E30" s="73">
        <v>81775544000</v>
      </c>
      <c r="F30" s="73">
        <v>39382210744</v>
      </c>
      <c r="G30" s="108">
        <f t="shared" si="1"/>
        <v>0.4815891013088216</v>
      </c>
      <c r="H30" s="73">
        <v>28743400940</v>
      </c>
      <c r="I30" s="108">
        <f t="shared" si="2"/>
        <v>0.35149140603699314</v>
      </c>
      <c r="J30" s="73">
        <v>176791399</v>
      </c>
      <c r="K30" s="108">
        <f t="shared" si="3"/>
        <v>2.1619103995199349E-3</v>
      </c>
      <c r="L30" s="108">
        <f t="shared" si="0"/>
        <v>6.1506778327672729E-3</v>
      </c>
      <c r="M30" s="68"/>
      <c r="N30" s="67"/>
      <c r="O30" s="61"/>
    </row>
    <row r="31" spans="1:15" ht="14.4" customHeight="1" x14ac:dyDescent="0.25">
      <c r="A31" s="184"/>
      <c r="B31" s="189"/>
      <c r="C31" s="186"/>
      <c r="D31" s="77" t="s">
        <v>51</v>
      </c>
      <c r="E31" s="73">
        <v>2339709000</v>
      </c>
      <c r="F31" s="73">
        <v>0</v>
      </c>
      <c r="G31" s="108">
        <f t="shared" si="1"/>
        <v>0</v>
      </c>
      <c r="H31" s="73">
        <v>0</v>
      </c>
      <c r="I31" s="108">
        <f t="shared" si="2"/>
        <v>0</v>
      </c>
      <c r="J31" s="73">
        <v>0</v>
      </c>
      <c r="K31" s="108">
        <f t="shared" si="3"/>
        <v>0</v>
      </c>
      <c r="L31" s="108" t="str">
        <f t="shared" si="0"/>
        <v>-</v>
      </c>
      <c r="M31" s="68"/>
      <c r="N31" s="67"/>
      <c r="O31" s="61"/>
    </row>
    <row r="32" spans="1:15" ht="13.8" customHeight="1" x14ac:dyDescent="0.25">
      <c r="A32" s="184"/>
      <c r="B32" s="189">
        <v>7578</v>
      </c>
      <c r="C32" s="186" t="s">
        <v>65</v>
      </c>
      <c r="D32" s="72" t="s">
        <v>48</v>
      </c>
      <c r="E32" s="73">
        <f>E33+E34</f>
        <v>135721115000</v>
      </c>
      <c r="F32" s="73">
        <f>F33+F34</f>
        <v>55911839241</v>
      </c>
      <c r="G32" s="108">
        <f t="shared" si="1"/>
        <v>0.41196124303134407</v>
      </c>
      <c r="H32" s="73">
        <f>H33+H34</f>
        <v>22238264204</v>
      </c>
      <c r="I32" s="108">
        <f t="shared" si="2"/>
        <v>0.16385264889696788</v>
      </c>
      <c r="J32" s="73">
        <f>J33+J34</f>
        <v>14513046</v>
      </c>
      <c r="K32" s="108">
        <f t="shared" si="3"/>
        <v>1.0693285271050123E-4</v>
      </c>
      <c r="L32" s="108">
        <f t="shared" si="0"/>
        <v>6.5261595360439765E-4</v>
      </c>
      <c r="M32" s="68"/>
      <c r="N32" s="67"/>
      <c r="O32" s="61"/>
    </row>
    <row r="33" spans="1:15" ht="13.8" customHeight="1" x14ac:dyDescent="0.25">
      <c r="A33" s="184"/>
      <c r="B33" s="189"/>
      <c r="C33" s="186"/>
      <c r="D33" s="77" t="s">
        <v>50</v>
      </c>
      <c r="E33" s="73">
        <v>130080760000</v>
      </c>
      <c r="F33" s="73">
        <v>51954106995</v>
      </c>
      <c r="G33" s="108">
        <f t="shared" si="1"/>
        <v>0.39939885802481473</v>
      </c>
      <c r="H33" s="73">
        <v>22233255643</v>
      </c>
      <c r="I33" s="108">
        <f t="shared" si="2"/>
        <v>0.17091886335073689</v>
      </c>
      <c r="J33" s="73">
        <v>14513046</v>
      </c>
      <c r="K33" s="108">
        <f t="shared" si="3"/>
        <v>1.1156950497521693E-4</v>
      </c>
      <c r="L33" s="108">
        <f t="shared" si="0"/>
        <v>6.5276297061646663E-4</v>
      </c>
      <c r="M33" s="68"/>
      <c r="N33" s="67"/>
      <c r="O33" s="61"/>
    </row>
    <row r="34" spans="1:15" ht="13.8" customHeight="1" x14ac:dyDescent="0.25">
      <c r="A34" s="184"/>
      <c r="B34" s="189"/>
      <c r="C34" s="186"/>
      <c r="D34" s="77" t="s">
        <v>51</v>
      </c>
      <c r="E34" s="73">
        <v>5640355000</v>
      </c>
      <c r="F34" s="73">
        <v>3957732246</v>
      </c>
      <c r="G34" s="108">
        <f t="shared" si="1"/>
        <v>0.70168140941483292</v>
      </c>
      <c r="H34" s="73">
        <v>5008561</v>
      </c>
      <c r="I34" s="108">
        <f t="shared" si="2"/>
        <v>8.8798683770791021E-4</v>
      </c>
      <c r="J34" s="73">
        <v>0</v>
      </c>
      <c r="K34" s="108">
        <f t="shared" si="3"/>
        <v>0</v>
      </c>
      <c r="L34" s="108">
        <f t="shared" si="0"/>
        <v>0</v>
      </c>
      <c r="M34" s="68"/>
      <c r="N34" s="67"/>
      <c r="O34" s="61"/>
    </row>
    <row r="35" spans="1:15" ht="22.5" customHeight="1" x14ac:dyDescent="0.25">
      <c r="A35" s="184"/>
      <c r="B35" s="165" t="s">
        <v>39</v>
      </c>
      <c r="C35" s="166"/>
      <c r="D35" s="75" t="s">
        <v>48</v>
      </c>
      <c r="E35" s="76">
        <f>E25+E28+E29+E32</f>
        <v>298395439000</v>
      </c>
      <c r="F35" s="76">
        <f>F25+F28+F29+F32</f>
        <v>132242921380</v>
      </c>
      <c r="G35" s="106">
        <f t="shared" si="1"/>
        <v>0.44318010296397325</v>
      </c>
      <c r="H35" s="76">
        <f>H25+H28+H29+H32</f>
        <v>63183778595</v>
      </c>
      <c r="I35" s="106">
        <f t="shared" si="2"/>
        <v>0.21174512186494915</v>
      </c>
      <c r="J35" s="76">
        <f>J25+J28+J29+J32</f>
        <v>221375335</v>
      </c>
      <c r="K35" s="106">
        <f t="shared" si="3"/>
        <v>7.4188578666579421E-4</v>
      </c>
      <c r="L35" s="106">
        <f t="shared" si="0"/>
        <v>3.5036735681635597E-3</v>
      </c>
      <c r="M35" s="68"/>
      <c r="N35" s="67"/>
      <c r="O35" s="61"/>
    </row>
    <row r="36" spans="1:15" ht="14.4" customHeight="1" x14ac:dyDescent="0.25">
      <c r="A36" s="184"/>
      <c r="B36" s="175">
        <v>7593</v>
      </c>
      <c r="C36" s="169" t="s">
        <v>66</v>
      </c>
      <c r="D36" s="72" t="s">
        <v>48</v>
      </c>
      <c r="E36" s="73">
        <f>E37+E38</f>
        <v>40962056000</v>
      </c>
      <c r="F36" s="73">
        <f>F37+F38</f>
        <v>15701161855</v>
      </c>
      <c r="G36" s="108">
        <f t="shared" si="1"/>
        <v>0.38330990649004532</v>
      </c>
      <c r="H36" s="73">
        <f>H37+H38</f>
        <v>3318208976</v>
      </c>
      <c r="I36" s="108">
        <f t="shared" si="2"/>
        <v>8.1006895161707698E-2</v>
      </c>
      <c r="J36" s="73">
        <f>J37+J38</f>
        <v>3007461</v>
      </c>
      <c r="K36" s="108">
        <f t="shared" si="3"/>
        <v>7.3420655447568357E-5</v>
      </c>
      <c r="L36" s="108">
        <f t="shared" si="0"/>
        <v>9.0635069151835115E-4</v>
      </c>
      <c r="M36" s="68"/>
      <c r="N36" s="67"/>
      <c r="O36" s="61"/>
    </row>
    <row r="37" spans="1:15" ht="14.4" customHeight="1" x14ac:dyDescent="0.25">
      <c r="A37" s="184"/>
      <c r="B37" s="176"/>
      <c r="C37" s="170"/>
      <c r="D37" s="72" t="s">
        <v>50</v>
      </c>
      <c r="E37" s="73">
        <v>38262056000</v>
      </c>
      <c r="F37" s="73">
        <v>15701161855</v>
      </c>
      <c r="G37" s="108">
        <f t="shared" si="1"/>
        <v>0.41035855091007134</v>
      </c>
      <c r="H37" s="73">
        <v>3318208976</v>
      </c>
      <c r="I37" s="108">
        <f t="shared" si="2"/>
        <v>8.6723227209745346E-2</v>
      </c>
      <c r="J37" s="73">
        <v>3007461</v>
      </c>
      <c r="K37" s="108">
        <f t="shared" si="3"/>
        <v>7.8601656952255781E-5</v>
      </c>
      <c r="L37" s="108">
        <f t="shared" si="0"/>
        <v>9.0635069151835115E-4</v>
      </c>
      <c r="M37" s="68"/>
      <c r="N37" s="67"/>
    </row>
    <row r="38" spans="1:15" ht="14.4" customHeight="1" x14ac:dyDescent="0.2">
      <c r="A38" s="184"/>
      <c r="B38" s="177"/>
      <c r="C38" s="172"/>
      <c r="D38" s="72" t="s">
        <v>51</v>
      </c>
      <c r="E38" s="73">
        <v>2700000000</v>
      </c>
      <c r="F38" s="73">
        <v>0</v>
      </c>
      <c r="G38" s="108">
        <f t="shared" si="1"/>
        <v>0</v>
      </c>
      <c r="H38" s="73">
        <v>0</v>
      </c>
      <c r="I38" s="108">
        <f t="shared" si="2"/>
        <v>0</v>
      </c>
      <c r="J38" s="73">
        <v>0</v>
      </c>
      <c r="K38" s="108">
        <f t="shared" si="3"/>
        <v>0</v>
      </c>
      <c r="L38" s="108" t="str">
        <f t="shared" si="0"/>
        <v>-</v>
      </c>
    </row>
    <row r="39" spans="1:15" ht="13.8" x14ac:dyDescent="0.2">
      <c r="A39" s="184"/>
      <c r="B39" s="185">
        <v>7653</v>
      </c>
      <c r="C39" s="186" t="s">
        <v>67</v>
      </c>
      <c r="D39" s="72" t="s">
        <v>48</v>
      </c>
      <c r="E39" s="73">
        <f>E40+E41</f>
        <v>33684108000</v>
      </c>
      <c r="F39" s="73">
        <f>F40+F41</f>
        <v>13686667469</v>
      </c>
      <c r="G39" s="108">
        <f t="shared" si="1"/>
        <v>0.40632417723515196</v>
      </c>
      <c r="H39" s="73">
        <f>H40+H41</f>
        <v>4992092073</v>
      </c>
      <c r="I39" s="108">
        <f t="shared" si="2"/>
        <v>0.14820318451063036</v>
      </c>
      <c r="J39" s="73">
        <f>J40+J41</f>
        <v>1029354</v>
      </c>
      <c r="K39" s="108">
        <f t="shared" si="3"/>
        <v>3.055903988907766E-5</v>
      </c>
      <c r="L39" s="108">
        <f t="shared" si="0"/>
        <v>2.0619691803508929E-4</v>
      </c>
      <c r="N39" s="67"/>
    </row>
    <row r="40" spans="1:15" ht="13.8" x14ac:dyDescent="0.2">
      <c r="A40" s="184"/>
      <c r="B40" s="185"/>
      <c r="C40" s="186"/>
      <c r="D40" s="77" t="s">
        <v>50</v>
      </c>
      <c r="E40" s="73">
        <v>33362644000</v>
      </c>
      <c r="F40" s="73">
        <v>13448196469</v>
      </c>
      <c r="G40" s="108">
        <f t="shared" si="1"/>
        <v>0.40309144769821004</v>
      </c>
      <c r="H40" s="73">
        <v>4992092073</v>
      </c>
      <c r="I40" s="108">
        <f t="shared" si="2"/>
        <v>0.14963118849333404</v>
      </c>
      <c r="J40" s="73">
        <v>1029354</v>
      </c>
      <c r="K40" s="108">
        <f t="shared" si="3"/>
        <v>3.0853489909252994E-5</v>
      </c>
      <c r="L40" s="108">
        <f t="shared" si="0"/>
        <v>2.0619691803508929E-4</v>
      </c>
    </row>
    <row r="41" spans="1:15" ht="13.8" x14ac:dyDescent="0.2">
      <c r="A41" s="184"/>
      <c r="B41" s="185"/>
      <c r="C41" s="186"/>
      <c r="D41" s="77" t="s">
        <v>51</v>
      </c>
      <c r="E41" s="73">
        <v>321464000</v>
      </c>
      <c r="F41" s="73">
        <v>238471000</v>
      </c>
      <c r="G41" s="108">
        <f t="shared" si="1"/>
        <v>0.74182801184580549</v>
      </c>
      <c r="H41" s="73">
        <v>0</v>
      </c>
      <c r="I41" s="108">
        <f t="shared" si="2"/>
        <v>0</v>
      </c>
      <c r="J41" s="73">
        <v>0</v>
      </c>
      <c r="K41" s="108">
        <f t="shared" si="3"/>
        <v>0</v>
      </c>
      <c r="L41" s="108" t="str">
        <f t="shared" si="0"/>
        <v>-</v>
      </c>
    </row>
    <row r="42" spans="1:15" ht="37.200000000000003" customHeight="1" x14ac:dyDescent="0.2">
      <c r="A42" s="184"/>
      <c r="B42" s="74">
        <v>7595</v>
      </c>
      <c r="C42" s="126" t="s">
        <v>68</v>
      </c>
      <c r="D42" s="72" t="s">
        <v>48</v>
      </c>
      <c r="E42" s="73">
        <v>6155768000</v>
      </c>
      <c r="F42" s="73">
        <v>2053110283</v>
      </c>
      <c r="G42" s="108">
        <f t="shared" si="1"/>
        <v>0.33352626073627206</v>
      </c>
      <c r="H42" s="73">
        <v>274731283</v>
      </c>
      <c r="I42" s="108">
        <f t="shared" si="2"/>
        <v>4.4629895571113139E-2</v>
      </c>
      <c r="J42" s="73">
        <v>488989</v>
      </c>
      <c r="K42" s="108">
        <f t="shared" si="3"/>
        <v>7.9435904666972507E-5</v>
      </c>
      <c r="L42" s="108">
        <f t="shared" si="0"/>
        <v>1.7798810337882054E-3</v>
      </c>
    </row>
    <row r="43" spans="1:15" ht="22.2" customHeight="1" x14ac:dyDescent="0.2">
      <c r="A43" s="184"/>
      <c r="B43" s="74">
        <v>7907</v>
      </c>
      <c r="C43" s="126" t="s">
        <v>71</v>
      </c>
      <c r="D43" s="72" t="s">
        <v>48</v>
      </c>
      <c r="E43" s="73">
        <v>2115936000</v>
      </c>
      <c r="F43" s="73">
        <v>141680000</v>
      </c>
      <c r="G43" s="108">
        <f t="shared" si="1"/>
        <v>6.6958546950380352E-2</v>
      </c>
      <c r="H43" s="73">
        <v>0</v>
      </c>
      <c r="I43" s="108">
        <f t="shared" si="2"/>
        <v>0</v>
      </c>
      <c r="J43" s="73">
        <v>0</v>
      </c>
      <c r="K43" s="108">
        <f t="shared" si="3"/>
        <v>0</v>
      </c>
      <c r="L43" s="108" t="str">
        <f t="shared" si="0"/>
        <v>-</v>
      </c>
    </row>
    <row r="44" spans="1:15" ht="13.8" x14ac:dyDescent="0.2">
      <c r="A44" s="184"/>
      <c r="B44" s="165" t="s">
        <v>40</v>
      </c>
      <c r="C44" s="166"/>
      <c r="D44" s="75" t="s">
        <v>48</v>
      </c>
      <c r="E44" s="76">
        <f>E36+E39+E42+E43</f>
        <v>82917868000</v>
      </c>
      <c r="F44" s="76">
        <f>F36+F39+F42+F43</f>
        <v>31582619607</v>
      </c>
      <c r="G44" s="106">
        <f t="shared" si="1"/>
        <v>0.38089039634979521</v>
      </c>
      <c r="H44" s="76">
        <f>H36+H39+H42+H43</f>
        <v>8585032332</v>
      </c>
      <c r="I44" s="106">
        <f t="shared" si="2"/>
        <v>0.10353657829214809</v>
      </c>
      <c r="J44" s="76">
        <f>J36+J39+J42+J43</f>
        <v>4525804</v>
      </c>
      <c r="K44" s="106">
        <f t="shared" si="3"/>
        <v>5.4581769999199687E-5</v>
      </c>
      <c r="L44" s="106">
        <f t="shared" si="0"/>
        <v>5.271737863036856E-4</v>
      </c>
    </row>
    <row r="45" spans="1:15" ht="13.8" x14ac:dyDescent="0.2">
      <c r="A45" s="184"/>
      <c r="B45" s="173" t="s">
        <v>20</v>
      </c>
      <c r="C45" s="174"/>
      <c r="D45" s="79" t="s">
        <v>48</v>
      </c>
      <c r="E45" s="80">
        <f>E22+E24+E35+E44</f>
        <v>434718243000</v>
      </c>
      <c r="F45" s="80">
        <f>F22+F24+F35+F44</f>
        <v>172734796557</v>
      </c>
      <c r="G45" s="105">
        <f t="shared" si="1"/>
        <v>0.39734885604283232</v>
      </c>
      <c r="H45" s="80">
        <f>H22+H24+H35+H44</f>
        <v>72622780364</v>
      </c>
      <c r="I45" s="105">
        <f t="shared" si="2"/>
        <v>0.16705712615791926</v>
      </c>
      <c r="J45" s="80">
        <f>J22+J24+J35+J44</f>
        <v>229822743</v>
      </c>
      <c r="K45" s="105">
        <f t="shared" si="3"/>
        <v>5.2867057387329379E-4</v>
      </c>
      <c r="L45" s="105">
        <f t="shared" si="0"/>
        <v>3.1646095322718591E-3</v>
      </c>
    </row>
    <row r="46" spans="1:15" ht="14.4" thickBot="1" x14ac:dyDescent="0.25">
      <c r="A46" s="184"/>
      <c r="B46" s="187" t="s">
        <v>8</v>
      </c>
      <c r="C46" s="188"/>
      <c r="D46" s="188"/>
      <c r="E46" s="83">
        <f>E15+E45</f>
        <v>512473834000</v>
      </c>
      <c r="F46" s="83">
        <f>F15+F45</f>
        <v>192396308593</v>
      </c>
      <c r="G46" s="104">
        <f t="shared" si="1"/>
        <v>0.37542659903490799</v>
      </c>
      <c r="H46" s="83">
        <f>H15+H45</f>
        <v>78843886935</v>
      </c>
      <c r="I46" s="104">
        <f t="shared" si="2"/>
        <v>0.15384958548927594</v>
      </c>
      <c r="J46" s="83">
        <f>J15+J45</f>
        <v>315945127</v>
      </c>
      <c r="K46" s="104">
        <f t="shared" si="3"/>
        <v>6.1650977286774019E-4</v>
      </c>
      <c r="L46" s="104">
        <f t="shared" si="0"/>
        <v>4.0072241397797852E-3</v>
      </c>
    </row>
    <row r="47" spans="1:15" x14ac:dyDescent="0.25">
      <c r="H47" s="119"/>
    </row>
    <row r="48" spans="1:15" ht="13.2" x14ac:dyDescent="0.25">
      <c r="E48" s="107"/>
      <c r="H48" s="119"/>
      <c r="J48" s="103"/>
    </row>
    <row r="49" spans="5:8" ht="13.2" x14ac:dyDescent="0.25">
      <c r="E49" s="107"/>
      <c r="H49" s="119"/>
    </row>
    <row r="50" spans="5:8" x14ac:dyDescent="0.25">
      <c r="E50" s="67"/>
      <c r="H50" s="119"/>
    </row>
    <row r="51" spans="5:8" x14ac:dyDescent="0.25">
      <c r="H51" s="119"/>
    </row>
    <row r="52" spans="5:8" x14ac:dyDescent="0.25">
      <c r="H52" s="119"/>
    </row>
    <row r="53" spans="5:8" x14ac:dyDescent="0.25">
      <c r="H53" s="119"/>
    </row>
    <row r="54" spans="5:8" x14ac:dyDescent="0.25">
      <c r="H54" s="119"/>
    </row>
  </sheetData>
  <autoFilter ref="A5:L39" xr:uid="{00000000-0009-0000-0000-000002000000}">
    <filterColumn colId="1" showButton="0"/>
    <filterColumn colId="3" showButton="0"/>
  </autoFilter>
  <mergeCells count="29">
    <mergeCell ref="A6:A46"/>
    <mergeCell ref="B39:B41"/>
    <mergeCell ref="C39:C41"/>
    <mergeCell ref="B44:C44"/>
    <mergeCell ref="B45:C45"/>
    <mergeCell ref="B46:D46"/>
    <mergeCell ref="B29:B31"/>
    <mergeCell ref="C29:C31"/>
    <mergeCell ref="B35:C35"/>
    <mergeCell ref="B36:B38"/>
    <mergeCell ref="C36:C38"/>
    <mergeCell ref="B22:C22"/>
    <mergeCell ref="B10:C10"/>
    <mergeCell ref="C32:C34"/>
    <mergeCell ref="B32:B34"/>
    <mergeCell ref="B11:B13"/>
    <mergeCell ref="B1:L1"/>
    <mergeCell ref="B2:L2"/>
    <mergeCell ref="B3:L3"/>
    <mergeCell ref="B5:C5"/>
    <mergeCell ref="D5:E5"/>
    <mergeCell ref="B24:C24"/>
    <mergeCell ref="B25:B27"/>
    <mergeCell ref="C25:C27"/>
    <mergeCell ref="C11:C13"/>
    <mergeCell ref="B14:C14"/>
    <mergeCell ref="B15:C15"/>
    <mergeCell ref="C18:C20"/>
    <mergeCell ref="B18:B20"/>
  </mergeCells>
  <pageMargins left="0.70866141732283472" right="0.70866141732283472" top="0.74803149606299213" bottom="0.74803149606299213" header="0.31496062992125984" footer="0.31496062992125984"/>
  <pageSetup scale="36" orientation="landscape" r:id="rId1"/>
  <ignoredErrors>
    <ignoredError sqref="I10 I11:I46 G10:G4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zoomScaleNormal="100" zoomScaleSheetLayoutView="85" workbookViewId="0">
      <pane ySplit="5" topLeftCell="A6" activePane="bottomLeft" state="frozen"/>
      <selection pane="bottomLeft" activeCell="A5" sqref="A5:B5"/>
    </sheetView>
  </sheetViews>
  <sheetFormatPr baseColWidth="10" defaultColWidth="11.44140625" defaultRowHeight="13.2" x14ac:dyDescent="0.25"/>
  <cols>
    <col min="1" max="1" width="8.5546875" style="24" customWidth="1"/>
    <col min="2" max="2" width="27.88671875" style="24" customWidth="1"/>
    <col min="3" max="3" width="23" style="24" customWidth="1"/>
    <col min="4" max="4" width="22.44140625" style="24" customWidth="1"/>
    <col min="5" max="5" width="12.5546875" style="24" customWidth="1"/>
    <col min="6" max="6" width="22.109375" style="24" customWidth="1"/>
    <col min="7" max="7" width="14.88671875" style="24" customWidth="1"/>
    <col min="8" max="8" width="19.88671875" style="24" customWidth="1"/>
    <col min="9" max="9" width="13.109375" style="24" customWidth="1"/>
    <col min="10" max="16384" width="11.44140625" style="24"/>
  </cols>
  <sheetData>
    <row r="1" spans="1:11" ht="22.8" customHeight="1" x14ac:dyDescent="0.25">
      <c r="A1" s="195" t="s">
        <v>70</v>
      </c>
      <c r="B1" s="196"/>
      <c r="C1" s="196"/>
      <c r="D1" s="196"/>
      <c r="E1" s="196"/>
      <c r="F1" s="196"/>
      <c r="G1" s="196"/>
      <c r="H1" s="196"/>
      <c r="I1" s="196"/>
      <c r="J1" s="197"/>
    </row>
    <row r="2" spans="1:11" ht="22.8" customHeight="1" thickBot="1" x14ac:dyDescent="0.3">
      <c r="A2" s="198" t="s">
        <v>49</v>
      </c>
      <c r="B2" s="199"/>
      <c r="C2" s="199"/>
      <c r="D2" s="199"/>
      <c r="E2" s="199"/>
      <c r="F2" s="199"/>
      <c r="G2" s="199"/>
      <c r="H2" s="199"/>
      <c r="I2" s="199"/>
      <c r="J2" s="200"/>
    </row>
    <row r="3" spans="1:11" ht="7.2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3"/>
    </row>
    <row r="4" spans="1:11" ht="7.2" customHeight="1" x14ac:dyDescent="0.25">
      <c r="A4" s="204"/>
      <c r="B4" s="205"/>
      <c r="C4" s="205"/>
      <c r="D4" s="205"/>
      <c r="E4" s="205"/>
      <c r="F4" s="205"/>
      <c r="G4" s="205"/>
      <c r="H4" s="205"/>
      <c r="I4" s="205"/>
      <c r="J4" s="206"/>
    </row>
    <row r="5" spans="1:11" ht="31.8" customHeight="1" x14ac:dyDescent="0.25">
      <c r="A5" s="193" t="s">
        <v>21</v>
      </c>
      <c r="B5" s="194"/>
      <c r="C5" s="131" t="s">
        <v>42</v>
      </c>
      <c r="D5" s="131" t="s">
        <v>2</v>
      </c>
      <c r="E5" s="132" t="s">
        <v>3</v>
      </c>
      <c r="F5" s="131" t="s">
        <v>4</v>
      </c>
      <c r="G5" s="133" t="s">
        <v>41</v>
      </c>
      <c r="H5" s="131" t="s">
        <v>5</v>
      </c>
      <c r="I5" s="134" t="s">
        <v>44</v>
      </c>
      <c r="J5" s="141" t="s">
        <v>45</v>
      </c>
      <c r="K5" s="40"/>
    </row>
    <row r="6" spans="1:11" ht="31.2" customHeight="1" x14ac:dyDescent="0.25">
      <c r="A6" s="142" t="s">
        <v>94</v>
      </c>
      <c r="B6" s="135" t="s">
        <v>36</v>
      </c>
      <c r="C6" s="136">
        <v>129283017000</v>
      </c>
      <c r="D6" s="136">
        <v>16354365283</v>
      </c>
      <c r="E6" s="137">
        <f t="shared" ref="E6:E9" si="0">+D6/C6</f>
        <v>0.12650049219535153</v>
      </c>
      <c r="F6" s="136">
        <v>16352227065</v>
      </c>
      <c r="G6" s="137">
        <f t="shared" ref="G6:G9" si="1">+F6/C6</f>
        <v>0.12648395314753522</v>
      </c>
      <c r="H6" s="136">
        <v>16346940665</v>
      </c>
      <c r="I6" s="137">
        <f t="shared" ref="I6:I9" si="2">+H6/C6</f>
        <v>0.12644306301267708</v>
      </c>
      <c r="J6" s="143">
        <f>+H6/F6</f>
        <v>0.99967671681789971</v>
      </c>
    </row>
    <row r="7" spans="1:11" ht="31.2" customHeight="1" x14ac:dyDescent="0.25">
      <c r="A7" s="142" t="s">
        <v>95</v>
      </c>
      <c r="B7" s="138" t="s">
        <v>72</v>
      </c>
      <c r="C7" s="136">
        <v>18080000000</v>
      </c>
      <c r="D7" s="136">
        <v>11274905565</v>
      </c>
      <c r="E7" s="137">
        <f t="shared" si="0"/>
        <v>0.62361203346238936</v>
      </c>
      <c r="F7" s="136">
        <v>3280199015</v>
      </c>
      <c r="G7" s="137">
        <f t="shared" si="1"/>
        <v>0.18142693667035398</v>
      </c>
      <c r="H7" s="136">
        <v>396700795</v>
      </c>
      <c r="I7" s="137">
        <f t="shared" si="2"/>
        <v>2.1941415652654866E-2</v>
      </c>
      <c r="J7" s="144">
        <f>IFERROR(H7/F7,"-")</f>
        <v>0.12093802637764647</v>
      </c>
    </row>
    <row r="8" spans="1:11" ht="43.8" customHeight="1" x14ac:dyDescent="0.25">
      <c r="A8" s="142" t="s">
        <v>96</v>
      </c>
      <c r="B8" s="135" t="s">
        <v>73</v>
      </c>
      <c r="C8" s="139">
        <v>10587000000</v>
      </c>
      <c r="D8" s="139">
        <v>5600000000</v>
      </c>
      <c r="E8" s="140">
        <f t="shared" si="0"/>
        <v>0.52895059979219794</v>
      </c>
      <c r="F8" s="139">
        <v>5600000000</v>
      </c>
      <c r="G8" s="140">
        <f t="shared" si="1"/>
        <v>0.52895059979219794</v>
      </c>
      <c r="H8" s="139">
        <v>500870957</v>
      </c>
      <c r="I8" s="140">
        <f t="shared" si="2"/>
        <v>4.7309998772078962E-2</v>
      </c>
      <c r="J8" s="145">
        <f>IFERROR(H8/F8,"-")</f>
        <v>8.9441242321428568E-2</v>
      </c>
    </row>
    <row r="9" spans="1:11" s="43" customFormat="1" ht="32.4" customHeight="1" thickBot="1" x14ac:dyDescent="0.3">
      <c r="A9" s="146" t="s">
        <v>97</v>
      </c>
      <c r="B9" s="147" t="s">
        <v>22</v>
      </c>
      <c r="C9" s="148">
        <f>SUM(C6:C8)</f>
        <v>157950017000</v>
      </c>
      <c r="D9" s="148">
        <f>SUM(D6:D8)</f>
        <v>33229270848</v>
      </c>
      <c r="E9" s="149">
        <f t="shared" si="0"/>
        <v>0.21037839361549421</v>
      </c>
      <c r="F9" s="148">
        <f>SUM(F6:F8)</f>
        <v>25232426080</v>
      </c>
      <c r="G9" s="149">
        <f t="shared" si="1"/>
        <v>0.15974943567115918</v>
      </c>
      <c r="H9" s="148">
        <f>SUM(H6:H8)</f>
        <v>17244512417</v>
      </c>
      <c r="I9" s="149">
        <f t="shared" si="2"/>
        <v>0.10917702159538228</v>
      </c>
      <c r="J9" s="150">
        <f>+H9/F9</f>
        <v>0.68342664959468691</v>
      </c>
    </row>
    <row r="10" spans="1:11" x14ac:dyDescent="0.25">
      <c r="B10" s="22"/>
      <c r="C10" s="28"/>
      <c r="F10" s="28"/>
    </row>
    <row r="11" spans="1:11" x14ac:dyDescent="0.25">
      <c r="C11" s="28"/>
      <c r="D11" s="28"/>
      <c r="E11" s="28"/>
      <c r="F11" s="28"/>
      <c r="G11" s="28"/>
      <c r="H11" s="28"/>
    </row>
    <row r="12" spans="1:11" ht="14.4" x14ac:dyDescent="0.3">
      <c r="C12" s="62"/>
      <c r="F12" s="129"/>
      <c r="H12" s="29"/>
      <c r="I12"/>
    </row>
    <row r="13" spans="1:11" x14ac:dyDescent="0.25">
      <c r="C13" s="28"/>
    </row>
    <row r="14" spans="1:11" x14ac:dyDescent="0.25">
      <c r="C14" s="28"/>
    </row>
    <row r="15" spans="1:11" x14ac:dyDescent="0.25">
      <c r="F15" s="28"/>
      <c r="G15" s="114"/>
    </row>
    <row r="16" spans="1:11" x14ac:dyDescent="0.25">
      <c r="E16" s="30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208" t="s">
        <v>70</v>
      </c>
      <c r="B1" s="208"/>
      <c r="C1" s="208"/>
      <c r="D1" s="208"/>
      <c r="E1" s="208"/>
    </row>
    <row r="2" spans="1:22" ht="13.2" hidden="1" x14ac:dyDescent="0.2">
      <c r="A2" s="208" t="s">
        <v>89</v>
      </c>
      <c r="B2" s="208"/>
      <c r="C2" s="208"/>
      <c r="D2" s="208"/>
      <c r="E2" s="208"/>
    </row>
    <row r="3" spans="1:22" ht="15" customHeight="1" x14ac:dyDescent="0.2">
      <c r="A3" s="27"/>
      <c r="B3" s="38"/>
      <c r="C3" s="34"/>
      <c r="D3" s="34"/>
      <c r="E3" s="25"/>
    </row>
    <row r="4" spans="1:22" ht="31.8" customHeight="1" x14ac:dyDescent="0.2">
      <c r="A4" s="209" t="s">
        <v>0</v>
      </c>
      <c r="B4" s="210"/>
      <c r="C4" s="121" t="s">
        <v>99</v>
      </c>
      <c r="D4" s="121" t="s">
        <v>5</v>
      </c>
      <c r="E4" s="122" t="s">
        <v>43</v>
      </c>
    </row>
    <row r="5" spans="1:22" ht="24.6" customHeight="1" x14ac:dyDescent="0.2">
      <c r="A5" s="59">
        <v>7589</v>
      </c>
      <c r="B5" s="59" t="s">
        <v>56</v>
      </c>
      <c r="C5" s="55">
        <v>6076099811</v>
      </c>
      <c r="D5" s="55">
        <v>1891838907</v>
      </c>
      <c r="E5" s="110">
        <f>+D5/C5</f>
        <v>0.31135744405894522</v>
      </c>
      <c r="F5" s="45"/>
    </row>
    <row r="6" spans="1:22" ht="12" x14ac:dyDescent="0.2">
      <c r="A6" s="211" t="s">
        <v>37</v>
      </c>
      <c r="B6" s="212"/>
      <c r="C6" s="48">
        <f>C5</f>
        <v>6076099811</v>
      </c>
      <c r="D6" s="48">
        <f>D5</f>
        <v>1891838907</v>
      </c>
      <c r="E6" s="111">
        <f>+D6/C6</f>
        <v>0.31135744405894522</v>
      </c>
    </row>
    <row r="7" spans="1:22" ht="24.6" customHeight="1" x14ac:dyDescent="0.2">
      <c r="A7" s="58">
        <v>7563</v>
      </c>
      <c r="B7" s="59" t="s">
        <v>52</v>
      </c>
      <c r="C7" s="55">
        <v>63847235</v>
      </c>
      <c r="D7" s="55">
        <v>21595833</v>
      </c>
      <c r="E7" s="110">
        <f>D7/C7</f>
        <v>0.33824225904222793</v>
      </c>
    </row>
    <row r="8" spans="1:22" ht="24.6" customHeight="1" x14ac:dyDescent="0.2">
      <c r="A8" s="58">
        <v>7568</v>
      </c>
      <c r="B8" s="59" t="s">
        <v>53</v>
      </c>
      <c r="C8" s="55">
        <v>5980671546</v>
      </c>
      <c r="D8" s="55">
        <v>2540563295</v>
      </c>
      <c r="E8" s="110">
        <f>D8/C8</f>
        <v>0.42479565638396954</v>
      </c>
    </row>
    <row r="9" spans="1:22" ht="34.200000000000003" x14ac:dyDescent="0.2">
      <c r="A9" s="58">
        <v>7570</v>
      </c>
      <c r="B9" s="59" t="s">
        <v>54</v>
      </c>
      <c r="C9" s="55">
        <v>5148070459</v>
      </c>
      <c r="D9" s="55">
        <v>1879668170</v>
      </c>
      <c r="E9" s="110">
        <f>D9/C9</f>
        <v>0.36512090985738394</v>
      </c>
    </row>
    <row r="10" spans="1:22" ht="24.6" customHeight="1" x14ac:dyDescent="0.2">
      <c r="A10" s="58">
        <v>7574</v>
      </c>
      <c r="B10" s="59" t="s">
        <v>55</v>
      </c>
      <c r="C10" s="55">
        <v>1652861586</v>
      </c>
      <c r="D10" s="55">
        <v>550542553</v>
      </c>
      <c r="E10" s="110">
        <f>D10/C10</f>
        <v>0.33308448672483093</v>
      </c>
    </row>
    <row r="11" spans="1:22" ht="12" x14ac:dyDescent="0.2">
      <c r="A11" s="211" t="s">
        <v>7</v>
      </c>
      <c r="B11" s="212"/>
      <c r="C11" s="49">
        <f>SUM(C7:C10)</f>
        <v>12845450826</v>
      </c>
      <c r="D11" s="49">
        <f>SUM(D7:D10)</f>
        <v>4992369851</v>
      </c>
      <c r="E11" s="111">
        <f>+D11/C11</f>
        <v>0.38864886243580721</v>
      </c>
      <c r="F11" s="45"/>
    </row>
    <row r="12" spans="1:22" s="13" customFormat="1" ht="12" x14ac:dyDescent="0.25">
      <c r="A12" s="213" t="s">
        <v>25</v>
      </c>
      <c r="B12" s="213"/>
      <c r="C12" s="123">
        <f>+C11+C6</f>
        <v>18921550637</v>
      </c>
      <c r="D12" s="123">
        <f>+D11+D6</f>
        <v>6884208758</v>
      </c>
      <c r="E12" s="124">
        <f>+D12/C12</f>
        <v>0.36382899531174401</v>
      </c>
      <c r="F12" s="32"/>
      <c r="G12" s="3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s="13" customFormat="1" ht="34.200000000000003" x14ac:dyDescent="0.25">
      <c r="A13" s="60">
        <v>7596</v>
      </c>
      <c r="B13" s="59" t="s">
        <v>57</v>
      </c>
      <c r="C13" s="56">
        <v>3816419146</v>
      </c>
      <c r="D13" s="56">
        <v>1021923105</v>
      </c>
      <c r="E13" s="110">
        <f t="shared" ref="E13:E28" si="0">D13/C13</f>
        <v>0.26777014418635869</v>
      </c>
      <c r="F13" s="32"/>
      <c r="G13" s="3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s="13" customFormat="1" ht="24.6" customHeight="1" x14ac:dyDescent="0.25">
      <c r="A14" s="59">
        <v>7588</v>
      </c>
      <c r="B14" s="59" t="s">
        <v>58</v>
      </c>
      <c r="C14" s="56">
        <v>2689388916</v>
      </c>
      <c r="D14" s="56">
        <v>1166988938</v>
      </c>
      <c r="E14" s="110">
        <f t="shared" si="0"/>
        <v>0.43392345787447278</v>
      </c>
      <c r="F14" s="32"/>
      <c r="G14" s="3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s="13" customFormat="1" ht="24.6" customHeight="1" x14ac:dyDescent="0.25">
      <c r="A15" s="58">
        <v>7583</v>
      </c>
      <c r="B15" s="59" t="s">
        <v>59</v>
      </c>
      <c r="C15" s="56">
        <v>3553687667</v>
      </c>
      <c r="D15" s="56">
        <v>335475967</v>
      </c>
      <c r="E15" s="110">
        <f t="shared" si="0"/>
        <v>9.4402209320552544E-2</v>
      </c>
      <c r="F15" s="32"/>
      <c r="G15" s="3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13" customFormat="1" ht="24.6" customHeight="1" x14ac:dyDescent="0.25">
      <c r="A16" s="58">
        <v>7579</v>
      </c>
      <c r="B16" s="59" t="s">
        <v>60</v>
      </c>
      <c r="C16" s="56">
        <v>1533950820</v>
      </c>
      <c r="D16" s="56">
        <v>1053137460</v>
      </c>
      <c r="E16" s="110">
        <f t="shared" si="0"/>
        <v>0.68655229768057358</v>
      </c>
      <c r="F16" s="32"/>
      <c r="G16" s="3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s="13" customFormat="1" ht="12" x14ac:dyDescent="0.25">
      <c r="A17" s="211" t="s">
        <v>38</v>
      </c>
      <c r="B17" s="212"/>
      <c r="C17" s="50">
        <f>SUM(C13:C16)</f>
        <v>11593446549</v>
      </c>
      <c r="D17" s="50">
        <f>SUM(D13:D16)</f>
        <v>3577525470</v>
      </c>
      <c r="E17" s="112">
        <f t="shared" si="0"/>
        <v>0.30858170216074199</v>
      </c>
      <c r="F17" s="32"/>
      <c r="G17" s="3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13" customFormat="1" ht="34.200000000000003" x14ac:dyDescent="0.25">
      <c r="A18" s="58">
        <v>7581</v>
      </c>
      <c r="B18" s="59" t="s">
        <v>61</v>
      </c>
      <c r="C18" s="56">
        <v>1626173191</v>
      </c>
      <c r="D18" s="56">
        <v>626549374</v>
      </c>
      <c r="E18" s="110">
        <f t="shared" si="0"/>
        <v>0.38529067965676478</v>
      </c>
      <c r="F18" s="32"/>
      <c r="G18" s="3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s="13" customFormat="1" ht="12" customHeight="1" x14ac:dyDescent="0.25">
      <c r="A19" s="211" t="s">
        <v>7</v>
      </c>
      <c r="B19" s="212"/>
      <c r="C19" s="50">
        <f>SUM(C18:C18)</f>
        <v>1626173191</v>
      </c>
      <c r="D19" s="50">
        <f>SUM(D18:D18)</f>
        <v>626549374</v>
      </c>
      <c r="E19" s="111">
        <f t="shared" si="0"/>
        <v>0.38529067965676478</v>
      </c>
      <c r="F19" s="46"/>
      <c r="G19" s="3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24.6" customHeight="1" x14ac:dyDescent="0.2">
      <c r="A20" s="59">
        <v>7573</v>
      </c>
      <c r="B20" s="60" t="s">
        <v>62</v>
      </c>
      <c r="C20" s="57">
        <v>17193816345</v>
      </c>
      <c r="D20" s="57">
        <v>6944829480</v>
      </c>
      <c r="E20" s="110">
        <f t="shared" si="0"/>
        <v>0.40391436901788075</v>
      </c>
    </row>
    <row r="21" spans="1:22" ht="34.200000000000003" x14ac:dyDescent="0.2">
      <c r="A21" s="58">
        <v>7576</v>
      </c>
      <c r="B21" s="60" t="s">
        <v>63</v>
      </c>
      <c r="C21" s="57">
        <v>558990069</v>
      </c>
      <c r="D21" s="57">
        <v>130611234</v>
      </c>
      <c r="E21" s="110">
        <f t="shared" si="0"/>
        <v>0.23365573244200158</v>
      </c>
    </row>
    <row r="22" spans="1:22" ht="34.200000000000003" x14ac:dyDescent="0.2">
      <c r="A22" s="58">
        <v>7587</v>
      </c>
      <c r="B22" s="60" t="s">
        <v>64</v>
      </c>
      <c r="C22" s="57">
        <v>16616011005</v>
      </c>
      <c r="D22" s="57">
        <v>4603539907</v>
      </c>
      <c r="E22" s="110">
        <f t="shared" si="0"/>
        <v>0.27705445703031417</v>
      </c>
    </row>
    <row r="23" spans="1:22" ht="24.6" customHeight="1" x14ac:dyDescent="0.2">
      <c r="A23" s="58">
        <v>7578</v>
      </c>
      <c r="B23" s="60" t="s">
        <v>65</v>
      </c>
      <c r="C23" s="57">
        <v>33334918713</v>
      </c>
      <c r="D23" s="57">
        <v>9069790981</v>
      </c>
      <c r="E23" s="110">
        <f t="shared" si="0"/>
        <v>0.27208078888948811</v>
      </c>
    </row>
    <row r="24" spans="1:22" ht="12" x14ac:dyDescent="0.2">
      <c r="A24" s="211" t="s">
        <v>39</v>
      </c>
      <c r="B24" s="212"/>
      <c r="C24" s="47">
        <f>SUM(C20:C23)</f>
        <v>67703736132</v>
      </c>
      <c r="D24" s="47">
        <f>SUM(D20:D23)</f>
        <v>20748771602</v>
      </c>
      <c r="E24" s="113">
        <f t="shared" si="0"/>
        <v>0.30646420400709828</v>
      </c>
    </row>
    <row r="25" spans="1:22" ht="24.6" customHeight="1" x14ac:dyDescent="0.2">
      <c r="A25" s="58">
        <v>7593</v>
      </c>
      <c r="B25" s="60" t="s">
        <v>66</v>
      </c>
      <c r="C25" s="57">
        <v>13911277602</v>
      </c>
      <c r="D25" s="57">
        <v>3918441090</v>
      </c>
      <c r="E25" s="110">
        <f t="shared" si="0"/>
        <v>0.28167370403395964</v>
      </c>
    </row>
    <row r="26" spans="1:22" ht="24.6" customHeight="1" x14ac:dyDescent="0.2">
      <c r="A26" s="59">
        <v>7653</v>
      </c>
      <c r="B26" s="60" t="s">
        <v>67</v>
      </c>
      <c r="C26" s="57">
        <v>8263732006</v>
      </c>
      <c r="D26" s="57">
        <v>4273345226</v>
      </c>
      <c r="E26" s="110">
        <f t="shared" si="0"/>
        <v>0.51712049990213582</v>
      </c>
    </row>
    <row r="27" spans="1:22" ht="34.200000000000003" x14ac:dyDescent="0.2">
      <c r="A27" s="58">
        <v>7595</v>
      </c>
      <c r="B27" s="60" t="s">
        <v>68</v>
      </c>
      <c r="C27" s="57">
        <v>904254810</v>
      </c>
      <c r="D27" s="57">
        <v>365759877</v>
      </c>
      <c r="E27" s="110">
        <f t="shared" si="0"/>
        <v>0.40448762113855941</v>
      </c>
    </row>
    <row r="28" spans="1:22" ht="21" customHeight="1" x14ac:dyDescent="0.2">
      <c r="A28" s="58">
        <v>7907</v>
      </c>
      <c r="B28" s="60" t="s">
        <v>71</v>
      </c>
      <c r="C28" s="57">
        <v>568839826</v>
      </c>
      <c r="D28" s="57">
        <v>109526325</v>
      </c>
      <c r="E28" s="110">
        <f t="shared" si="0"/>
        <v>0.19254334874928394</v>
      </c>
    </row>
    <row r="29" spans="1:22" ht="12" x14ac:dyDescent="0.2">
      <c r="A29" s="211" t="s">
        <v>40</v>
      </c>
      <c r="B29" s="212"/>
      <c r="C29" s="49">
        <f>SUM(C25:C28)</f>
        <v>23648104244</v>
      </c>
      <c r="D29" s="49">
        <f>SUM(D25:D28)</f>
        <v>8667072518</v>
      </c>
      <c r="E29" s="111">
        <f>D29/C29</f>
        <v>0.36650178925860455</v>
      </c>
      <c r="F29" s="44"/>
    </row>
    <row r="30" spans="1:22" ht="12" x14ac:dyDescent="0.2">
      <c r="A30" s="214" t="s">
        <v>26</v>
      </c>
      <c r="B30" s="214"/>
      <c r="C30" s="123">
        <f>+C29+C24+C19+C17</f>
        <v>104571460116</v>
      </c>
      <c r="D30" s="123">
        <f>+D29+D24+D19+D17</f>
        <v>33619918964</v>
      </c>
      <c r="E30" s="124">
        <f>D30/C30</f>
        <v>0.32150186032313011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207" t="s">
        <v>27</v>
      </c>
      <c r="B32" s="207"/>
      <c r="C32" s="125">
        <f>+C30+C12</f>
        <v>123493010753</v>
      </c>
      <c r="D32" s="125">
        <f>+D30+D12</f>
        <v>40504127722</v>
      </c>
      <c r="E32" s="120">
        <f>+D32/C32</f>
        <v>0.3279872073328331</v>
      </c>
      <c r="F32" s="33"/>
      <c r="G32" s="3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 t="s">
        <v>101</v>
      </c>
      <c r="D34" s="34"/>
      <c r="E34" s="25"/>
      <c r="F34" s="31"/>
      <c r="G34" s="31"/>
    </row>
    <row r="35" spans="1:7" s="23" customFormat="1" x14ac:dyDescent="0.2">
      <c r="A35" s="27"/>
      <c r="B35" s="12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EJECUCION BMT  CONCEJO</vt:lpstr>
      <vt:lpstr>RESUMEN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2024-03-27T19:09:57Z</dcterms:modified>
</cp:coreProperties>
</file>