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G:\Mi unidad\2024\2024\NUEVO PDD BOGOTA CAMINA SEGURA\POAS\POA INVERSIÓN\DICIEMBRE\FINALES UN NUEVO CONTRATO\"/>
    </mc:Choice>
  </mc:AlternateContent>
  <xr:revisionPtr revIDLastSave="0" documentId="8_{8EA545F3-0DFD-4C96-88AC-4B1C3A84C195}" xr6:coauthVersionLast="47" xr6:coauthVersionMax="47" xr10:uidLastSave="{00000000-0000-0000-0000-000000000000}"/>
  <bookViews>
    <workbookView xWindow="-120" yWindow="-120" windowWidth="20730" windowHeight="11040" xr2:uid="{00000000-000D-0000-FFFF-FFFF00000000}"/>
  </bookViews>
  <sheets>
    <sheet name="1. Generalidades" sheetId="1" r:id="rId1"/>
    <sheet name="Anexo_Hoja de vida Indicador" sheetId="2" r:id="rId2"/>
    <sheet name="2.Actividades_Tareas_vig" sheetId="3" r:id="rId3"/>
    <sheet name="3. Metas Proyecto de Inv" sheetId="4" r:id="rId4"/>
    <sheet name="3.1.Proy Metas de Inv 2023_2024" sheetId="5" state="hidden" r:id="rId5"/>
    <sheet name="4.Magnitud_Presupuesto" sheetId="6" r:id="rId6"/>
    <sheet name="5. Metas_PDD" sheetId="7" r:id="rId7"/>
    <sheet name="ANEXO_ODS" sheetId="8" state="hidden" r:id="rId8"/>
    <sheet name="ANEXO_VARIABLES" sheetId="9" state="hidden" r:id="rId9"/>
    <sheet name="GLOSARIO" sheetId="10" state="hidden" r:id="rId10"/>
    <sheet name="INSTRUCCIÓN DE DILIGENCIAMIENTO" sheetId="11" state="hidden" r:id="rId11"/>
    <sheet name="5.1. Proy Metas PDD 2023_2024" sheetId="12" state="hidden" r:id="rId12"/>
    <sheet name="6. Territorialización" sheetId="13" r:id="rId13"/>
    <sheet name="INSTRUCTIVO DE DILIGENCIAMIENTO" sheetId="14" r:id="rId14"/>
    <sheet name="LISTAS_1" sheetId="15" r:id="rId15"/>
  </sheets>
  <externalReferences>
    <externalReference r:id="rId16"/>
  </externalReferences>
  <definedNames>
    <definedName name="_xlnm._FilterDatabase" localSheetId="2" hidden="1">'2.Actividades_Tareas_vig'!$A$3:$AR$3</definedName>
    <definedName name="Meses">[1]Listas!$A$2:$A$13</definedName>
  </definedNames>
  <calcPr calcId="181029"/>
  <extLst>
    <ext uri="GoogleSheetsCustomDataVersion2">
      <go:sheetsCustomData xmlns:go="http://customooxmlschemas.google.com/" r:id="rId20" roundtripDataChecksum="qamWFAt6O3qDIvHHW/dmprlfGfhH1BGk0gtt2AK/cnQ="/>
    </ext>
  </extLst>
</workbook>
</file>

<file path=xl/calcChain.xml><?xml version="1.0" encoding="utf-8"?>
<calcChain xmlns="http://schemas.openxmlformats.org/spreadsheetml/2006/main">
  <c r="AC33" i="6" l="1"/>
  <c r="AC9" i="6"/>
  <c r="AC15" i="6"/>
  <c r="AC21" i="6"/>
  <c r="AC27" i="6"/>
  <c r="AC5" i="6"/>
  <c r="AC6" i="6"/>
  <c r="AC7" i="6"/>
  <c r="AC8" i="6"/>
  <c r="W10" i="6"/>
  <c r="X10" i="6"/>
  <c r="Y10" i="6"/>
  <c r="Z10" i="6"/>
  <c r="AC11" i="6"/>
  <c r="AC12" i="6"/>
  <c r="AC13" i="6"/>
  <c r="AC14" i="6"/>
  <c r="W16" i="6"/>
  <c r="X16" i="6"/>
  <c r="Y16" i="6"/>
  <c r="Z16" i="6"/>
  <c r="AC17" i="6"/>
  <c r="AC18" i="6"/>
  <c r="AC19" i="6"/>
  <c r="AC20" i="6"/>
  <c r="W22" i="6"/>
  <c r="X22" i="6"/>
  <c r="AC22" i="6" s="1"/>
  <c r="Y22" i="6"/>
  <c r="Z22" i="6"/>
  <c r="AC23" i="6"/>
  <c r="AC24" i="6"/>
  <c r="AC25" i="6"/>
  <c r="AC26" i="6"/>
  <c r="W28" i="6"/>
  <c r="X28" i="6"/>
  <c r="Y28" i="6"/>
  <c r="Z28" i="6"/>
  <c r="AC29" i="6"/>
  <c r="AC30" i="6"/>
  <c r="AC31" i="6"/>
  <c r="AC32" i="6"/>
  <c r="W34" i="6"/>
  <c r="X34" i="6"/>
  <c r="Y34" i="6"/>
  <c r="Z34" i="6"/>
  <c r="AC35" i="6"/>
  <c r="AC36" i="6"/>
  <c r="AC37" i="6"/>
  <c r="AC38" i="6"/>
  <c r="AC39" i="6"/>
  <c r="W40" i="6"/>
  <c r="X40" i="6"/>
  <c r="AC40" i="6" s="1"/>
  <c r="Y40" i="6"/>
  <c r="Z40" i="6"/>
  <c r="AC41" i="6"/>
  <c r="AC42" i="6"/>
  <c r="AC43" i="6"/>
  <c r="AC44" i="6"/>
  <c r="AC45" i="6"/>
  <c r="T9" i="6"/>
  <c r="T27" i="6"/>
  <c r="T33" i="6"/>
  <c r="T39" i="6"/>
  <c r="T15" i="6"/>
  <c r="T21" i="6"/>
  <c r="U21" i="6" s="1"/>
  <c r="T45" i="6"/>
  <c r="N9" i="6"/>
  <c r="N15" i="6"/>
  <c r="O15" i="6" s="1"/>
  <c r="N21" i="6"/>
  <c r="N27" i="6"/>
  <c r="O27" i="6" s="1"/>
  <c r="N5" i="6"/>
  <c r="O5" i="6" s="1"/>
  <c r="N6" i="6"/>
  <c r="N7" i="6"/>
  <c r="J10" i="6"/>
  <c r="K10" i="6"/>
  <c r="L10" i="6"/>
  <c r="M10" i="6"/>
  <c r="N11" i="6"/>
  <c r="O11" i="6" s="1"/>
  <c r="N12" i="6"/>
  <c r="N13" i="6"/>
  <c r="N14" i="6"/>
  <c r="O14" i="6" s="1"/>
  <c r="J16" i="6"/>
  <c r="K16" i="6"/>
  <c r="L16" i="6"/>
  <c r="M16" i="6"/>
  <c r="N17" i="6"/>
  <c r="O17" i="6" s="1"/>
  <c r="N18" i="6"/>
  <c r="N19" i="6"/>
  <c r="N20" i="6"/>
  <c r="J22" i="6"/>
  <c r="K22" i="6"/>
  <c r="L22" i="6"/>
  <c r="M22" i="6"/>
  <c r="N23" i="6"/>
  <c r="N24" i="6"/>
  <c r="N25" i="6"/>
  <c r="O25" i="6" s="1"/>
  <c r="N26" i="6"/>
  <c r="O26" i="6" s="1"/>
  <c r="J28" i="6"/>
  <c r="K28" i="6"/>
  <c r="L28" i="6"/>
  <c r="M28" i="6"/>
  <c r="N29" i="6"/>
  <c r="N30" i="6"/>
  <c r="N31" i="6"/>
  <c r="O31" i="6" s="1"/>
  <c r="N32" i="6"/>
  <c r="N33" i="6"/>
  <c r="J34" i="6"/>
  <c r="K34" i="6"/>
  <c r="L34" i="6"/>
  <c r="M34" i="6"/>
  <c r="N35" i="6"/>
  <c r="O35" i="6" s="1"/>
  <c r="N36" i="6"/>
  <c r="N37" i="6"/>
  <c r="O37" i="6" s="1"/>
  <c r="N38" i="6"/>
  <c r="N39" i="6"/>
  <c r="J40" i="6"/>
  <c r="K40" i="6"/>
  <c r="L40" i="6"/>
  <c r="M40" i="6"/>
  <c r="N41" i="6"/>
  <c r="O41" i="6" s="1"/>
  <c r="N42" i="6"/>
  <c r="N43" i="6"/>
  <c r="O43" i="6" s="1"/>
  <c r="N44" i="6"/>
  <c r="N45" i="6"/>
  <c r="I47" i="6"/>
  <c r="I13" i="3"/>
  <c r="AA10" i="4"/>
  <c r="O13" i="3"/>
  <c r="AF10" i="4"/>
  <c r="P5" i="3"/>
  <c r="AG6" i="4"/>
  <c r="AH6" i="4" s="1"/>
  <c r="AA34" i="13"/>
  <c r="Z34" i="13"/>
  <c r="Y34" i="13"/>
  <c r="X34" i="13"/>
  <c r="W34" i="13"/>
  <c r="V34" i="13"/>
  <c r="U34" i="13"/>
  <c r="T34" i="13"/>
  <c r="S34" i="13"/>
  <c r="R34" i="13"/>
  <c r="Q34" i="13"/>
  <c r="P34" i="13"/>
  <c r="O34" i="13"/>
  <c r="N34" i="13"/>
  <c r="M34" i="13"/>
  <c r="L34" i="13"/>
  <c r="K34" i="13"/>
  <c r="J34" i="13"/>
  <c r="I34" i="13"/>
  <c r="H34" i="13"/>
  <c r="G34" i="13"/>
  <c r="F34" i="13"/>
  <c r="E34" i="13"/>
  <c r="D34" i="13"/>
  <c r="J9" i="13"/>
  <c r="I9" i="13"/>
  <c r="H9" i="13"/>
  <c r="G9" i="13"/>
  <c r="F9" i="13"/>
  <c r="E9" i="13"/>
  <c r="D9" i="13"/>
  <c r="C9" i="13"/>
  <c r="L8" i="13"/>
  <c r="K8" i="13"/>
  <c r="L7" i="13"/>
  <c r="K7" i="13"/>
  <c r="K9" i="13" s="1"/>
  <c r="J6" i="13"/>
  <c r="I6" i="13"/>
  <c r="H6" i="13"/>
  <c r="G6" i="13"/>
  <c r="F6" i="13"/>
  <c r="E6" i="13"/>
  <c r="D6" i="13"/>
  <c r="C6" i="13"/>
  <c r="L5" i="13"/>
  <c r="K5" i="13"/>
  <c r="L4" i="13"/>
  <c r="K4" i="13"/>
  <c r="R9" i="12"/>
  <c r="Q9" i="12"/>
  <c r="S9" i="12"/>
  <c r="S8" i="12"/>
  <c r="S7" i="12"/>
  <c r="S6" i="12"/>
  <c r="S5" i="12"/>
  <c r="S4" i="12"/>
  <c r="T25" i="9"/>
  <c r="S25" i="9"/>
  <c r="R25" i="9"/>
  <c r="Q9" i="7"/>
  <c r="P9" i="7"/>
  <c r="R8" i="7"/>
  <c r="R7" i="7"/>
  <c r="R6" i="7"/>
  <c r="R5" i="7"/>
  <c r="R4" i="7"/>
  <c r="AA47" i="6"/>
  <c r="Z47" i="6"/>
  <c r="Y47" i="6"/>
  <c r="X47" i="6"/>
  <c r="W47" i="6"/>
  <c r="V47" i="6"/>
  <c r="S47" i="6"/>
  <c r="R47" i="6"/>
  <c r="Q47" i="6"/>
  <c r="P47" i="6"/>
  <c r="M47" i="6"/>
  <c r="L47" i="6"/>
  <c r="K47" i="6"/>
  <c r="J47" i="6"/>
  <c r="AA46" i="6"/>
  <c r="Z46" i="6"/>
  <c r="Y46" i="6"/>
  <c r="X46" i="6"/>
  <c r="AC46" i="6" s="1"/>
  <c r="W46" i="6"/>
  <c r="V46" i="6"/>
  <c r="S46" i="6"/>
  <c r="R46" i="6"/>
  <c r="Q46" i="6"/>
  <c r="P46" i="6"/>
  <c r="M46" i="6"/>
  <c r="L46" i="6"/>
  <c r="K46" i="6"/>
  <c r="J46" i="6"/>
  <c r="I46" i="6"/>
  <c r="F46" i="6"/>
  <c r="AB45" i="6"/>
  <c r="U45" i="6"/>
  <c r="O45" i="6"/>
  <c r="AB44" i="6"/>
  <c r="T44" i="6"/>
  <c r="U44" i="6"/>
  <c r="O44" i="6"/>
  <c r="AB43" i="6"/>
  <c r="AD43" i="6" s="1"/>
  <c r="T43" i="6"/>
  <c r="U43" i="6"/>
  <c r="H43" i="6"/>
  <c r="AB42" i="6"/>
  <c r="AB46" i="6" s="1"/>
  <c r="T42" i="6"/>
  <c r="U42" i="6"/>
  <c r="O42" i="6"/>
  <c r="H42" i="6"/>
  <c r="AB41" i="6"/>
  <c r="T41" i="6"/>
  <c r="U41" i="6" s="1"/>
  <c r="H41" i="6"/>
  <c r="AA40" i="6"/>
  <c r="V40" i="6"/>
  <c r="S40" i="6"/>
  <c r="Q40" i="6"/>
  <c r="P40" i="6"/>
  <c r="I40" i="6"/>
  <c r="F40" i="6"/>
  <c r="AB39" i="6"/>
  <c r="U39" i="6"/>
  <c r="O39" i="6"/>
  <c r="AB38" i="6"/>
  <c r="AD38" i="6"/>
  <c r="U38" i="6"/>
  <c r="O38" i="6"/>
  <c r="AB37" i="6"/>
  <c r="AD37" i="6"/>
  <c r="T37" i="6"/>
  <c r="U37" i="6"/>
  <c r="H37" i="6"/>
  <c r="AB36" i="6"/>
  <c r="T36" i="6"/>
  <c r="U36" i="6" s="1"/>
  <c r="O36" i="6"/>
  <c r="H36" i="6"/>
  <c r="AB35" i="6"/>
  <c r="AB40" i="6" s="1"/>
  <c r="T35" i="6"/>
  <c r="U35" i="6"/>
  <c r="H35" i="6"/>
  <c r="AA34" i="6"/>
  <c r="V34" i="6"/>
  <c r="S34" i="6"/>
  <c r="Q34" i="6"/>
  <c r="P34" i="6"/>
  <c r="I34" i="6"/>
  <c r="F34" i="6"/>
  <c r="AB33" i="6"/>
  <c r="AD33" i="6" s="1"/>
  <c r="U33" i="6"/>
  <c r="O33" i="6"/>
  <c r="AB32" i="6"/>
  <c r="AD32" i="6" s="1"/>
  <c r="T32" i="6"/>
  <c r="U32" i="6" s="1"/>
  <c r="O32" i="6"/>
  <c r="AB31" i="6"/>
  <c r="T31" i="6"/>
  <c r="U31" i="6" s="1"/>
  <c r="H31" i="6"/>
  <c r="AB30" i="6"/>
  <c r="T30" i="6"/>
  <c r="U30" i="6"/>
  <c r="O30" i="6"/>
  <c r="H30" i="6"/>
  <c r="AB29" i="6"/>
  <c r="T29" i="6"/>
  <c r="U29" i="6" s="1"/>
  <c r="O29" i="6"/>
  <c r="H29" i="6"/>
  <c r="AA28" i="6"/>
  <c r="V28" i="6"/>
  <c r="S28" i="6"/>
  <c r="Q28" i="6"/>
  <c r="P28" i="6"/>
  <c r="I28" i="6"/>
  <c r="F28" i="6"/>
  <c r="AB27" i="6"/>
  <c r="U27" i="6"/>
  <c r="AB26" i="6"/>
  <c r="T26" i="6"/>
  <c r="U26" i="6" s="1"/>
  <c r="AB25" i="6"/>
  <c r="T25" i="6"/>
  <c r="U25" i="6" s="1"/>
  <c r="H25" i="6"/>
  <c r="AB24" i="6"/>
  <c r="AD24" i="6" s="1"/>
  <c r="T24" i="6"/>
  <c r="U24" i="6"/>
  <c r="O24" i="6"/>
  <c r="H24" i="6"/>
  <c r="AB23" i="6"/>
  <c r="T23" i="6"/>
  <c r="U23" i="6" s="1"/>
  <c r="O23" i="6"/>
  <c r="H23" i="6"/>
  <c r="AA22" i="6"/>
  <c r="V22" i="6"/>
  <c r="S22" i="6"/>
  <c r="Q22" i="6"/>
  <c r="P22" i="6"/>
  <c r="I22" i="6"/>
  <c r="F22" i="6"/>
  <c r="AB21" i="6"/>
  <c r="O21" i="6"/>
  <c r="AB20" i="6"/>
  <c r="T20" i="6"/>
  <c r="U20" i="6" s="1"/>
  <c r="O20" i="6"/>
  <c r="AB19" i="6"/>
  <c r="T19" i="6"/>
  <c r="U19" i="6" s="1"/>
  <c r="O19" i="6"/>
  <c r="H19" i="6"/>
  <c r="AB18" i="6"/>
  <c r="AD18" i="6" s="1"/>
  <c r="T18" i="6"/>
  <c r="U18" i="6"/>
  <c r="O18" i="6"/>
  <c r="H18" i="6"/>
  <c r="AB17" i="6"/>
  <c r="T17" i="6"/>
  <c r="U17" i="6" s="1"/>
  <c r="H17" i="6"/>
  <c r="AA16" i="6"/>
  <c r="V16" i="6"/>
  <c r="S16" i="6"/>
  <c r="Q16" i="6"/>
  <c r="T16" i="6"/>
  <c r="U16" i="6" s="1"/>
  <c r="I16" i="6"/>
  <c r="F16" i="6"/>
  <c r="AB15" i="6"/>
  <c r="U15" i="6"/>
  <c r="AB14" i="6"/>
  <c r="T14" i="6"/>
  <c r="U14" i="6" s="1"/>
  <c r="H14" i="6"/>
  <c r="AB13" i="6"/>
  <c r="AD13" i="6" s="1"/>
  <c r="T13" i="6"/>
  <c r="U13" i="6" s="1"/>
  <c r="O13" i="6"/>
  <c r="H13" i="6"/>
  <c r="AB12" i="6"/>
  <c r="T12" i="6"/>
  <c r="U12" i="6" s="1"/>
  <c r="O12" i="6"/>
  <c r="H12" i="6"/>
  <c r="AB11" i="6"/>
  <c r="T11" i="6"/>
  <c r="U11" i="6"/>
  <c r="H11" i="6"/>
  <c r="AA10" i="6"/>
  <c r="V10" i="6"/>
  <c r="S10" i="6"/>
  <c r="Q10" i="6"/>
  <c r="P10" i="6"/>
  <c r="T10" i="6" s="1"/>
  <c r="U10" i="6" s="1"/>
  <c r="I10" i="6"/>
  <c r="F10" i="6"/>
  <c r="AB9" i="6"/>
  <c r="U9" i="6"/>
  <c r="O9" i="6"/>
  <c r="AB8" i="6"/>
  <c r="AD8" i="6" s="1"/>
  <c r="T8" i="6"/>
  <c r="U8" i="6"/>
  <c r="O8" i="6"/>
  <c r="H8" i="6"/>
  <c r="AB7" i="6"/>
  <c r="T7" i="6"/>
  <c r="U7" i="6" s="1"/>
  <c r="O7" i="6"/>
  <c r="H7" i="6"/>
  <c r="AB6" i="6"/>
  <c r="T6" i="6"/>
  <c r="U6" i="6" s="1"/>
  <c r="O6" i="6"/>
  <c r="H6" i="6"/>
  <c r="AB5" i="6"/>
  <c r="T5" i="6"/>
  <c r="U5" i="6"/>
  <c r="H5" i="6"/>
  <c r="W10" i="5"/>
  <c r="R10" i="5"/>
  <c r="M10" i="5"/>
  <c r="AZ11" i="4"/>
  <c r="AY11" i="4"/>
  <c r="BA11" i="4" s="1"/>
  <c r="AR11" i="4"/>
  <c r="AM11" i="4"/>
  <c r="AH11" i="4"/>
  <c r="AC11" i="4"/>
  <c r="AF8" i="4"/>
  <c r="AB8" i="4"/>
  <c r="AA8" i="4"/>
  <c r="AC8" i="4"/>
  <c r="AZ6" i="4"/>
  <c r="G15" i="6" s="1"/>
  <c r="AY6" i="4"/>
  <c r="AR6" i="4"/>
  <c r="AM6" i="4"/>
  <c r="AC6" i="4"/>
  <c r="AB5" i="4"/>
  <c r="AQ4" i="4"/>
  <c r="AP4" i="4"/>
  <c r="AL4" i="4"/>
  <c r="AK4" i="4"/>
  <c r="AG4" i="4"/>
  <c r="AF4" i="4"/>
  <c r="AB4" i="4"/>
  <c r="AA4" i="4"/>
  <c r="M19" i="3"/>
  <c r="AJ15" i="3"/>
  <c r="AI15" i="3"/>
  <c r="AK15" i="3"/>
  <c r="AF15" i="3"/>
  <c r="AB15" i="3"/>
  <c r="AA15" i="3"/>
  <c r="AC15" i="3"/>
  <c r="Z15" i="3"/>
  <c r="V15" i="3"/>
  <c r="U15" i="3"/>
  <c r="T15" i="3"/>
  <c r="P15" i="3"/>
  <c r="O15" i="3"/>
  <c r="Q15" i="3" s="1"/>
  <c r="N15" i="3"/>
  <c r="J15" i="3"/>
  <c r="I15" i="3"/>
  <c r="AJ14" i="3"/>
  <c r="AI14" i="3"/>
  <c r="AK14" i="3" s="1"/>
  <c r="AF14" i="3"/>
  <c r="AB14" i="3"/>
  <c r="AA14" i="3"/>
  <c r="AC14" i="3" s="1"/>
  <c r="Z14" i="3"/>
  <c r="V14" i="3"/>
  <c r="U14" i="3"/>
  <c r="W14" i="3" s="1"/>
  <c r="T14" i="3"/>
  <c r="P14" i="3"/>
  <c r="O14" i="3"/>
  <c r="Q14" i="3" s="1"/>
  <c r="N14" i="3"/>
  <c r="J14" i="3"/>
  <c r="I14" i="3"/>
  <c r="K14" i="3" s="1"/>
  <c r="AJ13" i="3"/>
  <c r="AI13" i="3"/>
  <c r="AL13" i="3" s="1"/>
  <c r="AF13" i="3"/>
  <c r="AB13" i="3"/>
  <c r="AQ10" i="4"/>
  <c r="AA13" i="3"/>
  <c r="AP10" i="4"/>
  <c r="Z13" i="3"/>
  <c r="V13" i="3"/>
  <c r="AL10" i="4" s="1"/>
  <c r="AM10" i="4" s="1"/>
  <c r="U13" i="3"/>
  <c r="T13" i="3"/>
  <c r="P13" i="3"/>
  <c r="N13" i="3"/>
  <c r="J13" i="3"/>
  <c r="K13" i="3" s="1"/>
  <c r="AB10" i="4"/>
  <c r="AZ10" i="4" s="1"/>
  <c r="AJ12" i="3"/>
  <c r="AM12" i="3"/>
  <c r="AN12" i="3" s="1"/>
  <c r="AI12" i="3"/>
  <c r="AK12" i="3"/>
  <c r="AF12" i="3"/>
  <c r="AB12" i="3"/>
  <c r="AQ9" i="4" s="1"/>
  <c r="AR9" i="4" s="1"/>
  <c r="AA12" i="3"/>
  <c r="AP9" i="4" s="1"/>
  <c r="Z12" i="3"/>
  <c r="V12" i="3"/>
  <c r="AL9" i="4"/>
  <c r="AM9" i="4" s="1"/>
  <c r="U12" i="3"/>
  <c r="T12" i="3"/>
  <c r="P12" i="3"/>
  <c r="AG9" i="4"/>
  <c r="O12" i="3"/>
  <c r="AF9" i="4"/>
  <c r="N12" i="3"/>
  <c r="J12" i="3"/>
  <c r="AB9" i="4" s="1"/>
  <c r="AC9" i="4" s="1"/>
  <c r="I12" i="3"/>
  <c r="AA9" i="4" s="1"/>
  <c r="AJ11" i="3"/>
  <c r="AK11" i="3" s="1"/>
  <c r="AI11" i="3"/>
  <c r="AI10" i="3"/>
  <c r="AL10" i="3" s="1"/>
  <c r="AF11" i="3"/>
  <c r="Z11" i="3"/>
  <c r="T11" i="3"/>
  <c r="N11" i="3"/>
  <c r="AJ10" i="3"/>
  <c r="AF10" i="3"/>
  <c r="AB10" i="3"/>
  <c r="AC10" i="3" s="1"/>
  <c r="AA10" i="3"/>
  <c r="Z10" i="3"/>
  <c r="V10" i="3"/>
  <c r="U10" i="3"/>
  <c r="W10" i="3" s="1"/>
  <c r="T10" i="3"/>
  <c r="P10" i="3"/>
  <c r="Q10" i="3" s="1"/>
  <c r="N10" i="3"/>
  <c r="K10" i="3"/>
  <c r="AJ9" i="3"/>
  <c r="AI9" i="3"/>
  <c r="AK9" i="3"/>
  <c r="AF9" i="3"/>
  <c r="Z9" i="3"/>
  <c r="T9" i="3"/>
  <c r="N9" i="3"/>
  <c r="AJ8" i="3"/>
  <c r="AI8" i="3"/>
  <c r="AL8" i="3" s="1"/>
  <c r="AF8" i="3"/>
  <c r="AB8" i="3"/>
  <c r="AA8" i="3"/>
  <c r="AC8" i="3"/>
  <c r="Z8" i="3"/>
  <c r="V8" i="3"/>
  <c r="W8" i="3" s="1"/>
  <c r="U8" i="3"/>
  <c r="AK8" i="4"/>
  <c r="T8" i="3"/>
  <c r="P8" i="3"/>
  <c r="Q8" i="3"/>
  <c r="N8" i="3"/>
  <c r="K8" i="3"/>
  <c r="AJ7" i="3"/>
  <c r="AM7" i="3"/>
  <c r="AI7" i="3"/>
  <c r="AL7" i="3"/>
  <c r="AF7" i="3"/>
  <c r="AB7" i="3"/>
  <c r="AQ7" i="4" s="1"/>
  <c r="AA7" i="3"/>
  <c r="AP7" i="4" s="1"/>
  <c r="Z7" i="3"/>
  <c r="V7" i="3"/>
  <c r="U7" i="3"/>
  <c r="W7" i="3" s="1"/>
  <c r="AK7" i="4"/>
  <c r="AM7" i="4" s="1"/>
  <c r="T7" i="3"/>
  <c r="P7" i="3"/>
  <c r="Q7" i="3" s="1"/>
  <c r="O7" i="3"/>
  <c r="AF7" i="4"/>
  <c r="N7" i="3"/>
  <c r="J7" i="3"/>
  <c r="AB7" i="4" s="1"/>
  <c r="AC7" i="4" s="1"/>
  <c r="I7" i="3"/>
  <c r="K7" i="3"/>
  <c r="AA7" i="4"/>
  <c r="AJ6" i="3"/>
  <c r="AI6" i="3"/>
  <c r="AF6" i="3"/>
  <c r="Z6" i="3"/>
  <c r="T6" i="3"/>
  <c r="N6" i="3"/>
  <c r="AJ5" i="3"/>
  <c r="AI5" i="3"/>
  <c r="AL5" i="3" s="1"/>
  <c r="AN5" i="3" s="1"/>
  <c r="AF5" i="3"/>
  <c r="AB5" i="3"/>
  <c r="AA5" i="3"/>
  <c r="Z5" i="3"/>
  <c r="V5" i="3"/>
  <c r="U5" i="3"/>
  <c r="W5" i="3"/>
  <c r="T5" i="3"/>
  <c r="O5" i="3"/>
  <c r="Q5" i="3" s="1"/>
  <c r="N5" i="3"/>
  <c r="J5" i="3"/>
  <c r="I5" i="3"/>
  <c r="K5" i="3" s="1"/>
  <c r="AI4" i="3"/>
  <c r="AL4" i="3"/>
  <c r="AJ4" i="3"/>
  <c r="AM4" i="3"/>
  <c r="AN4" i="3" s="1"/>
  <c r="AF4" i="3"/>
  <c r="AB4" i="3"/>
  <c r="AQ5" i="4" s="1"/>
  <c r="AA4" i="3"/>
  <c r="AP5" i="4" s="1"/>
  <c r="Z4" i="3"/>
  <c r="V4" i="3"/>
  <c r="U4" i="3"/>
  <c r="AK5" i="4" s="1"/>
  <c r="T4" i="3"/>
  <c r="P4" i="3"/>
  <c r="AG5" i="4"/>
  <c r="O4" i="3"/>
  <c r="AF5" i="4"/>
  <c r="AH5" i="4" s="1"/>
  <c r="N4" i="3"/>
  <c r="I4" i="3"/>
  <c r="K4" i="3" s="1"/>
  <c r="AE3" i="3"/>
  <c r="AD3" i="3"/>
  <c r="AB3" i="3"/>
  <c r="AA3" i="3"/>
  <c r="Y3" i="3"/>
  <c r="X3" i="3"/>
  <c r="V3" i="3"/>
  <c r="U3" i="3"/>
  <c r="S3" i="3"/>
  <c r="R3" i="3"/>
  <c r="P3" i="3"/>
  <c r="O3" i="3"/>
  <c r="M3" i="3"/>
  <c r="L3" i="3"/>
  <c r="J3" i="3"/>
  <c r="I3" i="3"/>
  <c r="L61" i="2"/>
  <c r="L21" i="2"/>
  <c r="AD39" i="6"/>
  <c r="AD29" i="6"/>
  <c r="AD45" i="6"/>
  <c r="AD42" i="6"/>
  <c r="AM5" i="3"/>
  <c r="AM15" i="3"/>
  <c r="AM14" i="3"/>
  <c r="AC12" i="3"/>
  <c r="Q13" i="3"/>
  <c r="AP8" i="4"/>
  <c r="W13" i="3"/>
  <c r="AD15" i="6"/>
  <c r="AD19" i="6"/>
  <c r="AD23" i="6"/>
  <c r="K6" i="13"/>
  <c r="W4" i="3"/>
  <c r="AL14" i="3"/>
  <c r="AD14" i="6"/>
  <c r="L6" i="13"/>
  <c r="AD30" i="6"/>
  <c r="AD41" i="6"/>
  <c r="L9" i="13"/>
  <c r="W15" i="3"/>
  <c r="Q12" i="3"/>
  <c r="AB22" i="6"/>
  <c r="R9" i="7"/>
  <c r="AC5" i="3"/>
  <c r="AK6" i="3"/>
  <c r="AK10" i="3"/>
  <c r="W12" i="3"/>
  <c r="AL5" i="4"/>
  <c r="AD27" i="6"/>
  <c r="AK7" i="3"/>
  <c r="AG10" i="4"/>
  <c r="AH10" i="4" s="1"/>
  <c r="AR10" i="4"/>
  <c r="AC10" i="4"/>
  <c r="AB34" i="6"/>
  <c r="Q4" i="3"/>
  <c r="AA5" i="4"/>
  <c r="AY5" i="4" s="1"/>
  <c r="AG8" i="4"/>
  <c r="AK9" i="4"/>
  <c r="G45" i="6"/>
  <c r="G46" i="6" s="1"/>
  <c r="AB16" i="6"/>
  <c r="K12" i="3"/>
  <c r="AK5" i="3"/>
  <c r="AL12" i="3"/>
  <c r="AG7" i="4"/>
  <c r="AH7" i="4" s="1"/>
  <c r="AC13" i="3"/>
  <c r="AD9" i="6"/>
  <c r="AD35" i="6"/>
  <c r="AK4" i="3"/>
  <c r="AQ8" i="4"/>
  <c r="AR8" i="4" s="1"/>
  <c r="AM10" i="3"/>
  <c r="AN10" i="3" s="1"/>
  <c r="AZ8" i="4"/>
  <c r="G27" i="6" s="1"/>
  <c r="H27" i="6" l="1"/>
  <c r="G28" i="6"/>
  <c r="H28" i="6" s="1"/>
  <c r="AM13" i="3"/>
  <c r="AN13" i="3" s="1"/>
  <c r="AK13" i="3"/>
  <c r="AZ5" i="4"/>
  <c r="BA5" i="4" s="1"/>
  <c r="AC4" i="3"/>
  <c r="AC7" i="3"/>
  <c r="AK8" i="3"/>
  <c r="AN14" i="3"/>
  <c r="AR5" i="4"/>
  <c r="AY7" i="4"/>
  <c r="AR7" i="4"/>
  <c r="AN7" i="3"/>
  <c r="AM8" i="3"/>
  <c r="AN8" i="3" s="1"/>
  <c r="AY9" i="4"/>
  <c r="AL15" i="3"/>
  <c r="AN15" i="3" s="1"/>
  <c r="K15" i="3"/>
  <c r="T22" i="6"/>
  <c r="U22" i="6" s="1"/>
  <c r="AD40" i="6"/>
  <c r="AM8" i="4"/>
  <c r="AY8" i="4"/>
  <c r="BA8" i="4" s="1"/>
  <c r="AH9" i="4"/>
  <c r="T28" i="6"/>
  <c r="U28" i="6" s="1"/>
  <c r="N46" i="6"/>
  <c r="O46" i="6" s="1"/>
  <c r="T46" i="6"/>
  <c r="U46" i="6" s="1"/>
  <c r="AD46" i="6"/>
  <c r="AD22" i="6"/>
  <c r="AM5" i="4"/>
  <c r="AH8" i="4"/>
  <c r="AB10" i="6"/>
  <c r="AD10" i="6" s="1"/>
  <c r="AB47" i="6"/>
  <c r="T34" i="6"/>
  <c r="U34" i="6" s="1"/>
  <c r="T40" i="6"/>
  <c r="U40" i="6" s="1"/>
  <c r="AY10" i="4"/>
  <c r="BA10" i="4" s="1"/>
  <c r="N40" i="6"/>
  <c r="O40" i="6" s="1"/>
  <c r="N28" i="6"/>
  <c r="O28" i="6" s="1"/>
  <c r="N16" i="6"/>
  <c r="O16" i="6" s="1"/>
  <c r="N10" i="6"/>
  <c r="O10" i="6" s="1"/>
  <c r="T47" i="6"/>
  <c r="AD44" i="6"/>
  <c r="AD36" i="6"/>
  <c r="AC34" i="6"/>
  <c r="AD34" i="6" s="1"/>
  <c r="AC28" i="6"/>
  <c r="AD26" i="6"/>
  <c r="AD17" i="6"/>
  <c r="AD11" i="6"/>
  <c r="AD7" i="6"/>
  <c r="AD5" i="6"/>
  <c r="AD21" i="6"/>
  <c r="N34" i="6"/>
  <c r="O34" i="6" s="1"/>
  <c r="N22" i="6"/>
  <c r="O22" i="6" s="1"/>
  <c r="AD31" i="6"/>
  <c r="AD25" i="6"/>
  <c r="AD20" i="6"/>
  <c r="AC16" i="6"/>
  <c r="AD16" i="6" s="1"/>
  <c r="AD12" i="6"/>
  <c r="AC10" i="6"/>
  <c r="AD6" i="6"/>
  <c r="AC47" i="6"/>
  <c r="AD47" i="6"/>
  <c r="U47" i="6"/>
  <c r="H46" i="6"/>
  <c r="H45" i="6"/>
  <c r="N47" i="6"/>
  <c r="O47" i="6" s="1"/>
  <c r="AB28" i="6"/>
  <c r="AD28" i="6" s="1"/>
  <c r="G16" i="6"/>
  <c r="H16" i="6" s="1"/>
  <c r="H15" i="6"/>
  <c r="G39" i="6"/>
  <c r="G9" i="6"/>
  <c r="AZ7" i="4"/>
  <c r="AZ9" i="4"/>
  <c r="BA6" i="4"/>
  <c r="AC5" i="4"/>
  <c r="G10" i="6" l="1"/>
  <c r="H10" i="6" s="1"/>
  <c r="H9" i="6"/>
  <c r="G33" i="6"/>
  <c r="BA9" i="4"/>
  <c r="H39" i="6"/>
  <c r="G40" i="6"/>
  <c r="H40" i="6" s="1"/>
  <c r="G21" i="6"/>
  <c r="BA7" i="4"/>
  <c r="H21" i="6" l="1"/>
  <c r="G22" i="6"/>
  <c r="H22" i="6" s="1"/>
  <c r="H33" i="6"/>
  <c r="G34" i="6"/>
  <c r="H3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Z10" authorId="0" shapeId="0" xr:uid="{00000000-0006-0000-0400-000001000000}">
      <text>
        <r>
          <rPr>
            <sz val="11"/>
            <color theme="1"/>
            <rFont val="Calibri"/>
            <family val="2"/>
            <scheme val="minor"/>
          </rPr>
          <t>======
ID#AAABLIyqxT0
Liliana Navas    (2024-04-11 16:00:11)
cuales son los avances, logros y beneficios en el marco dela satifación y mejora del clima laborar.
Se solicita complementar.</t>
        </r>
      </text>
    </comment>
  </commentList>
  <extLst>
    <ext xmlns:r="http://schemas.openxmlformats.org/officeDocument/2006/relationships" uri="GoogleSheetsCustomDataVersion2">
      <go:sheetsCustomData xmlns:go="http://customooxmlschemas.google.com/" r:id="rId1" roundtripDataSignature="AMtx7miqYiyZIhJsPYXNl1z0uhh4GdRJHA=="/>
    </ext>
  </extLst>
</comments>
</file>

<file path=xl/sharedStrings.xml><?xml version="1.0" encoding="utf-8"?>
<sst xmlns="http://schemas.openxmlformats.org/spreadsheetml/2006/main" count="2757" uniqueCount="1486">
  <si>
    <t>SISTEMA INTEGRADO DE GESTION DISTRITAL  BAJO EL ESTÁNDAR MIPG</t>
  </si>
  <si>
    <t>PROCESO DIRECCIONAMIENTO ESTRATÉGICO</t>
  </si>
  <si>
    <t>Programación y seguimiento al Plan Operativo Anual de Proyectos de Inversión</t>
  </si>
  <si>
    <t>Código: PE01-PR01-F01</t>
  </si>
  <si>
    <t>VERSIÓN :03</t>
  </si>
  <si>
    <t>Plan de Desarrollo</t>
  </si>
  <si>
    <t>Un nuevo contrato social y ambiental para la Bogotá del Siglo XXI_2020-2024</t>
  </si>
  <si>
    <t>Propósito del Plan de Desarrollo</t>
  </si>
  <si>
    <t>5. Construir Bogotá Región con gobierno abierto, transparente y ciudadanía consciente</t>
  </si>
  <si>
    <t>Programa Plan de Desarrollo</t>
  </si>
  <si>
    <t>56. Gestión Pública Efectiva</t>
  </si>
  <si>
    <t>Indice</t>
  </si>
  <si>
    <t>Programa Estratégico</t>
  </si>
  <si>
    <t xml:space="preserve">15. Gestión pública efectiva, abierta y transparente </t>
  </si>
  <si>
    <t>Logro</t>
  </si>
  <si>
    <t>30. Incrementar la efectividad de la gestión pública distrital y local</t>
  </si>
  <si>
    <t>Número y nombre del Proyecto de Inversión</t>
  </si>
  <si>
    <t>7568. Fortalecimiento Institucional De La Secretaria Distrital De Movilidad de Bogotá</t>
  </si>
  <si>
    <t>Objetivo general del Proyecto de Inversión</t>
  </si>
  <si>
    <t>Fortalecer los servicios logísticos, corporativos, de infraestructura y el recurso humano de la Secretaría Distrital de Movilidad.</t>
  </si>
  <si>
    <t>Código BPIN</t>
  </si>
  <si>
    <t>Dimensión MIPG</t>
  </si>
  <si>
    <t>Direccionamiento Estratégico y Planeación - Gestión con Valores para Resultados - Evaluación de Resultados</t>
  </si>
  <si>
    <t>Política MIPG</t>
  </si>
  <si>
    <t>Política de Planeación Institucional - Política de presupuesto y eficiencia del gasto público - Gestión con Valores para Resultados - Política Fortalecimiento Institucional y Simplificación de Procesos - Política de Seguimiento y Evaluación del Desempeño Institucional</t>
  </si>
  <si>
    <t>Subsecretaría Responsable</t>
  </si>
  <si>
    <t>Subsecretaría de Gestión Corporativa</t>
  </si>
  <si>
    <t>Dependencia</t>
  </si>
  <si>
    <t>Dirección Administrativa y Financiera - Dirección de Talento Humano - Subdireccion Administrativa- Subdirección Financiera - Oficina Asesora de Planeación Institucional</t>
  </si>
  <si>
    <t>Ordenador de gasto</t>
  </si>
  <si>
    <t>Paula Tatiana Arenas González</t>
  </si>
  <si>
    <t>Período de seguimiento</t>
  </si>
  <si>
    <t>De</t>
  </si>
  <si>
    <t>Enero</t>
  </si>
  <si>
    <t>A</t>
  </si>
  <si>
    <t>Mayo</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</si>
  <si>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</si>
  <si>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</si>
  <si>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</si>
  <si>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</si>
  <si>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</si>
  <si>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</si>
  <si>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</si>
  <si>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Formato de Ficha Técnica del Indicador de la Secretaría Distrital de Movilidad</t>
  </si>
  <si>
    <t>Código: PE01-PR01-F11</t>
  </si>
  <si>
    <t>Versión: 1.0</t>
  </si>
  <si>
    <t>Hoja de vida del Indicador</t>
  </si>
  <si>
    <t>Datos básicos del indicador</t>
  </si>
  <si>
    <t>1. ID Indicador</t>
  </si>
  <si>
    <t xml:space="preserve">2.  Código y nombre del proceso </t>
  </si>
  <si>
    <t>PA01_Gestión Administrativa</t>
  </si>
  <si>
    <t>3. Tipo de Proceso</t>
  </si>
  <si>
    <t>Apoyo</t>
  </si>
  <si>
    <t xml:space="preserve">4. Subsecretaría responsable </t>
  </si>
  <si>
    <t>5. Dependencia responsable</t>
  </si>
  <si>
    <t>6. Tema/ Proyecto de inversión/ PDD</t>
  </si>
  <si>
    <t>Proyecto de Inversión 7568 - Fortalecimiento Institucional De La Secretaria Distrital De Movilidad de Bogotá
Meta 1 - Soportar el 100% de los procesos estratégicos, de apoyo y de evaluación de la SDM.</t>
  </si>
  <si>
    <t>7. Nombre del indicador</t>
  </si>
  <si>
    <t>Soporte a procesos de la SDM</t>
  </si>
  <si>
    <t>8. Fecha de creación</t>
  </si>
  <si>
    <t>10. Fin de la Serie</t>
  </si>
  <si>
    <t>9. Inicio de la serie</t>
  </si>
  <si>
    <t>11. Meta para la vigencia</t>
  </si>
  <si>
    <t>12. Línea base</t>
  </si>
  <si>
    <t>N/A</t>
  </si>
  <si>
    <t xml:space="preserve">13. Observación a la magnitud propuesta para la Meta </t>
  </si>
  <si>
    <t>Fuente u origen de datos</t>
  </si>
  <si>
    <t>14. Fuente de datos No. 1</t>
  </si>
  <si>
    <t>Plan Anual de Adquisiciones (seguimiento) y PAC</t>
  </si>
  <si>
    <t>15. Tipo de formato</t>
  </si>
  <si>
    <t>Excel</t>
  </si>
  <si>
    <t>16. Sistema de información</t>
  </si>
  <si>
    <t>17. Unidad de medida del indicador</t>
  </si>
  <si>
    <t>Porcentaje</t>
  </si>
  <si>
    <t>18. Tipo de anualización</t>
  </si>
  <si>
    <t>Constante</t>
  </si>
  <si>
    <t>19. Tipología</t>
  </si>
  <si>
    <t>Eficacia</t>
  </si>
  <si>
    <t>20. Frecuencia del reporte o periodicidad</t>
  </si>
  <si>
    <t>Trimestral</t>
  </si>
  <si>
    <t>21. Ultimo valor reportado</t>
  </si>
  <si>
    <t>22. Síntesis del indicador</t>
  </si>
  <si>
    <t>Número de contratos y/o adiciones programadas en el PAA, que soportan la deficiencia de personal de planta y provisionalidad para realizar las actividades designadas a la Subsecretaria de Gestión Corporativa</t>
  </si>
  <si>
    <t>23. Objetivo del indicador</t>
  </si>
  <si>
    <t>Corresponde al proceso que asegura la disposición de la información de manera accesible, confiable y oportuna.</t>
  </si>
  <si>
    <t>24. Metodología de medición</t>
  </si>
  <si>
    <t>Corresponde a las actividades  ponderadas porcentualmente del desarrollo de acciones   de soporte de los procesos estratégicos, de apoyo y evaluación de la SDM</t>
  </si>
  <si>
    <t>Cálculo del Indicador</t>
  </si>
  <si>
    <t>25. Fórmula de cálculo del indicador</t>
  </si>
  <si>
    <t>Porcentaje de avance de acciones de seguimiento a los procesos estratégicos de la SDM ejecutadas / Porcentaje de avance de acciones de seguimiento a los procesos estratégicos de la SDM programadas</t>
  </si>
  <si>
    <t>Información variables</t>
  </si>
  <si>
    <t>Variable 1</t>
  </si>
  <si>
    <t>Variable 2</t>
  </si>
  <si>
    <t>Variable 3</t>
  </si>
  <si>
    <t>Variable 4</t>
  </si>
  <si>
    <t xml:space="preserve">26.  Nombre de las variables </t>
  </si>
  <si>
    <t>Acciones de seguimiento a los procesos estratégicos de la SDM ejecutadas</t>
  </si>
  <si>
    <t>Acciones de seguimiento a los procesos estratégicos de la SDM programadas</t>
  </si>
  <si>
    <t>27. Unidad de medida de la variable</t>
  </si>
  <si>
    <t>Número</t>
  </si>
  <si>
    <t>28. Tipo de variable</t>
  </si>
  <si>
    <t>Numérico</t>
  </si>
  <si>
    <t xml:space="preserve">29.  Frecuencia de las variables </t>
  </si>
  <si>
    <t>30. Origen de la variable</t>
  </si>
  <si>
    <t xml:space="preserve">Contratos programados en PAA </t>
  </si>
  <si>
    <t>PAA</t>
  </si>
  <si>
    <t>32. Descripción de la variable</t>
  </si>
  <si>
    <t>Número de personas contratadas</t>
  </si>
  <si>
    <t xml:space="preserve">Planeación de necesidades contratistas en PAA </t>
  </si>
  <si>
    <t>Forma de visualización del Indicador (Aplica para indicadores estadísticos)</t>
  </si>
  <si>
    <t>33.Tipo de gráfica</t>
  </si>
  <si>
    <t>No aplica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</si>
  <si>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</si>
  <si>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</si>
  <si>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</si>
  <si>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</si>
  <si>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</si>
  <si>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</si>
  <si>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</si>
  <si>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</si>
  <si>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</si>
  <si>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Luz Mary Peralta</t>
  </si>
  <si>
    <t>Viviana Espejo Hoyos 
Alexandra López</t>
  </si>
  <si>
    <t>43.  Control de cambios de la hoja de vida del Indicador</t>
  </si>
  <si>
    <t>Fecha</t>
  </si>
  <si>
    <t>Modificación a la Hoja de Vida del Indicador</t>
  </si>
  <si>
    <t>Versión hoja de vida del indicador</t>
  </si>
  <si>
    <t>Se actualiza el numeral 40</t>
  </si>
  <si>
    <t>Se actualizo los numerales 9,10,11 y 21</t>
  </si>
  <si>
    <t>Subdirección Administrativa</t>
  </si>
  <si>
    <t>Proyecto de Inversión 7568 - Fortalecimiento Institucional De La Secretaria Distrital De Movilidad de Bogotá
Meta 2 - Implementar el 100% de la estrategia anual para la sostenibilidad de la Gestión Ambiental</t>
  </si>
  <si>
    <t>Estrategia anual para la sostenibilidad del Subsistema de Gestión Ambiental.</t>
  </si>
  <si>
    <t>Plan de Acción_PIGA</t>
  </si>
  <si>
    <t>Plan de Acción_PIGA y Plan de acción cuatrienal ambiental PACA</t>
  </si>
  <si>
    <t>Medir el cumplimiento de las actividades del programa de practicas sostenibles del Plan Institucional de Gestión Ambiental  - PIGA, para la vigencia frente a lo programado en el PAA</t>
  </si>
  <si>
    <t>Corresponde a las actividades ponderadas de cumplimiento de las actividades contempladas en el Plan de Acción_PIGA</t>
  </si>
  <si>
    <t>(Actividades Ejecutadas  / Actividades programadas)*100%</t>
  </si>
  <si>
    <t>Actividades ejecutadas</t>
  </si>
  <si>
    <t>Actividades requeridas en la vigencia</t>
  </si>
  <si>
    <t>Contratos adjudicados en el PAA</t>
  </si>
  <si>
    <t>Contratos programados en el PAA</t>
  </si>
  <si>
    <t>Adjudicación de los contratos que se contemplan en el PAA</t>
  </si>
  <si>
    <t>Programación de los contratos necesarios en la vigencia y planeados en el PAA</t>
  </si>
  <si>
    <t>Luz Mary Peralta
Sandra Milena Vargas</t>
  </si>
  <si>
    <t xml:space="preserve">Miguel Ángel González </t>
  </si>
  <si>
    <t>Mónica Montilla
Andres Davila</t>
  </si>
  <si>
    <t>Se actualizan los numerales 23, 25, 40 y 42</t>
  </si>
  <si>
    <t>PA02_Gestión del Talento Humano</t>
  </si>
  <si>
    <t>Dirección de Talento Humano</t>
  </si>
  <si>
    <t>Proyecto de Inversión 7568 - Fortalecimiento Institucional De La Secretaria Distrital De Movilidad de Bogotá
Meta 3 - Realizar el 100% de las actividades  del Sistema de Seguridad y Salud en el Trabajo que le permitan a la Entidad obtener la certificación ISO 45001</t>
  </si>
  <si>
    <t>Certificación  ISO 45001:2018</t>
  </si>
  <si>
    <t>Plan Anual de Adquisiciones 2023 actividades concernientes al SG-SST</t>
  </si>
  <si>
    <t>Ejecución PAA relacionada con los Estándares de la Norma ISO 45001:2018</t>
  </si>
  <si>
    <t>Medir el cumplimiento de la ejecución de las actividades para el mantenimiento y fortalecimiento del  Sistema de Gestión de la Seguridad y Salud en el Trabajo (SG-SST) con base en los estándares de la Norma ISO 45001:2018.</t>
  </si>
  <si>
    <t>Corresponde a las actividades contempladas en el PAA para mantener y fortalecer el Sistema de Gestión de Seguridad y Salud en el Trabajo (SG-SST) con base en los estándares de la Norma ISO 45001:2018.</t>
  </si>
  <si>
    <t>(Porcentaje de actividades de contratación ejecutadas relacionadas con el SG-SST durante la vigencia / porcentaje de actividades contratación programadas relacionada con el SG-SST durante la vigencia)</t>
  </si>
  <si>
    <t>% Actividades de contratación ejecutadas relacionada con el SG-SST</t>
  </si>
  <si>
    <t>% Actividades de contratación programadas de la vigencia relacionada con el SG-SST</t>
  </si>
  <si>
    <t>Plan Anual de Adquisiciones</t>
  </si>
  <si>
    <t xml:space="preserve">Corresponde al porcentaje de actividades ejecutadas frente a la contratación relacionada con el SG-SST durante la vigencia </t>
  </si>
  <si>
    <t>Corresponde al porcentaje de actividades programadas frente a la contratación relacionada con el SG-SST durante la vigencia</t>
  </si>
  <si>
    <t>Maria Claudia Gomez Salazar ( E )</t>
  </si>
  <si>
    <t>Julio César Bustos Roa - Zulma Tatiana Peña Otalora</t>
  </si>
  <si>
    <t>Zulma Tatiana Peña Otalora</t>
  </si>
  <si>
    <t>Se actualizan los numerales 2, 14, 21, 22, 23, 24, 25, 26, 32, 40, 41 y 42</t>
  </si>
  <si>
    <t>PE01_Direccionamiento Estratégico</t>
  </si>
  <si>
    <t>Estratégico</t>
  </si>
  <si>
    <t>Oficina Asesora de Planeación Institucional</t>
  </si>
  <si>
    <t>Proyecto de Inversión 7568 - Fortalecimiento Institucional De La Secretaria Distrital De Movilidad de Bogotá
Meta 4 - Implementar el 100% de la estrategia anual para la sostenibilidad del sistema de Gestión de Calidad</t>
  </si>
  <si>
    <t>Sostenibilidad del Sistema de Gestión de la Calidad en el marco del MIPG</t>
  </si>
  <si>
    <t>Plan Anual de Adquisiciones - PAA
Plam Marco para la Sostenibilidad del MIPG</t>
  </si>
  <si>
    <t>Realizar el seguimiento a las acciones y la Ejecución del  Presupuesto programado para la vigencia, frente al desarrollo y sostenibilidad de las políticas del Modelo Integrado de Planeación y Gestión Competencia de la Oficina Asesora de Planeación Institucional</t>
  </si>
  <si>
    <t>Medir las acciones adelantadas para el desarrollo y sostenibilidad del Modelo Integrado de Planeación y Gestión en la Entidad y el Sistema de Gestión de la Calidad</t>
  </si>
  <si>
    <t xml:space="preserve">Son las actividades ponderadas porcentualmente que en el periodo de reporte se ejecuten en el cumplimiento de la estrategia anual para la sostenibilidad del sistema de Gestión de  calidad </t>
  </si>
  <si>
    <t>Porcentaje de avance en las actividades ejecutadas en la estrategia anual para la sostenibilidad del sistema de gestión de calidad/ Porcentaje total de avance en las actividades programadas en la estrategia anual para la sostenibilidad del sistema de gestión de calidad programadas en la vigencia</t>
  </si>
  <si>
    <t>% actividades ejecutadas</t>
  </si>
  <si>
    <t>% actividades programadas</t>
  </si>
  <si>
    <t>Plan Anual de Adquisiciones - PAA
Plan de Adecuación y Sostenibilidad MIPG</t>
  </si>
  <si>
    <t>Nivel de cumplimiento en el avance de las actividades ejecutadas para la vigencia</t>
  </si>
  <si>
    <t>Nivel de cumplimiento en el avance de las actividades programadas para la vigencia</t>
  </si>
  <si>
    <t>Julieth Rojas Betancour</t>
  </si>
  <si>
    <t>Mijaíl Enrique Montiel</t>
  </si>
  <si>
    <t>Claudia Elena Parada Aponte</t>
  </si>
  <si>
    <t>Proyecto de Inversión 7568 - Fortalecimiento Institucional De La Secretaria Distrital De Movilidad de Bogotá
Meta 5 - Mantener en un 100% la prestación de los servicios administrativos para garantizar el adecuado funcionamiento de la entidad.</t>
  </si>
  <si>
    <t>Mantenimiento adecuado de los servicios administrativos</t>
  </si>
  <si>
    <t>Registros Administrativos - P.A.A.</t>
  </si>
  <si>
    <t xml:space="preserve">Realizar la estructuración y adjudicación de los proceso que permiten un adecuado  funcionamiento de la SDM </t>
  </si>
  <si>
    <t>Garantizar el correcto funcionamiento de la Entidad, en cuanto a la prestación de los servicios administrativos liderados por la SGC</t>
  </si>
  <si>
    <t>Corresponde a las actividades ponderadas porcentualmente del seguimiento a la prestación de los diferentes servicios administrativos para garantizar el adecuado funcionamiento de la entidad</t>
  </si>
  <si>
    <t>Porcentaje de avance de actividades ejecutadas / porcentaje de avance de actividades programadas</t>
  </si>
  <si>
    <t>% Actividades Ejecutadas</t>
  </si>
  <si>
    <t>% Actividades Programadas</t>
  </si>
  <si>
    <t xml:space="preserve">Contratos de servicios administrativos ejecutados en el PAA </t>
  </si>
  <si>
    <t xml:space="preserve">Contratos de servicios administrativos programados en el PAA </t>
  </si>
  <si>
    <t>Adjudicación de los contratos administrativos  que se contemplan en el PAA</t>
  </si>
  <si>
    <t>Programación de los contratos administrativos necesarios en la vigencia y planeados en el PAA</t>
  </si>
  <si>
    <t>Se actualizan los numerales 23, 25, 40, 41 y 42</t>
  </si>
  <si>
    <t>Proyecto de Inversión 7568 - Fortalecimiento Institucional De La Secretaria Distrital De Movilidad de Bogotá
Meta 6 - Mejorar el 60% de la infraestructura física de las sedes de la SDM.</t>
  </si>
  <si>
    <t xml:space="preserve">Mejoramiento de la Infraestructura física </t>
  </si>
  <si>
    <t>Registros Administrativos (Presupuestos aprobados por interventoría y supervisión, actas de recibo final de mantenimientos realizados, informes mensuales de contratista e interventor, contratos adjudicados, actas de recibo final de contratos) - P.A.A.</t>
  </si>
  <si>
    <t xml:space="preserve">Excel </t>
  </si>
  <si>
    <t>Suma</t>
  </si>
  <si>
    <t>Planteamiento de las necesidades de mantenimientos correctivos y preventivos además de las adecuaciones de infraestructura en cada una de las sedes de la Entidad.</t>
  </si>
  <si>
    <t>Medir el avance del mejoramiento de las condiciones de la infraestructura física de la entidad, en las diferentes sedes a su cargo</t>
  </si>
  <si>
    <t>Corresponde a las actividades ponderadas porcentualmente de la medición del avance del mejoramiento infraestructura física propuesto para las sedes de la  SDM</t>
  </si>
  <si>
    <t>Porcentaje de avance de actividades de intervención locativa ejecutadas / porcentaje de avance en actividades de intervención programadas</t>
  </si>
  <si>
    <t xml:space="preserve">Actividades de necesidades de intervención locativas ejecutadas </t>
  </si>
  <si>
    <t>Actividades de necesidades de intervención locativas programadas</t>
  </si>
  <si>
    <t xml:space="preserve">Número de actividades ejecutadas en las diferentes sedes de la Entidad durante la vigencia </t>
  </si>
  <si>
    <t xml:space="preserve">Número de actividades programadas en las diferentes sedes de la Entidad durante la vigencia </t>
  </si>
  <si>
    <t xml:space="preserve">Sandra Milena Vargas </t>
  </si>
  <si>
    <t>Yehison Iván Castillo Pinta 
Jahir Guerrero Rozo</t>
  </si>
  <si>
    <t>Se actualizan los numerales 11, 23, 25, 41 y 42</t>
  </si>
  <si>
    <t>Proyecto de Inversión 7568 - Fortalecimiento Institucional De La Secretaria Distrital De Movilidad de Bogotá
Meta 7 - Obtener el 80% de satisfacción de los funcionarios en las actividades desarrolladas en el Plan de bienestar social y mejoramiento del Clima institucional</t>
  </si>
  <si>
    <t xml:space="preserve">Plan de bienestar social y mejoramiento del Clima institucional y  certificación institucional EFR1000 </t>
  </si>
  <si>
    <t>Plan de bienestar social y mejoramiento del Clima Institucional - Sistema de Gestión EFR</t>
  </si>
  <si>
    <t>Matriz de Excel</t>
  </si>
  <si>
    <t>Efectividad</t>
  </si>
  <si>
    <t>Semestral</t>
  </si>
  <si>
    <t>Indicador creado para medir la satisfacción de los colaboradores frente a las actividades contempladas en el Plan de Bienestar Social e Incentivos.</t>
  </si>
  <si>
    <t>Medir los niveles de satisfacción de los colaboradores frente a las actividades contempladas en el Plan de Bienestar Social e Incentivos, así como obtener la recertificación en el sistema de Gestión Empresa familiarmente responsable EFR.</t>
  </si>
  <si>
    <t xml:space="preserve">Corresponde a conocer la satisfacción de los funcionarios y colaboradores sobre las actividades propuestas en el Plan de bienestar social y mejoramiento del Clima institucional, esto, mediante el análisis a las respuestas a las encuestas de satisfacción de las actividades, en donde en una escala de 1 a 5 (siendo 5 muy satisfecho), los funcionarios y colaboradores evaluan la actividad. </t>
  </si>
  <si>
    <t>(Promedio de la calificación obtenida en todas las actividades realizadas en el periodo / 5 ) *100</t>
  </si>
  <si>
    <t>Promedio de la calificación obtenida en  las actividades realizadas</t>
  </si>
  <si>
    <t>Valoración maxima deseada
  ( en una escala de 1 a5)</t>
  </si>
  <si>
    <t>Anual</t>
  </si>
  <si>
    <t>Matriz de Excel  con la tabulación de las Encuestas de Satisfación</t>
  </si>
  <si>
    <t xml:space="preserve">Matriz de Excel con  la escala de medición de la satisfación  definida. </t>
  </si>
  <si>
    <t xml:space="preserve">Describe el grado de satisfacción de los colabordores  respecto a las actividades de bienestar realizadas </t>
  </si>
  <si>
    <t xml:space="preserve">Valor contenido en una escala de 1 a 5 para medir el grado de  satisfacción de los colaboradores  donde 5 es muy satisfecho. </t>
  </si>
  <si>
    <t>Julio Cesar Bustos -  Laura Cristina Camargo Diaz</t>
  </si>
  <si>
    <t xml:space="preserve"> Laura Cristina Camargo Diaz</t>
  </si>
  <si>
    <t>Se actualizan los numerales 2, 23, 24, 25, 26, 40, 41 y 42</t>
  </si>
  <si>
    <t>Se actualizan los numerales 24, 25, 26, 27,28, 29, 30 y 32</t>
  </si>
  <si>
    <t>Oficina Asesora de Planeación</t>
  </si>
  <si>
    <t>Proyecto de Inversión 7568 - Fortalecimiento Institucional De La Secretaria Distrital De Movilidad de Bogotá
Meta PDD 483 - Aumentar en 5 puntos el Índice de Desempeño Institucional  para las entidades del Sector Movilidad, en el marco de las políticas de MIPG</t>
  </si>
  <si>
    <t>529 - Índice de Desempeño Institucional para las entidades del Sector Movilidad</t>
  </si>
  <si>
    <t>Línea Base SDM - Fuente FURAG</t>
  </si>
  <si>
    <t>Formulario Único de Reporte de Avances de la Gestión - FURAG</t>
  </si>
  <si>
    <t>Aplicativo FURAG del Departamento Administrativo de Función Pública</t>
  </si>
  <si>
    <t>Creciente</t>
  </si>
  <si>
    <t>Índice de desempeño obtenido en el Formulario Único de Reporte de Avances de la Gestión - FURAG frente a la vigencia anterior.</t>
  </si>
  <si>
    <t>Medir el avance del Índice de Desempeño Institucional en la Entidad</t>
  </si>
  <si>
    <t>Información reportada por el FURAG</t>
  </si>
  <si>
    <t>La definida por el DAFP a través del FURAG</t>
  </si>
  <si>
    <t>Histograma de frecuencia</t>
  </si>
  <si>
    <t>https://www.funcionpublica.gov.co/web/mipg/resultados-medicion</t>
  </si>
  <si>
    <t>Se actualizan los numerales 11, 21 y 23</t>
  </si>
  <si>
    <t>Se actualizan los numerales  9,10,11 y 21</t>
  </si>
  <si>
    <t>CUADRO DE CONTROL VIGENCIA</t>
  </si>
  <si>
    <t>Actividades (bienes y servicios entregados a los ciudadanos)</t>
  </si>
  <si>
    <t>Tareas_Actividades secundarias</t>
  </si>
  <si>
    <t>Ene-Mar</t>
  </si>
  <si>
    <t>Abr-Jun</t>
  </si>
  <si>
    <t>Jul-Sep</t>
  </si>
  <si>
    <t>Oct-Dic</t>
  </si>
  <si>
    <t>TAREAS VIGENCIA</t>
  </si>
  <si>
    <t>ACTIVIDADES VIGENCIA</t>
  </si>
  <si>
    <t>No. META</t>
  </si>
  <si>
    <t>DESCRIPCIÓN META</t>
  </si>
  <si>
    <t>No. Actividad</t>
  </si>
  <si>
    <t>Descripción de la Actividad</t>
  </si>
  <si>
    <t>% Ponderación Actividad</t>
  </si>
  <si>
    <t>No. de la tarea</t>
  </si>
  <si>
    <t>Descripción de la tarea</t>
  </si>
  <si>
    <t>% Ponderación de la tarea</t>
  </si>
  <si>
    <t>% Avance actividades período</t>
  </si>
  <si>
    <t>% Avance tareas período</t>
  </si>
  <si>
    <t>TOTAL TAREAS PROGRAMADO VIGENCIA</t>
  </si>
  <si>
    <t>% AVANCE TAREAS VIGENCIA</t>
  </si>
  <si>
    <t>PROGRAMADO ACTIVIDAD VIGENCIA</t>
  </si>
  <si>
    <t>EJECUTADO ACTIVIDAD VIGENCIA</t>
  </si>
  <si>
    <t>% AVANCE ACTIVIDADES VIGENCIA</t>
  </si>
  <si>
    <t>Soportar el 100% de los procesos estratégicos, de apoyo y de evaluación de la SDM.</t>
  </si>
  <si>
    <t>Conformar del equipo de apoyo a la SGC</t>
  </si>
  <si>
    <t>Realizar la contratación de los colaboradores programados en el PAA</t>
  </si>
  <si>
    <t>Implementar el 100% de la estrategia anual para la sostenibilidad de la Gestión Ambiental</t>
  </si>
  <si>
    <t xml:space="preserve">Realizar las actividades contempladas en el PAA para fortalecer el Sistema de Gestión Ambiental </t>
  </si>
  <si>
    <t>Estructurar los procesos contractuales programadas en el PAA</t>
  </si>
  <si>
    <t xml:space="preserve">Realizar la contratación y ejecución de los procesos contemplados para la vigencia </t>
  </si>
  <si>
    <t>Realizar el 100% de las actividades  del Sistema de Seguridad y Salud en el Trabajo que le permitan a la Entidad obtener la certificación ISO 45001</t>
  </si>
  <si>
    <t>Realizar las actividades contempladas en el PAA para fortalecer el Sistema de Gestión de Seguridad y Salud en el Trabajo.</t>
  </si>
  <si>
    <t xml:space="preserve">Gestionar la contratación de los procesos contemplados para Seguridad y Salud en el Trabajo para la vigencia </t>
  </si>
  <si>
    <t>Implementar el 100% de la estrategia anual para la sostenibilidad del sistema de Gestión de Calidad</t>
  </si>
  <si>
    <t xml:space="preserve">Realizar seguimiento y mejora a las políticas de planeación institucional, Fortalecimiento organizacional y evaluación del desempeño de MIPG </t>
  </si>
  <si>
    <t>Gestionar las adquisiciones necesarias para la implementación y mejora de las políticas de MIPG</t>
  </si>
  <si>
    <t>Realizar el seguimiento, análisis y reporte sobre el desempeño de las políticas de MIPG</t>
  </si>
  <si>
    <t>Realizar actividades de fortalecimiento y sostenibilidad para las diferentes políticas de MIPG, incluido el Sistema de Gestión de la Calidad</t>
  </si>
  <si>
    <t>Gestionar las adquisiciones necesarias para realizar las actividades de fortalecimiento y sostenibilidad de MIPG, incluido el Sistema de Gestión de la Calidad</t>
  </si>
  <si>
    <t>Ejecutar actividades de socialización y promoción de las políticas de MIPG</t>
  </si>
  <si>
    <t>Mantener en un 100% la prestación de los servicios administrativos para garantizar el adecuado funcionamiento de la entidad.</t>
  </si>
  <si>
    <t>Adelantar la acciones para la contratación de los servicios administrativos de la Entidad</t>
  </si>
  <si>
    <t xml:space="preserve">Realizar los procesos contractuales identificados para el debido funcionamiento de la SDM a cargo de la Subdirección Administrativa </t>
  </si>
  <si>
    <t>Mejorar el 60% de la infraestructura física de las sedes de la SDM.</t>
  </si>
  <si>
    <t>Realizar las acciones de mantenimiento, mejoras, reparaciones y adecuaciones e interventoría necesarias para el mejoramiento de la infraestructura institucional</t>
  </si>
  <si>
    <t>Realizar el mantenimiento preventivo, correctivo, reparaciones, adecuaciones locativas, así como la adquisición de bienes y servicios para la mejora de las diferentes sedes de la secretaría distrital de movilidad y de otras edificaciones a su cargo.</t>
  </si>
  <si>
    <t>Obtener el 80% de satisfacción de los funcionarios en las actividades desarrolladas en el Plan de bienestar social y mejoramiento del Clima institucional</t>
  </si>
  <si>
    <t>Adelantar la acciones para la contratación de servicios  bienestar Institucional de la Entidad</t>
  </si>
  <si>
    <t>Desarrollar actividades contempladas dentro del programa de bienestar y plan de incentivos y acciones encaminadas al mejoramiento del clima laboral de la Secretaria Distrital de Movilidad</t>
  </si>
  <si>
    <t>Realizar las actividades contempladas en el Plan de Gestión - EFR 1000</t>
  </si>
  <si>
    <t>Desarrollar las actividades contempladas en el Plan de Gestión - EFR 1000</t>
  </si>
  <si>
    <t>Ubicación estratégica</t>
  </si>
  <si>
    <t>Código Meta Plan de Desarrollo
(Combine acorde al total de metas proyecto asociadas a la meta)</t>
  </si>
  <si>
    <t>Meta Plan de Desarrollo
(Combine acorde al total de metas proyecto asociadas a la meta)</t>
  </si>
  <si>
    <t>Metas Proyecto de Inversión</t>
  </si>
  <si>
    <t>Análisis cualitativo acumulado meta_vigencia</t>
  </si>
  <si>
    <t>Meta Vigencia</t>
  </si>
  <si>
    <t>Componente asociado a la Misión</t>
  </si>
  <si>
    <t>Componente asociado a la Visión</t>
  </si>
  <si>
    <t>Objetivo Estratégico</t>
  </si>
  <si>
    <t>Objetivos de los Sistemas de Gestión:
OSGC (Calidad), OSGGA (Ambiental), OSGAS (Antisoborno), OSGSST (Seguridad y Salud en el Trabajo), OSGSI (Seguridad de la Información) y OSGCN (Continuidad de Negocio)</t>
  </si>
  <si>
    <t>Componente_ Plan Maestro de Movilidad</t>
  </si>
  <si>
    <t xml:space="preserve"> PMR
OBJETIVO  PRODUCTO/TRAZADOR PRESUPUESTAL</t>
  </si>
  <si>
    <t>Objetivos de Desarrollo Sostenible _ODS</t>
  </si>
  <si>
    <t>Meta Objetivo de Desarrollo Sostenible_ODS</t>
  </si>
  <si>
    <t>Meta Trazadora</t>
  </si>
  <si>
    <t>Meta Estratégica</t>
  </si>
  <si>
    <t>Plan de Acción de Política Pública</t>
  </si>
  <si>
    <t>Código del Producto (MGA)</t>
  </si>
  <si>
    <t>Indicador de Producto (MGA)</t>
  </si>
  <si>
    <t xml:space="preserve">Objetivo </t>
  </si>
  <si>
    <t>Indicador de Objetivo</t>
  </si>
  <si>
    <t>Producto</t>
  </si>
  <si>
    <t>Indicador de Producto</t>
  </si>
  <si>
    <t>Trazador Presupuestal</t>
  </si>
  <si>
    <t>Indicador</t>
  </si>
  <si>
    <t>Meta PDD/Meta Proyecto de inversión</t>
  </si>
  <si>
    <t>No. Meta</t>
  </si>
  <si>
    <t>Descripción_Meta</t>
  </si>
  <si>
    <t>Magnitud de la Meta_Vigencia</t>
  </si>
  <si>
    <t>El avance en la magnitud corresponde al avance en las actividades?</t>
  </si>
  <si>
    <t>% Avance Meta Período</t>
  </si>
  <si>
    <t>Avance Cualitativo de meta, actividades y tareas (Precisar resultados y calidad de los bienes y Servicios entregados en beneficio de la ciudadanía)</t>
  </si>
  <si>
    <t>Nombre de Evidencias</t>
  </si>
  <si>
    <t>Avances y Logros</t>
  </si>
  <si>
    <t>Retrasos y Soluciones</t>
  </si>
  <si>
    <t>Población beneficiada</t>
  </si>
  <si>
    <t>Programado Meta Vigencia</t>
  </si>
  <si>
    <t>Ejecutado Meta Vigencia</t>
  </si>
  <si>
    <t>% Avance Meta Vigencia</t>
  </si>
  <si>
    <t>3. Ser referente mundial en la distribución eficiente y equitativa del espacio público</t>
  </si>
  <si>
    <t>6. Fortalecer el bienestar de los (las) colaboradores (as), con un equipo humano altamente calificado, comprometido e íntegro, encaminado al logro de los objetivos de la Entidad.</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</si>
  <si>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</si>
  <si>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Componente Institucional</t>
  </si>
  <si>
    <t>16. Paz, justicia e instituciones sólidas</t>
  </si>
  <si>
    <t>16.6. Crear a todos los niveles instituciones eficaces y transparentes que rindan cuentas</t>
  </si>
  <si>
    <t>SI</t>
  </si>
  <si>
    <t>71 -  Elevar el nivel de efectividad de la Gestión Pública Distrital y Local</t>
  </si>
  <si>
    <t>N.A</t>
  </si>
  <si>
    <t>NO</t>
  </si>
  <si>
    <t>4599025 - Servicio de información implementados</t>
  </si>
  <si>
    <t>459902500 - Sistemas de información implementados</t>
  </si>
  <si>
    <t>Aumentar en 5 puntos el Índice de Desempeño Institucional para las entidades del Sector Movilidad, en el marco de las políticas de MIPG</t>
  </si>
  <si>
    <t>Se realizaron las contrataciones programadas en PAA por las áreas que participan en el presupuesto de inversión SGC, OAPI, OCD, DAF, SDA y SFI las cuales permitieron apoyar los diferentes procesos de la Subsecretaría de Gestión Corporativa para el periodo de enero a marzo de 2023</t>
  </si>
  <si>
    <t>No aplica para este periodo</t>
  </si>
  <si>
    <t>5. Prestar trámites y servicios eficientes, oportunos y de calidad, con una gestión ambiental adecuada, soportados en tecnologías de la información y las comunicaciones.</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</si>
  <si>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</si>
  <si>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4599023 - Servicio de Implementación Sistemas de Gestión</t>
  </si>
  <si>
    <t>459902300 - Sistema de Gestión implementado</t>
  </si>
  <si>
    <t>Para este periodo se adelanto la estructuración y adjudicación de la auditoría interna del Sistema de Gestión Ambiental, la cual garantiza que la entidad cuente con condiciones favorables de mitigación de daño ambiental, mediante dicho sistema</t>
  </si>
  <si>
    <t>Estudios previos del proceso de auditroría interna del SGA
CRP del contrato</t>
  </si>
  <si>
    <t xml:space="preserve">OSGSST- 1. Identificar continua y sistemáticamente los peligros, evaluar, valorar los riesgos en SST y determinar los controles operacionales para su eliminación o mitigación / 2. Prevenir lesiones y deterioro de la salud relacionados con el trabajo a los (as) colaboradores (as) proporcionando lugares de trabajo seguros y saludables, favoreciendo en todo momento su consulta y participación y la de sus representantes. / 3. Cumplir la normatividad nacional vigente en materia de riesgos laborales y de otra índole, teniendo en cuenta los requisitos aplicables a la Secretaría. / 4. Definir e implementar planes y estrategias para el mejoramiento continuo de las condiciones de salud y seguridad en el trabajo. </t>
  </si>
  <si>
    <t>Realizar  el 100% de las actividades  del Sistema de Seguridad y Salud en el Trabajo que le permitan a la Entidad mantener la certificación ISO 45001</t>
  </si>
  <si>
    <t>No aplica en este periodo</t>
  </si>
  <si>
    <t>2. Ser referente mundial en la incorporación de enfoques territorial, de género y diferencial</t>
  </si>
  <si>
    <t>2. Formular e implementar estrategias de movilidad que reverdezcan a Bogotá y mejoren la experiencia de viaje de la ciudadanía y visitantes de Bogotá Región, en los aspectos de tiempo, calidad y costo, a través de la tecnología y la innovación.</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</si>
  <si>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</si>
  <si>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Implementar el 100% de la estrategia anual para la sostenibilidad del Sistema de Gestión de la Calidad</t>
  </si>
  <si>
    <r>
      <rPr>
        <sz val="10"/>
        <color theme="1"/>
        <rFont val="Calibri"/>
        <family val="2"/>
      </rPr>
      <t>La SDM formuló los planes institucionales 2024 los cuales fueron aprobados por la Alta Dirección, incluyendo el Plan de Fortalecimiento de MIPG, así como la definión del seguimiento de las acciones definidas por los lideres de política.</t>
    </r>
    <r>
      <rPr>
        <sz val="11"/>
        <color theme="1"/>
        <rFont val="Calibri"/>
        <family val="2"/>
      </rPr>
      <t xml:space="preserve"> Desde la Oficina Asesora de Planeación Institucional se realiza el acompañamiento para la construcción del Plan de Desarrollo Distrital 2024-2028, articulado, metas, participación y diálogos. Se realizó la defición del 
Con el fin de definir el plan de acción para el fortalecimiento del MIPG y del Sistema de Gestión de Calidad se realizó presentación al equipo técnico el día 16 de febrero.</t>
    </r>
  </si>
  <si>
    <t>Plan de Fortalecimiento MIPG 2024
Memorando solicitud seguimiento 
Presentación equipo técnico 16022024</t>
  </si>
  <si>
    <t>4599006 - Estudios de preinversión</t>
  </si>
  <si>
    <t>459900600 - Estudios de preinversión elaborados</t>
  </si>
  <si>
    <t>Para este periodo se adelantaron las adiciones de los contratos de los servicios de vigilancia y transporte, los cuales garantiza la continuidad de los servicios administrativos de la SDM. Así  mismo, se adelanto la adjudicación del servicio de seguimiento del sistema de administración de riesgos de lavados de activos en laentidad</t>
  </si>
  <si>
    <t>Justificaciones de las adiciones de los contratos
CRP de los contratos</t>
  </si>
  <si>
    <t>7. Garantizar transparencia, oportunidad, inclusión y equidad de género en los procesos de la entidad, que promuevan la legalidad, participación, control social y rendición de cuentas.</t>
  </si>
  <si>
    <t>3. TPPD(DIJ)-C05.Ciudad accesible e incluyente.20.Indirecto.Movilidad y entornos accesibles e inclusivos</t>
  </si>
  <si>
    <t>4599016 - Sedes mantenidas</t>
  </si>
  <si>
    <t>459901600 - Sedes mantenidas</t>
  </si>
  <si>
    <t>No aplica paa este periodo</t>
  </si>
  <si>
    <t>OSGSST- Identificar continua y sistemáticamente los peligros, evaluar, valorar los riesgos en SST y determinar los controles operacionales para su eliminación o mitigación</t>
  </si>
  <si>
    <t xml:space="preserve">4599018 - Documentos de lineamientos técnicos </t>
  </si>
  <si>
    <t>459901800 - Documentos de lineamientos técnicos realizados</t>
  </si>
  <si>
    <t>Obtener el 80% de satisfacción de los funcionarios en las actividades desarrolladas en el Plan de bienestar social y mejoramiento del Clima</t>
  </si>
  <si>
    <t>Magnitud Programada de la Meta_Vigencia 2023 (corte septiembre/23)</t>
  </si>
  <si>
    <t>Magnitud Proyectada a Diciembre_2023</t>
  </si>
  <si>
    <t>Actividades/tareas a realizar para dar cumplimiento a lal meta entre septiembre - diciembre 2023</t>
  </si>
  <si>
    <t>Notas u observaciones adicionales 2023</t>
  </si>
  <si>
    <t>Magnitud Programada actual de la Meta_Vigencia 2024</t>
  </si>
  <si>
    <t>Magnitud Proyectada de la Meta_Vigencia 2024</t>
  </si>
  <si>
    <t>Actividades/tareas a realizar para dar cumplimiento a lal meta entre enero y mayo de 2024.</t>
  </si>
  <si>
    <t>Notas u observaciones adicionales 2024</t>
  </si>
  <si>
    <t>Cumplimiento de la contratacion de prestaciones de servicio y de apoyo a la gestion programadas en el PAA</t>
  </si>
  <si>
    <t xml:space="preserve">Se programan contratos nuevos asi como adiciones </t>
  </si>
  <si>
    <t>Relizar la programación de las contrataciones requeridas de prestaciones de serviciosy de apoyo a la gestión en el anteproyecto de presupuesto 2024</t>
  </si>
  <si>
    <t>Adjudicar, ejecutar y hacer seguimiento a la ejecución del proceso SDM-MC-153-2023 cuyo objeto es "PROCESO DE MÍNIMA CUANTÍA PARA “SERVICIO DE RECOLECCIÓN, TRANSPORTE, TRATAMIENTO, APROVECHAMIENTO Y DISPOSICIÓN FINAL DE LOS RESIDUOS VEGETALES DE LA SECRETARÍA DISTRITAL DE MOVILIDAD"; y proceso de minima cuantía SDM-MC-164-2023 cuyo objeto es “REALIZAR EL MUESTREO, ANÁLISIS DE EQUIPOS Y DESECHOS QUE PUEDAN CONTENER O ESTAR CONTAMINADOS CON PCB EN LAS SEDES DE LA SDM, Y EN CASO DE SER NECESARIO ELABORAR EL PLAN DE GESTIÓN DE PCBs ORIENTADO A LA REDUCCIÓN DEL RIESGO”, con los que se espera contar al finalizar la vigencia</t>
  </si>
  <si>
    <t>Garantizar la ejecución de las actividades del contrato 2023-2706 cuyo objeto es “SERVICIO DE RECOLECCIÓN TRANSPORTE TRATAMIENTO APROVECHAMIENTO Y DISPOSICIÓN FINAL DE LOS RESIDUOS CON CARACTERÍSTICAS CORROSIVAS REACTIVAS EXPLOSIVAS INFLAMABLES TÓXICAS Y BIOLÓGICAS INFECCIOSAS GENERADOS EN LAS SEDES QUE CONFORMAN LA SECRETARÍA DISTRITAL DE MOVILIDAD”.
Adelantar el proceso de adquisición de insumos ambientales, gestionar los procesos de auditoría interna y externa del Sistema de Gestión Ambiental (SGA), servicio de logistica para las actividades del SGA, adelantar trámites ante la Secretaría Distrital de Ambiente frente a tema Silvicultural y trámites de Publicidad Visual Exterior, estructurar el nuevo proceso de contratación del servicio de poda en las diferentes sedes de la entidad.</t>
  </si>
  <si>
    <t>1.        Continuar con los seguimientos y reportes realizados por los profesionales de la Oficina Asesora de Planeación Institucional referente a: 
- Plan Anual de Adquisiciones (PAA)
-Planes Operativos Anuales 
-Plan Marco para el fortalecimiento del MIPG 
-Implementación del software MIPG 
-Riesgos de gestión y corrupción
2.Mantener los elementos y espacios necesarios para el desarrollo de las actividades que contribuyen al fortalecimiento e interiorización del MIPG en la entidad, a través de la adquisición de los servicios de apoyo logístico.</t>
  </si>
  <si>
    <t>Se logrará con:
La consolidación de los equipos profesionales que apoyen a la gestión de la Oficina Asesora de Planeación Institucional OAPI. 
Formulación y seguimiento de los planes institucionales formulados desde la OAPI.</t>
  </si>
  <si>
    <t>Se esta a la espera de la adjudicación del servicio de instalación de GPS y monitoreo de los mismos, con el fin de garantizar el correcto uso de los vehículos oficiales de la Entidad.</t>
  </si>
  <si>
    <t>Se espera garantiza la continuidad en la prestación de los servicios administrativos como lo son el servicio de aseo y cafetería, vigilaciancia de las diferentes sedes donde funciona la entidad, así como el servicio de transporte de los funcionarios de la SDM que requieran de este servicio.</t>
  </si>
  <si>
    <t>Se espera adjudicar los procesos de mantenimiento de equipos electromecánicos, adquisición de mobiliario, con el fin de que se garantice el correcto funcionamiento de las instalaciones fisícas y equipos con los que cuenta la SDM en las diferentes sedes de la entidad</t>
  </si>
  <si>
    <t>Se espera dar seguimiento y adelantar los trabajos de adecuación y mantenimiento de las diferentes sedes de la entidad, con el fin de contar con instalaciones y espacios de trabajo optimo para el funcionamiento de la entidad</t>
  </si>
  <si>
    <t>El Proceso de Bienestar se Adjudicó a Compensar Contrato 2023-1988, las actividades se estan realizando de acuerdo al Plan de bienestar social y se realiza el seguimiento mensual de las actividades realizadas.
Se realizarán las actividades programadas en el plan de trabajo para el mantenimiento y preparación a las auditorias internas y externas para la recertificación del sistema de gestión efr</t>
  </si>
  <si>
    <t>Garantizar el seguimiento a las actividades del plan de bienestar social y mejoramiento del Clima institucional, e ir adelantando la documentación para la contratación de los servicios de bienestar para el 2024</t>
  </si>
  <si>
    <t>Para Desarrollar el plan de Bienestar y EFR de la SDM se realizaron las contrataciones programadas en PAA, para el 2 Trimestre se realizaron las Siguientes actividades: se estructuró el proceso de contratación de la auditoria de recertificación de sistema EFR; Actividades de Bienestar:  Inauguración II Olimpiadas Deportivas SDM 2023, Día de la Familia, Día del Padre, Día de la Madre, Día del niño, Ferias de vivienda, Día del auxiliar administrativo</t>
  </si>
  <si>
    <t>Se realizaron las actividades programadas en el plan de trabajo para el mantenimiento y preparación a las auditorias internas y externas para la recertificación del sistema de gestión efr. Para el 3er trimestre se realizaron las siguientes actividades de Bienestar: vacaciones recreativas, Torneo Olimpiadas Julio, Celebración Día
del Conductor, celebración de cumpleaños julio y agosto.</t>
  </si>
  <si>
    <t>Plan de trabajo recertificación efr;   Actividades Bienestar III trimestre</t>
  </si>
  <si>
    <t xml:space="preserve">Con las actividades desarrolladas del plan de Bienestar de las tres trimestres como el día de la familia, la inauguración de las Olimpiadas deportivas, el día de la madre, del padre, del niño,   vacaciones recreativas mes julio, Torneo de las diferentes diciplinas de las Olimpiadas realizadas en el mes de Julio, Celebración Día del Conductor, detalle para la celebración de cumpleaños para los funcionarios de enero a Sept. Con estas actividades se están generando espacios de conocimiento, esparcimiento e integración familiar y laboral, propiciando la sana convivencia en un clima laboral ameno que fomenta la interrelación con la Entidad, entre compañeros de trabajo, funcionarios y sus familias.  
</t>
  </si>
  <si>
    <t>Los funcionarios, Contratistas de la Secretaría Distrital de Movilidad</t>
  </si>
  <si>
    <t>Resumen Cuatrienio</t>
  </si>
  <si>
    <t>Presupuesto _Compromisos</t>
  </si>
  <si>
    <t>Presupuesto _Giros</t>
  </si>
  <si>
    <t>Presupuesto_reservas</t>
  </si>
  <si>
    <t>Objetivo específico proyecto de inversión</t>
  </si>
  <si>
    <t>No meta</t>
  </si>
  <si>
    <t>Descripción Meta</t>
  </si>
  <si>
    <t>Tipo de Anualización</t>
  </si>
  <si>
    <t>Vigencia</t>
  </si>
  <si>
    <t>Magnitud programada</t>
  </si>
  <si>
    <t>Magnitud ejecutada</t>
  </si>
  <si>
    <t>% avance magnitud</t>
  </si>
  <si>
    <t>Apropiación_
disponible</t>
  </si>
  <si>
    <t>Total compromisos por meta</t>
  </si>
  <si>
    <t>% presupuesto comprometido</t>
  </si>
  <si>
    <t>Total Giros por Meta</t>
  </si>
  <si>
    <t>%Total presupuesto girado por meta</t>
  </si>
  <si>
    <t>Reserva constituida</t>
  </si>
  <si>
    <t>Giros_reserva
Ene-Mar</t>
  </si>
  <si>
    <t>Giros_reserva
Abr-Jun</t>
  </si>
  <si>
    <t>Giros_reserva
Jul-Sep</t>
  </si>
  <si>
    <t>Giros_reserva
Oct-Dic</t>
  </si>
  <si>
    <t>Anulaciones</t>
  </si>
  <si>
    <t>Total reserva definitiva</t>
  </si>
  <si>
    <t>Total_Giros de la reserva</t>
  </si>
  <si>
    <t>% Giros de la reserva</t>
  </si>
  <si>
    <t>1. Asegurar el soporte técnico y profesional a la estructura administrativa de la entidad para garantizar la adecuada operación bajo parámetros de oportunidad y calidad.</t>
  </si>
  <si>
    <t>Total meta</t>
  </si>
  <si>
    <t>2.  Incorporar acciones de mejora del Sistema Integrado de Gestión y de Calidad de la Secretaría Distrital de Movilidad con el fin de generar resultados acordes con el PDD y que resuelvan las necesidades y problemas de los ciudadanos.</t>
  </si>
  <si>
    <t>Realizar  el 100% de las actividades  del Sistema de Seguridad y Salud en el Trabajo que le permitan a la Entidad obtener la certificación ISO 45001</t>
  </si>
  <si>
    <t>3.  Garantizar la prestación de los servicios corporativos para el adecuado funcionamiento de la entidad, generando herramientas que permitan la cualificación de los procesos y el mejoramiento continuo</t>
  </si>
  <si>
    <t>4. Lograr que se disponga de recursos logísticos y financieros suficientes para adelantar actividades que conlleven a preservar el buen estado de las instalaciones físicas de las sedes de la Secretaría, con el fin de brindar las condiciones óptimas organizacionales que permitan su adecuada funcionalidad para mejoramiento de la infraestructura de todas las sedes de la entidad.</t>
  </si>
  <si>
    <t>5. Realizar las actividades que le permitan a la Entidad obtener certificación EFR1000 correspondiente a la implementación del Modelo de Gestión de Empresas Familiarmente Responsable así como el desarrollo del Plan de Bienestar Social y Mejoramiento del Clima Institucional y del Plan Institucional de Capacitación.</t>
  </si>
  <si>
    <t>Vigencia 2024</t>
  </si>
  <si>
    <t>Magnitud-Vigencia</t>
  </si>
  <si>
    <t>Avance  Cualitativo Metas Plan de Desarrollo</t>
  </si>
  <si>
    <t>Magnitud _anualización metas Plan de Desarrollo</t>
  </si>
  <si>
    <t>Código y Meta Proyecto de Inversión_Asociada</t>
  </si>
  <si>
    <t>Código del Indicador
(Combine acorde al total de metas proyecto asociadas a la meta)</t>
  </si>
  <si>
    <t>Indicador meta PDD
(Combine acorde al total de metas proyecto asociadas a la meta)</t>
  </si>
  <si>
    <t>Ejecutada
Ene - Mar</t>
  </si>
  <si>
    <t>Ejetuada
Abril - Jun</t>
  </si>
  <si>
    <t>Ejecutada
Jul - Sept</t>
  </si>
  <si>
    <t>Ejecutada
Oct - Dic</t>
  </si>
  <si>
    <t>Responsable de reporte Meta PDD</t>
  </si>
  <si>
    <t>a.     Avances estratégicos y/o logros de ciudad: Describa de manera clara y específica el avance del indicador a la fecha, puede citar qué hizo, cómo y en dónde.
Indique el avance de la vigencia y el avance acumulado Plan de Desarrollo.</t>
  </si>
  <si>
    <t>b.    Retrasos y soluciones  Mencione las situaciones misionales que han dificultado el logro de las actividades y su solución.</t>
  </si>
  <si>
    <t>c.    Impactos o beneficios obtenidos con la ejecución de la meta. Teniendo en cuenta los logros, mencionar los beneficios que traen estas acciones a la ciudadanía y cuál es la apuesta de transformación.</t>
  </si>
  <si>
    <t xml:space="preserve">Programación </t>
  </si>
  <si>
    <t xml:space="preserve">Ejecución </t>
  </si>
  <si>
    <t>% Ejecución</t>
  </si>
  <si>
    <t>1. Soportar el 100% de los procesos estratégicos, de apoyo y de evaluación de la SDM.</t>
  </si>
  <si>
    <t>Aumentar en 5 puntos el Índice de Desempeño Institucional  para las entidades del Sector Movilidad, en el marco de las políticas de MIPG</t>
  </si>
  <si>
    <t>Índice de Desempeño Institucional para las entidades del Sector Movilidad</t>
  </si>
  <si>
    <t xml:space="preserve">No se presentaron retrasos en el período.
</t>
  </si>
  <si>
    <t xml:space="preserve">Garantizar la prestación de los servicios corporativos para el funcionamiento de la entidad y con ello atender las necesidades de los funcionarios, ciudadanos y partes interesadas, generando confianza y seguridad en los entornos y espacios de la Secretaria, velando por el cumplimiento de las metas establecidas en el Plan de desarrollo Distrital, la calidad y mejora continua de los procesos, generando transparencia y confianza en la gestión  con la promoción y difusión de la política de  integridad, transparencia y lucha contra la corrupción  y la  implementación de los programas de gestión ambiental  para realizar el control, mitigación y prevención de los impactos en el medio ambiente con la adopción  de  buenas prácticas. 
Se Garantiza la prestación de los servicios corporativos por parte de los funcionarios, lo cual genera confianza y seguridad en los espacios de la Secretaria, velando por el cumplimiento de las metas establecidas en los planes de SST y el plan de Bienestar. 
</t>
  </si>
  <si>
    <t>2. Implementar el 100% de la estrategia anual para la sostenibilidad de la Gestión Ambiental</t>
  </si>
  <si>
    <t>3. Realizar  el 100% de las actividades  del Sistema de Seguridad y Salud en el Trabajo que le permitan a la Entidad obtener la certificación ISO</t>
  </si>
  <si>
    <t>4. Implementar el 100% de la estrategia anual para la sostenibilidad del sistema de Gestión de Calidad</t>
  </si>
  <si>
    <t>5. Mantener en un 100% la prestación de los servicios administrativos para garantizar el adecuado funcionamiento de la entidad.</t>
  </si>
  <si>
    <t>6. Mejorar el 60% de la infraestructura física de las sedes de la SDM.</t>
  </si>
  <si>
    <t>TOTAL PDD</t>
  </si>
  <si>
    <t>7. Obtener el 80% de satisfacción de los funcionarios en las actividades desarrolladas en el Plan de bienestar social y mejoramiento del Clima</t>
  </si>
  <si>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</si>
  <si>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</si>
  <si>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</si>
  <si>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</si>
  <si>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</si>
  <si>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</si>
  <si>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</si>
  <si>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</si>
  <si>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</si>
  <si>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</si>
  <si>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</si>
  <si>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</si>
  <si>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</si>
  <si>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</si>
  <si>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</si>
  <si>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</si>
  <si>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</si>
  <si>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</si>
  <si>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</si>
  <si>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</si>
  <si>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</si>
  <si>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</si>
  <si>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</si>
  <si>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</si>
  <si>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</si>
  <si>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</si>
  <si>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</si>
  <si>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</si>
  <si>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</si>
  <si>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</si>
  <si>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</si>
  <si>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</si>
  <si>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</si>
  <si>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</si>
  <si>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</si>
  <si>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</si>
  <si>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</si>
  <si>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</si>
  <si>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</si>
  <si>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</si>
  <si>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</si>
  <si>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</si>
  <si>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</si>
  <si>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</si>
  <si>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</si>
  <si>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</si>
  <si>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</si>
  <si>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</si>
  <si>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</si>
  <si>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</si>
  <si>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</si>
  <si>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</si>
  <si>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</si>
  <si>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</si>
  <si>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</si>
  <si>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</si>
  <si>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</si>
  <si>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</si>
  <si>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</si>
  <si>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</si>
  <si>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</si>
  <si>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</si>
  <si>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</si>
  <si>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</si>
  <si>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</si>
  <si>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</si>
  <si>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</si>
  <si>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</si>
  <si>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</si>
  <si>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</si>
  <si>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</si>
  <si>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</si>
  <si>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</si>
  <si>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</si>
  <si>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</si>
  <si>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</si>
  <si>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</si>
  <si>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</si>
  <si>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</si>
  <si>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</si>
  <si>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</si>
  <si>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</si>
  <si>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</si>
  <si>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</si>
  <si>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</si>
  <si>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</si>
  <si>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</si>
  <si>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</si>
  <si>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</si>
  <si>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</si>
  <si>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</si>
  <si>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</si>
  <si>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</si>
  <si>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</si>
  <si>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</si>
  <si>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</si>
  <si>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</si>
  <si>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</si>
  <si>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</si>
  <si>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</si>
  <si>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</si>
  <si>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</si>
  <si>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</si>
  <si>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</si>
  <si>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</si>
  <si>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</si>
  <si>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</si>
  <si>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</si>
  <si>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</si>
  <si>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</si>
  <si>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</si>
  <si>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</si>
  <si>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</si>
  <si>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</si>
  <si>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</si>
  <si>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</si>
  <si>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</si>
  <si>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</si>
  <si>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</si>
  <si>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</si>
  <si>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</si>
  <si>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</si>
  <si>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</si>
  <si>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</si>
  <si>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</si>
  <si>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</si>
  <si>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</si>
  <si>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</si>
  <si>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</si>
  <si>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</si>
  <si>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</si>
  <si>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</si>
  <si>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</si>
  <si>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</si>
  <si>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</si>
  <si>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</si>
  <si>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</si>
  <si>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</si>
  <si>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</si>
  <si>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</si>
  <si>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</si>
  <si>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</si>
  <si>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</si>
  <si>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</si>
  <si>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</si>
  <si>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</si>
  <si>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</si>
  <si>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</si>
  <si>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</si>
  <si>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</si>
  <si>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</si>
  <si>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</si>
  <si>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</si>
  <si>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</si>
  <si>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</si>
  <si>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</si>
  <si>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</si>
  <si>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</si>
  <si>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</si>
  <si>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</si>
  <si>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</si>
  <si>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</si>
  <si>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</si>
  <si>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</si>
  <si>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</si>
  <si>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</si>
  <si>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</si>
  <si>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</si>
  <si>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</si>
  <si>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</si>
  <si>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</si>
  <si>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</si>
  <si>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</si>
  <si>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</si>
  <si>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</si>
  <si>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</si>
  <si>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</si>
  <si>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</si>
  <si>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</si>
  <si>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</si>
  <si>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</si>
  <si>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</si>
  <si>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</si>
  <si>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</si>
  <si>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</si>
  <si>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</si>
  <si>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</si>
  <si>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</si>
  <si>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</si>
  <si>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</si>
  <si>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</si>
  <si>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</si>
  <si>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</si>
  <si>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</si>
  <si>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</si>
  <si>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</si>
  <si>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</si>
  <si>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</si>
  <si>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</si>
  <si>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</si>
  <si>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</si>
  <si>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</si>
  <si>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</si>
  <si>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</si>
  <si>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</si>
  <si>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</si>
  <si>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Chapinero</t>
  </si>
  <si>
    <t>Grupos de edad</t>
  </si>
  <si>
    <t>USAQUÉN</t>
  </si>
  <si>
    <t>5_Construir Bogotá Región con gobierno abierto, transparente y ciudadanía consciente</t>
  </si>
  <si>
    <t>27 - 59 años Adultez</t>
  </si>
  <si>
    <t>Santa Fe</t>
  </si>
  <si>
    <t>CHAPINERO</t>
  </si>
  <si>
    <t>60 años o más. Personas Mayores</t>
  </si>
  <si>
    <t>San Cristobal</t>
  </si>
  <si>
    <t>total</t>
  </si>
  <si>
    <t>SANTA FE</t>
  </si>
  <si>
    <t>COMPONENTE PMM</t>
  </si>
  <si>
    <t>Todos los grupos</t>
  </si>
  <si>
    <t>Usme</t>
  </si>
  <si>
    <t>SAN CRISTÓBAL</t>
  </si>
  <si>
    <t>Logística de Movilidad</t>
  </si>
  <si>
    <t>Tunjuelito</t>
  </si>
  <si>
    <t>0-4</t>
  </si>
  <si>
    <t>USME</t>
  </si>
  <si>
    <t>Componente Ambiental</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</si>
  <si>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</si>
  <si>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</si>
  <si>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</si>
  <si>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</si>
  <si>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</si>
  <si>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</si>
  <si>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</si>
  <si>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</si>
  <si>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</si>
  <si>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</si>
  <si>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</si>
  <si>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</si>
  <si>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</si>
  <si>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</si>
  <si>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</si>
  <si>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</si>
  <si>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</si>
  <si>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</si>
  <si>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</si>
  <si>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</si>
  <si>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</si>
  <si>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</si>
  <si>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</si>
  <si>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</si>
  <si>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</si>
  <si>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</si>
  <si>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</si>
  <si>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</si>
  <si>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</si>
  <si>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</si>
  <si>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</si>
  <si>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</si>
  <si>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</si>
  <si>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</si>
  <si>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</si>
  <si>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</si>
  <si>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</si>
  <si>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</si>
  <si>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Familias en situacion de vulnerabilidad</t>
  </si>
  <si>
    <t>Antonio Nariño</t>
  </si>
  <si>
    <t>45-49</t>
  </si>
  <si>
    <t>LOS MÁRTIRES</t>
  </si>
  <si>
    <t xml:space="preserve">OBJETIVOS ESTRATÉGICOS </t>
  </si>
  <si>
    <t>Familias ubicadas en zonas de alto deterioro urbano</t>
  </si>
  <si>
    <t>Puente Aranda</t>
  </si>
  <si>
    <t>50-54</t>
  </si>
  <si>
    <t>A. NARIÑO</t>
  </si>
  <si>
    <t>1. Orientar las acciones de la Secretaría Distrital de Movilidad hacia la visión cero, es decir, la reducción sustancial de víctimas fatales y lesionadas en siniestros de tránsito</t>
  </si>
  <si>
    <t>Jovenes desescolarizados</t>
  </si>
  <si>
    <t>La Candelaria</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</si>
  <si>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</si>
  <si>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</si>
  <si>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</si>
  <si>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</si>
  <si>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</si>
  <si>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</si>
  <si>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</si>
  <si>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</si>
  <si>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</si>
  <si>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</si>
  <si>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</si>
  <si>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</si>
  <si>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</si>
  <si>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</si>
  <si>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</si>
  <si>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</si>
  <si>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</si>
  <si>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</si>
  <si>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</si>
  <si>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</si>
  <si>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</si>
  <si>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</si>
  <si>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</si>
  <si>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</si>
  <si>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</si>
  <si>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</si>
  <si>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</si>
  <si>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</si>
  <si>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Distrital</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</si>
  <si>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</si>
  <si>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</si>
  <si>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</si>
  <si>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</si>
  <si>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</si>
  <si>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</si>
  <si>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</si>
  <si>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</si>
  <si>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</si>
  <si>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</si>
  <si>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</si>
  <si>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</si>
  <si>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</si>
  <si>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</si>
  <si>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</si>
  <si>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</si>
  <si>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</si>
  <si>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</si>
  <si>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</si>
  <si>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</si>
  <si>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</si>
  <si>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</si>
  <si>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</si>
  <si>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</si>
  <si>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</si>
  <si>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</si>
  <si>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</si>
  <si>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</si>
  <si>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</si>
  <si>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</si>
  <si>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</si>
  <si>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</si>
  <si>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</si>
  <si>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</si>
  <si>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</si>
  <si>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</si>
  <si>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</si>
  <si>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</si>
  <si>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</si>
  <si>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</si>
  <si>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</si>
  <si>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</si>
  <si>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</si>
  <si>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</si>
  <si>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</si>
  <si>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</si>
  <si>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</si>
  <si>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</si>
  <si>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</si>
  <si>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</si>
  <si>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</si>
  <si>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</si>
  <si>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</si>
  <si>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</si>
  <si>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</si>
  <si>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</si>
  <si>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</si>
  <si>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</si>
  <si>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</si>
  <si>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</si>
  <si>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</si>
  <si>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</si>
  <si>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</si>
  <si>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</si>
  <si>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</si>
  <si>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</si>
  <si>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</si>
  <si>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</si>
  <si>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</si>
  <si>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</si>
  <si>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</si>
  <si>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Concepto de gasto</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</si>
  <si>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</si>
  <si>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</si>
  <si>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</si>
  <si>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</si>
  <si>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</si>
  <si>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</si>
  <si>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</si>
  <si>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</si>
  <si>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</si>
  <si>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</si>
  <si>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</si>
  <si>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</si>
  <si>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</si>
  <si>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</si>
  <si>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</si>
  <si>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</si>
  <si>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</si>
  <si>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Magnitud</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</si>
  <si>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</si>
  <si>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</si>
  <si>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</si>
  <si>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</si>
  <si>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</si>
  <si>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</si>
  <si>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</si>
  <si>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</si>
  <si>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</si>
  <si>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</si>
  <si>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</si>
  <si>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</si>
  <si>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</si>
  <si>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</si>
  <si>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</si>
  <si>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</si>
  <si>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</si>
  <si>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</si>
  <si>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</si>
  <si>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</si>
  <si>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</si>
  <si>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</si>
  <si>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</si>
  <si>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</si>
  <si>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</si>
  <si>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</si>
  <si>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</si>
  <si>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</si>
  <si>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</si>
  <si>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</si>
  <si>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</si>
  <si>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</si>
  <si>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</si>
  <si>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</si>
  <si>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</si>
  <si>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</si>
  <si>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</si>
  <si>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</si>
  <si>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</si>
  <si>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</si>
  <si>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</si>
  <si>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</si>
  <si>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</si>
  <si>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</si>
  <si>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</si>
  <si>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 xml:space="preserve">Código y Meta Proyecto de Inversión_Asociada
</t>
  </si>
  <si>
    <t>Magnitud Programada de la Meta PDD_Vigencia 2023 (corte junio/23)</t>
  </si>
  <si>
    <t>Actividades a realizar para dar cumplimiento a la meta 
septiembre - diciembre 2023</t>
  </si>
  <si>
    <t>Magnitud Programado actual de la Meta PDD_Vigencia 2024 corte junio/23)</t>
  </si>
  <si>
    <t>Actividades a realizar para dar cumplimiento a lal meta
 enero y mayo de 2024.</t>
  </si>
  <si>
    <r>
      <rPr>
        <b/>
        <sz val="8"/>
        <color theme="1"/>
        <rFont val="Calibri"/>
        <family val="2"/>
      </rPr>
      <t>Proyecto 7568</t>
    </r>
    <r>
      <rPr>
        <sz val="8"/>
        <color theme="1"/>
        <rFont val="Calibri"/>
        <family val="2"/>
      </rPr>
      <t xml:space="preserve">
1. Soportar el 100% de los procesos estratégicos, de apoyo y de evaluación de la SDM.
2. Implementar el 100% de la estrategia anual para la sostenibilidad de la Gestión Ambiental
3. Realizar el 100% de las actividades del Sistema de Seguridad y Salud en el Trabajo que le permitan a la Entidad obtener la certificación ISO
4. Implementar el 100% de la estrategia anual para la sostenibilidad del sistema de Gestión de Calidad
</t>
    </r>
    <r>
      <rPr>
        <b/>
        <sz val="8"/>
        <color theme="1"/>
        <rFont val="Calibri"/>
        <family val="2"/>
      </rPr>
      <t>Proyecto 7563</t>
    </r>
    <r>
      <rPr>
        <sz val="8"/>
        <color theme="1"/>
        <rFont val="Calibri"/>
        <family val="2"/>
      </rPr>
      <t xml:space="preserve">
1 - Certificar e implementar 1 sistema de gestión antisoborno
2 - Implementar el 100 % de la Estrategia Anual para la Sostenibilidad del Subsistema de Control Interno
3 - Ejecutar una estrategia anual de integridad
</t>
    </r>
    <r>
      <rPr>
        <b/>
        <sz val="8"/>
        <color theme="1"/>
        <rFont val="Calibri"/>
        <family val="2"/>
      </rPr>
      <t>Proyecto 7570</t>
    </r>
    <r>
      <rPr>
        <sz val="8"/>
        <color theme="1"/>
        <rFont val="Calibri"/>
        <family val="2"/>
      </rPr>
      <t xml:space="preserve">
2. Contar con 1 documento actualizado que sea el hilo conductor, que oriente la transformación digital de la entidad a través de la construcción de sistemas de información, nuevos servicios digitales, interoperabilidad y mayor interacción con los usuarios y ciudadanos de Bogotá región.
7. Desarrollar y fortalecer el 100 % de iniciativas que impulsen la cultura digital, el fortalecimiento organizacional, el teletrabajo y proyectos de innovación con uso de tic, que solucionen retos y problemáticas en la Secretaría Distrital de Movilidad.
8. Implementar el 100 % de la estrategia anual para la sostenibilidad del subsistema de gestión seguridad de la información en la entidad.
</t>
    </r>
    <r>
      <rPr>
        <b/>
        <sz val="8"/>
        <color theme="1"/>
        <rFont val="Calibri"/>
        <family val="2"/>
      </rPr>
      <t xml:space="preserve">Proyecto 7574
</t>
    </r>
    <r>
      <rPr>
        <sz val="8"/>
        <color theme="1"/>
        <rFont val="Calibri"/>
        <family val="2"/>
      </rPr>
      <t xml:space="preserve">1. Actualizar e implementar 8 instrumentos archivísticos existentes en la SDM.
2. Implementar el 100% del sistema de información de gestión documental.
3. Atender el 100% De los requerimientos de soporte técnico de los usuarios del software de gestión documental de la Secretaría Distrital de Movilidad
4. Tercerizar la custodia del archivo documental correspondiente al fondo acumulado de la SDM
5. Organizar y digitalizar el 100% de los archivos documentales de la SDM de acuerdo a las TRD y TVD.
</t>
    </r>
    <r>
      <rPr>
        <b/>
        <sz val="8"/>
        <color theme="1"/>
        <rFont val="Calibri"/>
        <family val="2"/>
      </rPr>
      <t>Proyecto 7589</t>
    </r>
  </si>
  <si>
    <t>En el último trimestre de 2023 se tiene previsto dar continuidad a la capacidad de talento humano para apoyar las actividades de gestión y de los proyectos estratégicos de la entidad, Adjudicar, ejecutar y hacer seguimiento a la ejecución de los  procesos  SDM-MC-153-2023 el cual tiene por objeto la servicio de recolección, transporte, tratamiento, aprovechamiento y disposición final de los residuos vegetales de la secretaría distrital de movilidad, y SDM-MC-164-2023 cuyo objeto es realizar el muestreo, análisis de equipos y desechos que puedan contener o estar contaminados con PCB en las sedes de la SDM, y en caso de ser necesario elaborar el plan de gestión de PCBS orientado a la reducción del riesgo, finalizar la ejecución del plan de trabajo anual del SGSST. 
Realizar la auditoria interna y externa al modelo para obtener la recertificación EFR en la SDM por 3 años más, finalizar la ejecución del plan de trabajo sobre el mantenimiento del SGAS y  realizar la Auditoria de seguimiento a la certificación del sistema. 
Dentro de la estrategia de integridad propuesta, realizar actividades como el Minipublics, semana de integridad, aplicar la encuesta de integridad para determinar la percepción y conocimiento de los temas que se encuentran en el Manual de Integridad.
Teniendo en cuenta que se ejecutó la auditoría interna a los Sistemas de Gestión de Seguridad de la Información (SGSI) y de Continuidad del Negocio (SGCN),  y con el propósito de verificar el cumplimiento a los requisitos de las normas ISO 27001 y 22301:2019, se desplegara el correspondiente plan de mejoramiento para efectuar en el último trimestre del año el proceso de certificación de los dos Sistemas de Gestión para la SDM con entes certificadores autorizados a nivel nacional e internacional. Las actividades de certificación de los mencionados Sistemas de Gestión se encuentran contempladas en el Plan Estratégico de Tecnologías de la Información y las comunicaciones de la Entidad y en el marco de las políticas de Gobierno Digital y Seguridad Digital; con lo anterior la OTIC contribuye a que los procesos sean más sencillos y eficientes dentro de la Entidad y por ende al aumento del índice de desempeño institucional.
En cuanto a al avance en la política de gestión Documental, a la fecha se realizará la contratación del personal de apoyo lo cual impacta el desarrollo del componente archivístico dentro de la Entidad. Se espera dar continuidad en la implementación del Sistema Integrado de Conservación de los documentos, la atención de los requerimientos funcionales del Gestor Documental ORFEO y el seguimiento a la ejecución del contrato 2021-1040 del servicio de correspondencia, el cual garantizara que la notificación de las diferentes actuaciones (comparendos, multas, cobro coactivo, entre otros) se hagan de manera satisfactoria y eficiente a la ciudadanía y grupos de interés.
Gestión para la SDM con entes certificadores autorizados a nivel nacional e internacional. Las actividades de certificación de los mencionados Sistemas de Gestión se encuentran contempladas en el Plan Estratégico de Tecnologías de la Información y las comunicaciones de la Entidad y en el marco de las políticas de Gobierno Digital y Seguridad Digital; con lo anterior la OTIC contribuye a que los procesos sean más sencillos y eficientes dentro de la Entidad y por ende al aumento del índice de desempeño institucional.
Se dará continuidad a la sostenibilidad y  fortalecimiento del MIPG en la entidad para lo cual se realizarán los seguimientos y reportes desde la  Oficina Asesora de Planeación Institucional asociados al  Plan Anual de Adquisiciones, Planes Operativos Anuales, Plan Marco para el fortalecimiento del MIPG, Implementación del software MIPG , -Riesgos de gestión y corrupción, mantenimiento  de los elementos y espacios necesarios para el desarrollo de las actividades que contribuyen al fortalecimiento e interiorización del MIPG en la entidad, a través de la adquisición de los servicios de apoyo logístico</t>
  </si>
  <si>
    <t>La fuente de información de la magnitud de meta corresponde a la calificación del IDI que arroja la herramienta FURAG, por lo anterior se mantiene la magnitud reportada en junio/2023 para septiembre/23.
Para diciembre/23 se mantendrá la meta programada para el PDD, mientras se nos comunica el nuevo resultado de IDI por la función pública</t>
  </si>
  <si>
    <t xml:space="preserve">Dentro de los 5 primeros meses del año 2024 se realizará la Programación de contratos de apoyo a la gestión en el anteproyecto de presupuesto y sus respectivas líneas en el Plan Anual de Adquisiciones y su debida contratación en el 2024,  se efectuara la ejecución de las actividades del contrato 2023-2706 cuyo objeto es la prestación del servicio de recolección transporte tratamiento aprovechamiento y disposición final de los residuos con características corrosivas reactivas explosivas inflamables tóxicas y biológicas infecciosas generados en las sedes que conforman la Secretaría Distrital de Movilidad, se adelantara el proceso de adquisición de insumos ambientales, la gestión de los procesos de auditoría interna y externa del Sistema de Gestión Ambiental (SGA), el  servicio de logística para el desarrollo de  las actividades del SGA, los  trámites ante la Secretaría Distrital de Ambiente frente a los  temas de Silvicultural y trámites de Publicidad Visual Exterior,  se estructurara el nuevo proceso de contratación del servicio de poda en las diferentes sedes de la entidad, se definirá el plan anual de trabajo para la vigencia 2024 que apuntan al cumplimiento para la auditoría de seguimiento.
Para el sistema de Seguridad y Salud en el Trabajo, se efectuará la definición del plan anual de trabajo para la vigencia 2024 que apuntan al cumplimiento para la auditoría de seguimiento. 
Se garantizará, la operación del servicio de correspondencia y suministro de elementos de papelería, de tal forma se asegure el correcto funcionamiento en las actividades de las diferentes dependencias de la entidad.
Se llevarán a cabo las auditorias, seguimientos evaluaciones informes de ley programados en el  Plan Anual de Auditorias Internas (PAAI) vigencia 2024. 
Estructuración de los procesos de contratación para realizar el acompañamiento, mantenimiento y auditoria del sistema de gestión EFR.
Definición del plan de trabajo para la recertificación del SGAS y la Auditoria de recertificación al SGAS
Se realizarán las auditorias, seguimientos evaluaciones e informes de ley programados en el PAAI vigencia 2024
</t>
  </si>
  <si>
    <t>La fuente de información de la magnitud de meta corresponde a la calificación del IDI que arroja la herramienta FURAG, por lo anterior se mantiendra la magnitud reportada en en 2023, para el cierre del PDD, mientras se nos comunica el nuevo resultado de IDI por la función pública.
Ya que el indice de desarrollo institucional se desarrolla en el segundo semestre de la vigencia, por tanto ya abrà otro plan de desarrollo distrital.</t>
  </si>
  <si>
    <t>Resumen programación y ejecución física</t>
  </si>
  <si>
    <t>Oct- Dic</t>
  </si>
  <si>
    <t>Total Programado</t>
  </si>
  <si>
    <t>Total Ejecutado</t>
  </si>
  <si>
    <t>Programado</t>
  </si>
  <si>
    <t>Ejecutado</t>
  </si>
  <si>
    <t>Código y nombre de la meta</t>
  </si>
  <si>
    <t>Reservas</t>
  </si>
  <si>
    <t>TOTAL</t>
  </si>
  <si>
    <t>Programación</t>
  </si>
  <si>
    <t>Ejecutado Ene-mar</t>
  </si>
  <si>
    <t>Ejecutado Abr-Jun</t>
  </si>
  <si>
    <t>Ejecutado Jul-Sep</t>
  </si>
  <si>
    <t>Ejecutado Oct- Dic</t>
  </si>
  <si>
    <t>Ejecución Total</t>
  </si>
  <si>
    <t>CÓDIGO Y DESCRIPCIÓN META:</t>
  </si>
  <si>
    <t>No. Localidad</t>
  </si>
  <si>
    <t>Localidad</t>
  </si>
  <si>
    <t>Presupuesto vigencia</t>
  </si>
  <si>
    <t>Magnitud vigencia</t>
  </si>
  <si>
    <t>Presupuesto reserva</t>
  </si>
  <si>
    <t>Magnitud reserva</t>
  </si>
  <si>
    <t>Presupuesto
 Ene-mar</t>
  </si>
  <si>
    <t>Magnitud
 Ene-Mar</t>
  </si>
  <si>
    <t>PresupuEsto reserva 
Ene-mar</t>
  </si>
  <si>
    <t>Magnitud reserva 
Ene-mar</t>
  </si>
  <si>
    <t>Usaquén</t>
  </si>
  <si>
    <t>San Cristóbal</t>
  </si>
  <si>
    <t>Fontibón</t>
  </si>
  <si>
    <t>Engativá</t>
  </si>
  <si>
    <t>Los Mártires</t>
  </si>
  <si>
    <t xml:space="preserve">
INSTRUCTIVO DE DILIGENCIAMIENTO_SEGUIMIENTO PLAN DE ACCIÓN
</t>
  </si>
  <si>
    <t>Las celdas de presupuesto deben estar en formato celda moneda y en pesos</t>
  </si>
  <si>
    <t>El tipo de letra es fuente calibri tamaño 10</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</si>
  <si>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establece el Plan de Desarrollo. </t>
  </si>
  <si>
    <t>En caso que se requiera reprogramaciones se deberá remitir formato oficial debidamente firmado por el gerente y ordenador de gasto</t>
  </si>
  <si>
    <t xml:space="preserve"> La asociación estratégica y táctica con las metas proyecto de inversión no crea relación directa con el presupuesto ni con la magnitud</t>
  </si>
  <si>
    <t>Para obtener información específica frente al avance físico y presupuestal de las politícas públicas se debe consultar los planes de acción de cada política, toda vez que la información aca señalada es solo indicativa</t>
  </si>
  <si>
    <t>Consideraciones generales</t>
  </si>
  <si>
    <r>
      <rPr>
        <b/>
        <sz val="10"/>
        <color theme="1"/>
        <rFont val="Calibri"/>
        <family val="2"/>
      </rPr>
      <t xml:space="preserve">Periodicidad informe: SEGUN CRONOGRAMA DE LA VIGENCIA </t>
    </r>
    <r>
      <rPr>
        <sz val="10"/>
        <color theme="1"/>
        <rFont val="Calibri"/>
        <family val="2"/>
      </rPr>
      <t xml:space="preserve">
Responsable: Subsecretario/ordenador de gasto
Responsable diligenciamiento:   Director/ Jefe de Oficina/ Subdirector
Medio de entrega: Digital enviado por el Subsecretario/ Ordenador de gasto
Calidad reporte: Buena ortografía, coherencia, redacción, claridad, precisión de la información, validación de las fuentes de información, oportunidad en la entrega, no usar siglas 
</t>
    </r>
  </si>
  <si>
    <t>Anexo_Hoja de vida Indicador</t>
  </si>
  <si>
    <t>Conforme a lo dispuesto en el procedimiento PRF01 se incorpora el formato F11 como formato unico de hoja de vida para el registro de indicadores de la Entidad</t>
  </si>
  <si>
    <t>Actividades_tareas_vigencia</t>
  </si>
  <si>
    <r>
      <rPr>
        <sz val="10"/>
        <color theme="1"/>
        <rFont val="Calibri"/>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SEGUIMIENTO A METAS: ACTIVIDADES Y TAREAS
De acuerdo con la Programación del Plan de Acción, es necesario por cada proyecto de Inversión: 
- Relacionar la meta relacionada con la actividad a reportar 
- A continuación deberá diligenciar la información correspondiente al avance de la Actividad por cada uno de los meses activos para el plan de acción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0"/>
        <color theme="1"/>
        <rFont val="Calibri"/>
        <family val="2"/>
      </rPr>
      <t xml:space="preserve">ciudad, claros y concretos
- </t>
    </r>
    <r>
      <rPr>
        <sz val="10"/>
        <color theme="1"/>
        <rFont val="Calibri"/>
        <family val="2"/>
      </rPr>
      <t>Si la programación vigente es diferente a la inicialmente programada favor justificar en Observaciones
Con corte trimestral  debe existir coherencia entre lo relacionado en el formato y los productos entregables señalados en la programación del plan de acción.</t>
    </r>
  </si>
  <si>
    <t>Verificar que las objetivos, metas, actividades y tareas correspondan a lo programado en el Plan de Acción y Ficha EBI. 
Articular  las metas proyecto y PDD con la plataforma estratégica y táctica de la Entidad, como herramienta de marcación sin que ello signifique que exista relación directa entre la magnitud y presupuesto con la información que en este espacio se identifique.
EJECUCION DE METAS PRODUCTO Y ACTIVIDADES PROYECTO INVERSIÓN
De acuerdo con la Programación del Plan de Acción 2020-2024, es necesario por cada proyecto de Inversión: 
Ubicación estratégica: Se desplegarán la misión, visión, objetivos estratégicos, de calidad, gestión ambiental, Antisoborno y de seguridad y salud en el trabajo y componentes de Plan Maestro de Movilidad
Marcadores a Nivel táctico: se desplegarán PMR, ODS, Metas trazadoras, Politicas Públicas, Código e indicador de MGA
Metas proyecto de inversión: Diligenciar de manera manual la información referente a magnitudes y presupuesto, las casillas de porcentajes se encuentran formuladas automáticamente. Registrar avance cualitativo trimestralmente y  el avance acumulado en avances y logros, retrasos y soluciones.
Población beneficiada: especificar tipo de población, grupo etáreo, condición, enfoque diferencial y de género). Tener presente la población objetivo identificada en la formulación del proyecto.
La asociación estratégica y táctica con las metas proyecto de inversión no crea relación directa con el presupuesto ni con la magnitud, por tanto se debe consultar en cada caso el instrumento específico (planes de acción de politica pública, tableros de control metas estratégicas, seguimiento PMR, etc)</t>
  </si>
  <si>
    <t>Metas_PDD</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</si>
  <si>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Institucional
MAGNITUD TOTAL 2020-2024: debe coincidir con la meta establecida y la suma total de las magnitudes por vigencia.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
</t>
  </si>
  <si>
    <t xml:space="preserve">Magnitud_Presupuesto
</t>
  </si>
  <si>
    <t xml:space="preserve">Verificar que los datos numéricos (cifras pesos, magnitudes) sean iguales a BOGDATA y PAA 
Verificar que los datos cualitativos (descripción de objetivos, conceptos de gastos, actividades y metas etc.) sean iguales a lo reportado en Ficha EBI
PRESUPUESTO PROGRAMADO AL CORTE DEL INFORME: Es el presupuesto programado, ajustado según las modificaciones presupuestales que hayan tenido a lugar durante el tiempo de reporte. Todo ajuste presupuestal debe haberse avalado en el PAA y coincidir con la información en BOGDATA
PRESUPUESTO TOTAL 2020-2024: Debe coincidir con la suma del presupuesto programado por vigencia.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RECURSOS COMPROMETIDOS: Ingresar los valores  que a la fecha de corte del diligenciamiento,  se encuentran vigentes, discriminar por Meta
RESERVAS PRESUPUESTALES: Ingresar la información a la fecha de corte del diligenciamiento, correspondiente al avance en pago de reservas presupuestales por meta; así mismo para el periodo de reporte se debe indicar si se han realizado liberaciones o anulaciones sobre las reservas.
Se debe relacionar el valor de reserva por cada CRP y en la columna siguiente los giros realizados y los valores pendientes de giro (para cada trimestre se podrá observar el avance en la ejecución de las reservas). 
</t>
  </si>
  <si>
    <t xml:space="preserve">Esta pestaña tiene por objeto sintetizar en un archivo la información cuantitativa y cualitativa de avance al corte de la información, en ese sentido: 
No.  META: Este corresponde al establecido en ficha Levi.
DESCRIPCIÓN DE LA META : Transcriba, literalmente, la meta según como se encuentra en Ficha EBI. 
PRESUPUESTO VIGENCIA: información actualizada al corte de la presentación del informe , tanto en programación como en ejecución del presupuesto de la vigencia. La información debe coincidir con las Herramientas Financieras y PREDIS.  Ingresar los valores en pesos en cada una de las columnas habilitadas, las celdas de los porcentajes se encuentran formuladas automáticamente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Convenios importantes para el desarrollo de ciudad, articulaciones, alianzas, trabajos conjuntos, etc.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</si>
  <si>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Territorialización de la inversión</t>
  </si>
  <si>
    <t xml:space="preserve">Plan de Desarrollo </t>
  </si>
  <si>
    <t>Meses</t>
  </si>
  <si>
    <t>Años</t>
  </si>
  <si>
    <t>Propósitos</t>
  </si>
  <si>
    <t>Programa PDD</t>
  </si>
  <si>
    <t>Nombre Meta PDD</t>
  </si>
  <si>
    <t>No. proyecto de inversión</t>
  </si>
  <si>
    <t>Nombre del Proyecto</t>
  </si>
  <si>
    <t>Proyecto Inv</t>
  </si>
  <si>
    <t>ODS</t>
  </si>
  <si>
    <t>ObjGeneral</t>
  </si>
  <si>
    <t>Tipo_Meta</t>
  </si>
  <si>
    <t>ProcesosInst</t>
  </si>
  <si>
    <t>Subsistema</t>
  </si>
  <si>
    <t>TipoInd</t>
  </si>
  <si>
    <t>Periodicidad</t>
  </si>
  <si>
    <t>Si_No</t>
  </si>
  <si>
    <t>Etnia</t>
  </si>
  <si>
    <t>Sexo</t>
  </si>
  <si>
    <t>Localidades</t>
  </si>
  <si>
    <t>Componente PMM</t>
  </si>
  <si>
    <t>Misión</t>
  </si>
  <si>
    <t>Visión</t>
  </si>
  <si>
    <t>OBJETIVO ESTRATÉGICO</t>
  </si>
  <si>
    <t>OBJETIVOS SISTEMAS DE GESTION
(Calidad, Ambiental, SST, Antisoborno, Seguridad de la información y Continuidad de Negocio)</t>
  </si>
  <si>
    <t>Insumos</t>
  </si>
  <si>
    <t>METAS PROYECTO DE INVERSIÓN</t>
  </si>
  <si>
    <t>CODIGO BPIN</t>
  </si>
  <si>
    <t>Políticas Públicas</t>
  </si>
  <si>
    <t>Dimensiones MIPG</t>
  </si>
  <si>
    <t>Politicas MIPG</t>
  </si>
  <si>
    <t>Planes Institucionales</t>
  </si>
  <si>
    <t>PMR</t>
  </si>
  <si>
    <t>Objetivo PMR</t>
  </si>
  <si>
    <t>Indicador Objetivo</t>
  </si>
  <si>
    <t>Indicador_Meta Estratégica</t>
  </si>
  <si>
    <t>Meta PDD/Meta Proyecto de Inversión</t>
  </si>
  <si>
    <t>Subsecretaría de Política de Movilidad</t>
  </si>
  <si>
    <t>1. Hacer un nuevo contrato social con igualdad de oportunidades para la inclusión social, productiva</t>
  </si>
  <si>
    <t>1.  Subsidios y transferencias para la equidad</t>
  </si>
  <si>
    <t>2.  Mejores ingresos de los hogares y combatir la feminización de la pobreza</t>
  </si>
  <si>
    <t>Fortalecimiento de las herramientas para la prevención de la corrupción en la Secretaría Distrital de Movilidad</t>
  </si>
  <si>
    <t>7563. Fortalecimiento de las herramientas para la prevención de la corrupción en la Secretaría Distrital de Movilidad</t>
  </si>
  <si>
    <t>1. Fin de la Pobreza</t>
  </si>
  <si>
    <t>Promover el reconocimiento y garantia de derechos al interior de las familias de la ciudad de Bogotá</t>
  </si>
  <si>
    <t>Direccionamiento político</t>
  </si>
  <si>
    <t>SubsistemaSIG</t>
  </si>
  <si>
    <t>Mensual</t>
  </si>
  <si>
    <t>Indigena</t>
  </si>
  <si>
    <t>Hombre</t>
  </si>
  <si>
    <t>1. Contribuye a la equidad y mejoran la calidad de vida de la ciudadanía y la seguridad de los actores viales</t>
  </si>
  <si>
    <t>1. Ser referente mundial en la promoción de cambios comportamentales en la ciudadanía y los actores viales</t>
  </si>
  <si>
    <t>1. Reducir las víctimas fatales en siniestros de tránsito a través de la implementación de acciones integrales con criterios de seguridad vial.</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</si>
  <si>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</si>
  <si>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Mano de obra calificada</t>
  </si>
  <si>
    <t>2-Diseñar e implementar el 100% de las nuevas fuentes de fondeo para el SITP y el Sector Movilidad.</t>
  </si>
  <si>
    <t>TPGE- Grupos étnicos</t>
  </si>
  <si>
    <t>23. Reducir el gasto en transporte público de los hogares de mayor vulnerabilidad económica, con enfoque poblacional, diferencial y de género, para que represente el 15% de sus ingresos.</t>
  </si>
  <si>
    <t>Política Pública Bicicleta</t>
  </si>
  <si>
    <t>1. Talento Humano</t>
  </si>
  <si>
    <t>1. Política de Gestión Estratégica del Talento Humano</t>
  </si>
  <si>
    <t>Plan Anticorrupción y de Atención al Ciudadano PAAC V8.0 SDM-2021</t>
  </si>
  <si>
    <t>Aporta (magnitud)</t>
  </si>
  <si>
    <t>5. Mejorar las condiciones de seguridad vial y el comportamiento de los actores en la vía</t>
  </si>
  <si>
    <t>1. Número de personas fallecidas en siniestros viales</t>
  </si>
  <si>
    <t xml:space="preserve">4. Controles al cumplimiento de las normas  de tránsito y transporte4. </t>
  </si>
  <si>
    <t>1.  Número de controles preventivos, regulatorios o sancionatorios realizados.</t>
  </si>
  <si>
    <t>Número de cupos de cicloparqueaderos gestionados en infraestructura pública e infraestructura privada</t>
  </si>
  <si>
    <t>PDD</t>
  </si>
  <si>
    <t>Febrero</t>
  </si>
  <si>
    <t>Subsecretaría de Gestión de Movilidad</t>
  </si>
  <si>
    <t>2. Cambiar nuestros hábitos de vida para reverdecer a Bogotá y adaptarnos y mitigar la crisis climática</t>
  </si>
  <si>
    <t>35. Manejo y prevención de contaminación</t>
  </si>
  <si>
    <t>7.  Cuidado y mantenimiento del ambiente construido</t>
  </si>
  <si>
    <t>6. Reducir el gasto en transporte público de los hogares de mayor vulnerabilidad económica, con enfoque poblacional, diferencial y de género, para que represente el 15% de sus ingresos.</t>
  </si>
  <si>
    <t>Fortalecimiento Institucional De La Secretaria Distrital De Movilidad de Bogotá</t>
  </si>
  <si>
    <t>2. Hambre cero</t>
  </si>
  <si>
    <t>Fortalecer la capacidad institucional para garantizar una gestión pública eficiente y transparente que responda a las demandas ciudadanas, al cumplimiento de las Políticas Sociales y a los criterios de calidad de los servicios sociales que presta la Entidad</t>
  </si>
  <si>
    <t>Direccionamiento de los servicios sociales</t>
  </si>
  <si>
    <t>Subsistema de Gestión Ambiental</t>
  </si>
  <si>
    <t>Eficiencia</t>
  </si>
  <si>
    <t>Afrodescendiente</t>
  </si>
  <si>
    <t>Mujer</t>
  </si>
  <si>
    <t>2. Contribuye potencianado la productividad, la competitividad y la integración de Bogotá y la región</t>
  </si>
  <si>
    <t>OSGC-Prestar trámites y servicios eficientes, oportunos y de calidad, con una gestión ambiental adecuada, soportados en tecnologías de la información y las comunicaciones</t>
  </si>
  <si>
    <t>Mano de obra no calificada</t>
  </si>
  <si>
    <t>3-Desarrollar el 100% de las acciones que permitan implementar una política tarifaria más incluyente y sostenible.</t>
  </si>
  <si>
    <t>TPIEG - Igualdad y equidad de género</t>
  </si>
  <si>
    <t>62. Aumentar en 20% la oferta de transporte público del SITP</t>
  </si>
  <si>
    <t>Politica Pública Ruralidad</t>
  </si>
  <si>
    <t>2. Direccionamiento Estrategico</t>
  </si>
  <si>
    <t>2. Política de Integridad</t>
  </si>
  <si>
    <t>Plan Institucional de Participación-SDM V.2.0 2021</t>
  </si>
  <si>
    <t>Relacionada</t>
  </si>
  <si>
    <t>7. Mantener el tiempo de desplazamiento de los ciudadanos</t>
  </si>
  <si>
    <t>2. Campañas de cultura ciudadana implementadas</t>
  </si>
  <si>
    <t xml:space="preserve">5. Servicio de prevención y promoción para la seguridad vial
</t>
  </si>
  <si>
    <t>2.  Número de medidas integrales de gestión de tránsito, pacificación o tráfico calmado implementadas</t>
  </si>
  <si>
    <t>Número de estacionamientos en via en operación</t>
  </si>
  <si>
    <t>PI</t>
  </si>
  <si>
    <t>Marzo</t>
  </si>
  <si>
    <t>Subsecretaría de Servicios a la Ciudadanía</t>
  </si>
  <si>
    <t>4. Hacer de Bogotá Región un modelo de movilidad multimodal, incluyente y sostenible</t>
  </si>
  <si>
    <t>49. Movilidad segura, sostenible y accesible</t>
  </si>
  <si>
    <t>13. Sistema de movilidad sostenible</t>
  </si>
  <si>
    <t>3. Igualdad y autonomía para una Bogotá incluyente</t>
  </si>
  <si>
    <t>Actualización, mantenimiento y gestión de tecnologías de la información y las comunicaciones para la secretaría distrital de movilidad de Bogotá</t>
  </si>
  <si>
    <t>7570.  Actualización, mantenimiento y gestión de tecnologías de la información y las comunicaciones para la secretaría distrital de movilidad de Bogotá</t>
  </si>
  <si>
    <t>3. Salud y bienestar</t>
  </si>
  <si>
    <t>Fortalecer la capacidad institucional para brindar respuestas integrales en el territorio</t>
  </si>
  <si>
    <t>Direccionamiento estratégico</t>
  </si>
  <si>
    <t>Subsistema de Gestión de Seguridad y Salud en el Trabajo</t>
  </si>
  <si>
    <t/>
  </si>
  <si>
    <t>Room</t>
  </si>
  <si>
    <t>Santafé</t>
  </si>
  <si>
    <t>3. Contribuye con una gestión integra y transparente</t>
  </si>
  <si>
    <t>3. Generar e implementar políticas de movilidad basadas en el análisis de datos fomentando la productividad, eficiencia y bienestar de la ciudad.</t>
  </si>
  <si>
    <t>OSGGA-Garantizar el uso racional y eficiente de energía en las diferentes sedes de la SDM</t>
  </si>
  <si>
    <t>Materiales</t>
  </si>
  <si>
    <t>1-Desarrollar el 100% de los estudios técnicos, estadísticos, sociales y financieros, que permitan modelar, monitorear y evaluar diferentes alternativas de solución a las necesidades de movilidad.</t>
  </si>
  <si>
    <t>TPCC - Cultura ciudadana</t>
  </si>
  <si>
    <t>63. A 2024 Reducir en 20% el número de víctimas fatales  por siniestros viales para cada uno de los actores de la vía</t>
  </si>
  <si>
    <t>Politica Pública Espacio Público</t>
  </si>
  <si>
    <t>3. Gestión con Valores para los resultados</t>
  </si>
  <si>
    <t>3. Política de Planeación Institucional</t>
  </si>
  <si>
    <t>PA01-M02-PL01 plan institucional de gestión ambiental PIGA</t>
  </si>
  <si>
    <t>8. Mejorar la calidad de vida de los habitantes en cuanto a movilidad y factores asociados</t>
  </si>
  <si>
    <t>3. Tiempo promedio de viaje en la ciudad</t>
  </si>
  <si>
    <t xml:space="preserve">6. Servicio de sensibilización a los actores viales,  con enfoque diferencial, género y territorial.
</t>
  </si>
  <si>
    <t>3.  Número de señales verticales de pedestal instaladas</t>
  </si>
  <si>
    <t>Número de viajes en bicicletas públicas</t>
  </si>
  <si>
    <t>Abril</t>
  </si>
  <si>
    <t>Subsecretaría de Gestión Jurídica</t>
  </si>
  <si>
    <t>51. Gobierno Abierto</t>
  </si>
  <si>
    <t>14. Movilidad segura</t>
  </si>
  <si>
    <t>264.Generar las condiciones para aumentar a 6.500 los vehículos de cero y bajas emisiones en el parque automotor de Bogotá, incluyendo la implementación de 20 puntos públicos de carga rápida</t>
  </si>
  <si>
    <t>Apoyo a las acciones de regulación y control de tránsito y transporte</t>
  </si>
  <si>
    <t>7573.  Apoyo a las acciones de regulación y control de tránsito y transporte</t>
  </si>
  <si>
    <t>4. Educación de calidad</t>
  </si>
  <si>
    <t>Contribuir en la prevención de la maternidad y la paternidad temprana en Bogotá</t>
  </si>
  <si>
    <t>Decreciente</t>
  </si>
  <si>
    <t>Construcción e implementación de políticas sociales</t>
  </si>
  <si>
    <t>Subsistema de Gestión de Seguridad de la Información</t>
  </si>
  <si>
    <t>Raizal</t>
  </si>
  <si>
    <t>4. Ser referente mundial en el incremento de la satisfacción en las experiencias de viaje</t>
  </si>
  <si>
    <t>4. Desarrollar estrategias de cultura y respeto en la ciudadanía para el sistema de movilidad, protegiendo en especial a los actores vulnerables y promoviendo los modos activos, con enfoque incluyente diferencial, de género y territorial</t>
  </si>
  <si>
    <t>OSGGA-Garantizar el uso racional y eficiente del recurso hídrico en las diferentes sedes de la SDM</t>
  </si>
  <si>
    <t>Servicios domiciliarios</t>
  </si>
  <si>
    <t>1-Realizar seguimiento 100% las acciones de la política pública de la bicicleta</t>
  </si>
  <si>
    <t>TPPD - Discapacidad</t>
  </si>
  <si>
    <t xml:space="preserve">64. Implementar 5000 cupos de cicloparqueaderos </t>
  </si>
  <si>
    <t>Politica Pública Salud Ambiental</t>
  </si>
  <si>
    <t>4. Evaluación de Resultados</t>
  </si>
  <si>
    <t>4. Política de Gestión Presupuestal y Eficiencia del Gasto Público</t>
  </si>
  <si>
    <t>PA02-PL01 Plan Institucional de Capacitación – PIC VERSIÓN 2.0 DE 11-08-2021</t>
  </si>
  <si>
    <t>9.  Mejorar los servicios de atención a la ciudadanía</t>
  </si>
  <si>
    <t xml:space="preserve">4. Número de viajes realizados en bicicleta </t>
  </si>
  <si>
    <t>8. Servicio de gestión para la movilidad en la ciudad</t>
  </si>
  <si>
    <t xml:space="preserve">4.  Número de puntos con sistemas de contención vehicular, dispositivos de canalización u otros elementos de control de tránsito mantenidos </t>
  </si>
  <si>
    <t>Km conservados o mantenidos de cicloinfraestructura</t>
  </si>
  <si>
    <t>265. Integración social para una ciudad de oportunidades</t>
  </si>
  <si>
    <t>Fortalecer la gestión documental de la SDM de Bogotá</t>
  </si>
  <si>
    <t>7574.  Fortalecer la gestión documental de la SDM de Bogotá</t>
  </si>
  <si>
    <t xml:space="preserve">5. Igualdad de género </t>
  </si>
  <si>
    <t>Contribuir al desarrollo integral con enfoque diferencial de niños, niñas y adolescentes de Bogotá que se encuentren en situación de amenaza, inobservancia o vulneración de derechos</t>
  </si>
  <si>
    <t>Análisis y seguimiento de políticas sociales</t>
  </si>
  <si>
    <t>Subsistema Interno de Gestión Documental y Archivo</t>
  </si>
  <si>
    <t>Palenquero</t>
  </si>
  <si>
    <t>5. Ser referente mundial en la transformación digital y virtual de los trámites y servicios</t>
  </si>
  <si>
    <t>OSGGA-Promover la gestión integral de los residuos generados en la SDM</t>
  </si>
  <si>
    <t>Terrenos</t>
  </si>
  <si>
    <t>3-Formular e implementar el 100% las acciones de la política pública de movilidad motorizada de cero y baja emisionesRecurso humano</t>
  </si>
  <si>
    <t>TPJ - Juventud</t>
  </si>
  <si>
    <t>65. Disminuir en un 10% el tiempo promedio en minutos, de acceso al Transporte Público.</t>
  </si>
  <si>
    <t>Politica Pública Servicios sexuales pagados</t>
  </si>
  <si>
    <t>5. Información y Comunicación</t>
  </si>
  <si>
    <t>5. Política compras y contratación pública</t>
  </si>
  <si>
    <t>PA02-PL04 Plan Anual de Vacantes SDM 2021 v. 2.0 de 02-09-2021</t>
  </si>
  <si>
    <t>5. Niveles de satisfacción de los ciudadanos y partes interesadas alcanzados</t>
  </si>
  <si>
    <t xml:space="preserve">9. Servicio de implementacion de las política pública de la Bicicleta </t>
  </si>
  <si>
    <t>5.  Porcentaje de personas cualificadas en enfoque poblacional /diferencial para la prestación del servicio en el Centro de Orientación a Victimas de Siniestros Viales - ORVI</t>
  </si>
  <si>
    <t>Km construidos de cicloinfraestructura</t>
  </si>
  <si>
    <t>Junio</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</si>
  <si>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</si>
  <si>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</si>
  <si>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Consolidación del programa niñas y niños primero para mejorar las experiencias de viaje de la población estudiantil en Bogotá</t>
  </si>
  <si>
    <t>7576.  Consolidación del programa niñas y niños primero para mejorar las experiencias de viaje de la población estudiantil en Bogotá</t>
  </si>
  <si>
    <t>6. Agua limpia y saneamiento</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</si>
  <si>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</si>
  <si>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Prestación de los servicios sociales</t>
  </si>
  <si>
    <t>Subsistema de Responsabilidad Social</t>
  </si>
  <si>
    <t>Otro</t>
  </si>
  <si>
    <t>6. Ser referente mundial al contar con un equipo humano comprometido y competente.</t>
  </si>
  <si>
    <t>OSGGA-Fortalecer la aplicación de criterios ambientales en la adquisición de bienes y servicios contratados por la entidad en el desarrollo de sus actividades</t>
  </si>
  <si>
    <t>Edificios</t>
  </si>
  <si>
    <t>2-Gestionar la implementación de un (1) Sistema de Bicicleta Pública (compartida)</t>
  </si>
  <si>
    <t>66. Construir 280 km de cicloinfraestructura de la ciudad</t>
  </si>
  <si>
    <t>Politica Pública Bogotá productiva</t>
  </si>
  <si>
    <t>6. Gestión del Conocimiento</t>
  </si>
  <si>
    <t>6. Política de Fortalecimiento Institucional y Simplificación de Procesos</t>
  </si>
  <si>
    <t>PA02-PL05 plan anual de previsión de recursos humanos SDM 2021 v. 2.0 de 02-09-2021</t>
  </si>
  <si>
    <t>12.Servicios institucionales para la atención a la ciudadanía</t>
  </si>
  <si>
    <t>6.  Número de víctimas jóvenes en siniestros viales</t>
  </si>
  <si>
    <t>Kilometros de Mantenimiento vial</t>
  </si>
  <si>
    <t>Julio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</si>
  <si>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</si>
  <si>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</si>
  <si>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Fortalecimiento de la gestión y control de la movilidad</t>
  </si>
  <si>
    <t>7578.  Fortalecimiento de la gestión y control de la movilidad</t>
  </si>
  <si>
    <t>7. Energía asequible y no contaminable</t>
  </si>
  <si>
    <t>Disminuir las prácticas adversas y percepciones discriminatorias en torno a la vejez y contribuir a la transformación de imaginarios sobre el envejecimiento y el diálogo intergeneracional como conceptos vitales para la construcción de proyectos de vida</t>
  </si>
  <si>
    <t>Mantenimiento y soporte TIC</t>
  </si>
  <si>
    <t>Subsistema de Control Interno</t>
  </si>
  <si>
    <t>No Aplica</t>
  </si>
  <si>
    <t>OSGGA-Promover acciones que contribuyan a la adaptación y mitigación al cambio climático y mejora de la calidad del paisaje de la sede principal de la SDM.</t>
  </si>
  <si>
    <t>Maquinaria y Equipo</t>
  </si>
  <si>
    <t>6-Impulsar el 100% las acciones para adelantar un esquema de transporte alternativo y ambientalmente sostenible mediante el fomento de la micromovilidad</t>
  </si>
  <si>
    <t>67. Mantener el tiempo promedio de viaje en los 14 corredores principales de la ciudad para todos los usuarios de la vía</t>
  </si>
  <si>
    <t>Politica Pública Cero y Bajas Emisiones</t>
  </si>
  <si>
    <t>7. Control Interno</t>
  </si>
  <si>
    <t>7. Política Gobierno Digital</t>
  </si>
  <si>
    <t>PA02-PL03 Plan Estratégico de Talento Humano SDM 2021 v.2.0 de 02-09-2021</t>
  </si>
  <si>
    <t>7.  Porcentaje de campaña(s) y/o jornada(s) de cultura ciudadana y educación vial realizadas y dirigidas a la ciudadanía, que promueven prácticas de inclusión e igualdad con enfoque poblacional - diferencial en el sistema de movilidad.</t>
  </si>
  <si>
    <t>Agosto</t>
  </si>
  <si>
    <t>Dirección de ingienería y tránsito</t>
  </si>
  <si>
    <t>373. 1_Reducir en 20% el número de víctimas fatales por siniestros viales para cada uno de los actores de la vía 
2_ Reducir en 20% el número de jóvenes (entre 14 y 28 años) fallecidos por siniestros viales</t>
  </si>
  <si>
    <t>Implementación del Plan de Distrital de Seguridad Vial en Bogotá</t>
  </si>
  <si>
    <t>7579.  Implementación del Plan de Distrital de Seguridad Vial en Bogotá</t>
  </si>
  <si>
    <t>8. Trabajo decente y crecimiento económico</t>
  </si>
  <si>
    <t>Disminuir la vulnerabilidad por discriminación, violencias y exclusión social por orientación sexual o identidad de género en Bogotá</t>
  </si>
  <si>
    <t>Adquisiciones</t>
  </si>
  <si>
    <t>OSGAS-Mantener las buenas prácticas antisoborno contenidas en la norma ISO 37001 y las demás adoptadas por la Entidad</t>
  </si>
  <si>
    <t>Mantenimiento maquinaria y equipo</t>
  </si>
  <si>
    <t>4-Fortalecer y hacer seguimiento al 100% de las políticas, planes, proyectos en el componente ambiental de movilidad</t>
  </si>
  <si>
    <t>Politica Pública Juventud</t>
  </si>
  <si>
    <t>8. Política de Seguridad Digital</t>
  </si>
  <si>
    <t>Plan de Austeridad e Indicadores 2021 20-01</t>
  </si>
  <si>
    <t>8.  Porcentaje de afectación del tiempo de viaje promedio, para los usuarios de modos motorizados en la infraestructura vial, por efecto de las obras y la implementación de PMT sobre los 14 corredores viales principales-incluidas vías de desvío.</t>
  </si>
  <si>
    <t>Septiembre</t>
  </si>
  <si>
    <t>Dirección de Gestión de tránsito y control de transito y transporte</t>
  </si>
  <si>
    <t>374.Aumentar en 20% la oferta de transporte público del SITP.</t>
  </si>
  <si>
    <t>Fortalecer la comunicación y la cultura ciudadana para la movilidad como elemento constructivo y pedagógico del nuevo contrato social</t>
  </si>
  <si>
    <t>7581. Fortalecer la comunicación y la cultura ciudadana para la movilidad como elemento constructivo y pedagógico del nuevo contrato social</t>
  </si>
  <si>
    <t>9. Industria, innovación e infraestructura</t>
  </si>
  <si>
    <t>Proveer espacios de integración social en cumplimiento de los estándares de calidad para garantizar la prestación de los servicios sociales en condiciones adecuadas y seguras</t>
  </si>
  <si>
    <t>Gestión del talento humano</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</si>
  <si>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</si>
  <si>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Transporte</t>
  </si>
  <si>
    <t>5-Ejecutar el 100% de acciones de fomento para mejorar la experiencia de viaje del peatón</t>
  </si>
  <si>
    <t>Politica Pública Pobreza</t>
  </si>
  <si>
    <t>9. Política de Defensa Jurídica</t>
  </si>
  <si>
    <t>Plan Institucional de Archivos PINAR v.1.0_2021</t>
  </si>
  <si>
    <t xml:space="preserve">9.  Número de tramos de los 14 corredores principales de la ciudad y las vías de su área de influencia con gestión de la velocidad implementada  </t>
  </si>
  <si>
    <t>Octubre</t>
  </si>
  <si>
    <t>Dirección de atención al ciudadano</t>
  </si>
  <si>
    <t>375.Aumentar en 4 puntos porcentuales la confiabilidad del servicio del SITP en sus componentes troncal y zonal.</t>
  </si>
  <si>
    <t xml:space="preserve">Implementación del sistema de transporte de bajas y cero emisiones para Bogotá D.C. </t>
  </si>
  <si>
    <t>7583.  Implementación del sistema de transporte de bajas y cero emisiones para Bogotá D.C.</t>
  </si>
  <si>
    <t xml:space="preserve">10. Reducción de las desigualdades </t>
  </si>
  <si>
    <t>Promover la inclusión social de las y los ciudadanos habitantes de calle y las poblaciones en riesgo de habitar las calles</t>
  </si>
  <si>
    <t>Gestión de bienes y servicios</t>
  </si>
  <si>
    <t>OSGAS-Fortalecer el reporte de las denuncias presentadas por presuntos actos de soborno, asegurando la protección de la identidad del denunciante en buena fe y bajo una sospecha razonable, y evitar represalias a este.</t>
  </si>
  <si>
    <t>Servicios de venta y de distribución</t>
  </si>
  <si>
    <t>2. Realizar 6.500 acciones de prevención vial con actores viales, a fin de propender por la reducción de la siniestralidad en la ciudad</t>
  </si>
  <si>
    <t>Politica Pública Discapacidad</t>
  </si>
  <si>
    <t>10. Política de Mejora normativa</t>
  </si>
  <si>
    <t>Plan de Conservación Documental 2021</t>
  </si>
  <si>
    <t xml:space="preserve">10. Porcentaje de implementación de las estrategias para promover el uso eficiente del vehículo particular y promover la movilidad sostenible.  </t>
  </si>
  <si>
    <t>Noviembre</t>
  </si>
  <si>
    <t>Dirección de investigaciones administrativas al tránsito y y¡transporte</t>
  </si>
  <si>
    <t>377.Conservar 190 km. de cicloinfraestructura</t>
  </si>
  <si>
    <t>Implementación de la señalización para mejorar las condiciones de seguridad vial, movilidad y accesibilidad</t>
  </si>
  <si>
    <t>7587.  Implementación de la señalización para mejorar las condiciones de seguridad vial, movilidad y accesibilidad</t>
  </si>
  <si>
    <t>11. Ciudades y comunidades sostenibles</t>
  </si>
  <si>
    <t>Fortalecer los procesos de inclusión de las personas con discapacidad, sus familias y cuidadores en los diferentes entornos, mediante acciones de articulación con actores públicos y privados</t>
  </si>
  <si>
    <t>Gestión jurídica</t>
  </si>
  <si>
    <t>OSGAS-Gestionar las denuncias presentadas por presuntos actos de soborno, asegurando la protección de la identidad del denunciante en buena fe y bajo una sospecha razonable, y evitar represalias a este</t>
  </si>
  <si>
    <t>Servicios de alojamiento comidas y bebidas</t>
  </si>
  <si>
    <t>1. Realizar 65.000 controles preventivos, regulatorios o sancionatorios para la regulación y control del tránsito y el transporte en la ciudad.</t>
  </si>
  <si>
    <t>Politica Pública Cultura Ciudadana y libertad de culto</t>
  </si>
  <si>
    <t>11. Política de Servicio al ciudadano</t>
  </si>
  <si>
    <t>Plan de Preservación Digital a largo plazo 2021</t>
  </si>
  <si>
    <t>11. Número de zonas con operación semafórica en modo adaptativo implementadas para la expansión del sistema semafórico a través de su modernización con los medios tecnológicos disponibles para mantener el tiempo promedio de viaje en la ciudad</t>
  </si>
  <si>
    <t>Diciembre</t>
  </si>
  <si>
    <t>Dirección de representación judicial</t>
  </si>
  <si>
    <t>379. Consolidar y reforzar el programa de movilidad Niños y Niñas Primero con el fin de aumentar el número de beneficiados y facilitar el acceso a la educación de niñas, niños y adolescentes</t>
  </si>
  <si>
    <t>Fortalecimiento de una movilidad sostenible y accesible para Bogotá y su Región</t>
  </si>
  <si>
    <t>7588. Fortalecimiento de una movilidad sostenible y accesible para Bogotá y su Región</t>
  </si>
  <si>
    <t>12. Producción y consumo responsables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</si>
  <si>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</si>
  <si>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Mejora continua</t>
  </si>
  <si>
    <t>Barrios unidos</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</si>
  <si>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</si>
  <si>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Servicios financieros y conexos</t>
  </si>
  <si>
    <t xml:space="preserve">1. Realizar 3´000.000 viajes de acompañamiento a niños, niñas y adolescentes de los colegios distritales con el proyecto Al Colegio en Bici durante el cuatrienio.  </t>
  </si>
  <si>
    <t>Politica Pública Manejo del Suelo</t>
  </si>
  <si>
    <t>12. Política de Racionalización de trámites</t>
  </si>
  <si>
    <t>Plan Anual de Adquisiciones  2021</t>
  </si>
  <si>
    <t>12. Porcentaje de avance  en la implementación de un (1) Sistema de Bicicleta Pública (compartida) alcanzado</t>
  </si>
  <si>
    <t>Dirección de normatividad y conceptos</t>
  </si>
  <si>
    <t>381. Construir 280 km. de ciclorrutas</t>
  </si>
  <si>
    <t>Investigación por infracción a las normas de tránsito y transporte público</t>
  </si>
  <si>
    <t>7589. Desarrollo de la gestión jurídica en la Secretaría Distrital de Movilidad en Bogotá</t>
  </si>
  <si>
    <t>13. Acción por el clima</t>
  </si>
  <si>
    <t>Fortalecer la capacidad operativa y técnica en los servicios de soporte de la gestión institucional y en el desarrollo integral del talento humano</t>
  </si>
  <si>
    <t>Gestión del conocimiento</t>
  </si>
  <si>
    <t>Servicios de leasing</t>
  </si>
  <si>
    <t>2. Realizar 440.000 viajes de acompañamiento a niños, niñas y adolescentes de los colegios distritales con el proyecto en el proyecto Ciempiés para el cuatrienio</t>
  </si>
  <si>
    <t>Politica Pública Etnias</t>
  </si>
  <si>
    <t>13. Política de Participación Ciudadana en la Gestión Pública</t>
  </si>
  <si>
    <t>Plan de Seguridad y Privacidad de la Información 2021 V.1.0</t>
  </si>
  <si>
    <t>13. Número de cupos de cicloparqueaderos gestionados en infraestructura pública</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</si>
  <si>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</si>
  <si>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</si>
  <si>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</si>
  <si>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14. Vida Submarina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</si>
  <si>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</si>
  <si>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 xml:space="preserve">OSGSST-Prevenir lesiones y deterioro de la salud relacionados con el trabajo a los (as) colaboradores (as) proporcionando lugares de trabajo seguros y saludables, favoreciendo en todo momento su consulta y participación y la de sus representantes. </t>
  </si>
  <si>
    <t>Servicios inmobiliarios</t>
  </si>
  <si>
    <t>3. Visitar 380 instituciones educativas en el proyecto de Ruta Pila.</t>
  </si>
  <si>
    <t>Politica Pública Turismo</t>
  </si>
  <si>
    <t>14. Política de Seguimiento y Evaluación del Desempeño Institucional</t>
  </si>
  <si>
    <t>Plan Estratégico de Tecnologías de la información y las Comunicaciones (PETI) 2021 v.1.0</t>
  </si>
  <si>
    <t>14. Número de cupos de cicloparquederos gestionados en infraestructura privada</t>
  </si>
  <si>
    <t>Dirección de gestión de cobro</t>
  </si>
  <si>
    <t>384. Definir e implementar un instrumento para la medición y seguimiento de la experiencia del usuario y del prestador del servicio en el transporte público individual</t>
  </si>
  <si>
    <t>Implementación de estrategias de participación ciudadana para una movilidad segura, incluyente, sostenible y accesible</t>
  </si>
  <si>
    <t>7595. Implementación de estrategias de participación ciudadana para una movilidad segura, incluyente, sostenible y accesible</t>
  </si>
  <si>
    <t>15. Vida de ecosistemas terrestres</t>
  </si>
  <si>
    <t xml:space="preserve">OSGSST-Cumplir la normatividad nacional vigente en materia de riesgos laborales y de otra índole, teniendo en cuenta los requisitos aplicables a la Secretaría. </t>
  </si>
  <si>
    <t>Servicios prestados a las empresas y servicios de producción</t>
  </si>
  <si>
    <t xml:space="preserve">4. Realizar el control de 24.000 vehículos escolares en el proyecto Ruta Pila para mejorar la experiencia de viaje de niñas, niños y adolescentes.  </t>
  </si>
  <si>
    <t>Politica Pública Infancia y adolescencia</t>
  </si>
  <si>
    <t>15. Política de Transparencia, acceso a la información pública y lucha contra la corrupción</t>
  </si>
  <si>
    <t>PA04-PL01 Plan estratégico de las Tecnologías de la Información y Comunicaciones - PETI 2020-2024. V1.0 del 24-11-2021</t>
  </si>
  <si>
    <t xml:space="preserve">15. Porcentaje de participación de personas con enfoque poblacional diferencial en los espacios de participación. </t>
  </si>
  <si>
    <t>Dirección administrativa y financiera</t>
  </si>
  <si>
    <t>385.Diseñar, gestionar e implementar  una estrategia para aumentar la ocupación promedio del vehículo privado en la ciudad.</t>
  </si>
  <si>
    <t>Desarrollo de lineamientos estratégicos e insumos con enfoques diferenciales para mejorar la movilidad en Bogotá</t>
  </si>
  <si>
    <t>7596. Desarrollo de lineamientos estratégicos e insumos con enfoques diferenciales para mejorar la movilidad en Bogotá</t>
  </si>
  <si>
    <t xml:space="preserve">OSGSST-Definir e implementar planes y estrategias para el mejoramiento continuo de las condiciones de salud y seguridad en el trabajo. </t>
  </si>
  <si>
    <t>Servicios para la comunidad, sociales y personales</t>
  </si>
  <si>
    <t>1. Mantener por encima del 99% la disponibilidad del sistema de semaforización</t>
  </si>
  <si>
    <t>Politica Pública Talento Humano</t>
  </si>
  <si>
    <t>16. Política de Gestión Documental</t>
  </si>
  <si>
    <t>Plan de Datos Abiertos 2021 V.1.0</t>
  </si>
  <si>
    <t>16. Porcentaje de efectividad en  los acuerdos de pago solicitados por los ciudadanos</t>
  </si>
  <si>
    <t>Dirección de talento humano</t>
  </si>
  <si>
    <t>387. Formular e implementar una estrategia integral para mejorar la calidad del transporte público urbano regional.</t>
  </si>
  <si>
    <t>Implementación de políticas integrales y transparentes al servicio del ciudadano en la Secretaría Distrital de Movilidad en Bogotá</t>
  </si>
  <si>
    <t>7653.  Implementación de políticas integrales y transparentes al servicio del ciudadano en la Secretaría Distrital de Movilidad en Bogotá</t>
  </si>
  <si>
    <t>17. Alianzas para Lograr los Objetivos</t>
  </si>
  <si>
    <t>OSGSI- Gestionar los activos de información, salvaguardandolos ante cualquier incidente que pueda provocar su destrucción, divulgación, indisponibilidad o uso no compartido</t>
  </si>
  <si>
    <t>Gastos imprevistos</t>
  </si>
  <si>
    <t>2. Implementar regulación semafórica en 95 intersecciones de la ciudad</t>
  </si>
  <si>
    <t>Politica Pública Ciencia, Tecnología e Innovación</t>
  </si>
  <si>
    <t>17. Política de Gestión de la Información Estadística</t>
  </si>
  <si>
    <t>Plan de Mantenimiento de Servicios Tecnológicos 2021 V.1.0</t>
  </si>
  <si>
    <t>17. Porcentaje (%) de avance en implementación de criterios de infraestructura y de espacios idóneos en los puntos de atención propios de la SDM.</t>
  </si>
  <si>
    <t>Oficina asesora de comunicaciones y cultura para la movilidad</t>
  </si>
  <si>
    <t>389. Implementar y operar el Centro de Orientación a Víctimas por Siniestros Viales.</t>
  </si>
  <si>
    <t xml:space="preserve">7907. Consolidación del centro de orientación a
víctimas de siniestros viales de Bogotá
</t>
  </si>
  <si>
    <t>Rafael Uribe</t>
  </si>
  <si>
    <t>OSGSI-Gestionar los riesgos de seguridad de la información aplicando los controles necesarios para cada situación, garantizando la sostenibilidad de las operaciones</t>
  </si>
  <si>
    <t>Adquisición de activos financieros</t>
  </si>
  <si>
    <t>4. Mantener en máximo 30% la afectación del tiempo de viaje promedio, para los usuarios de modos motorizados en la infraestructura vial, por efecto de las obras y la implementación de PMT sobre los 14 corredores viales principales-incluidas vías de desvío</t>
  </si>
  <si>
    <t>Politica Pública Economía Cultural y Creativa</t>
  </si>
  <si>
    <t>18. Política de Gestión del Conocimiento y la Innovación</t>
  </si>
  <si>
    <t>Plan de Tratamiento de Riesgos de Seguridad y Privacidad de la Información V. 1.0</t>
  </si>
  <si>
    <t>18. Número de trámites racionalizados con acciones de mejora</t>
  </si>
  <si>
    <t>Oficina de tecnologías de la información y las comunicaciones</t>
  </si>
  <si>
    <t>390.Mantener el tiempo promedio de viaje en los 14 corredores principales de la ciudad para todos los usuarios de la vía.</t>
  </si>
  <si>
    <t>Ciudad Bolívar</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</si>
  <si>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</si>
  <si>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Disminución de pasivos</t>
  </si>
  <si>
    <t>5. Realizar seguimiento al 40% de los PMT autorizados que generen mayor afectación a los usuarios de la infraestructura vial, verificando que para estos se promueva de manera segura la configuración de infraestructura destinada a peatones y ciclistas</t>
  </si>
  <si>
    <t>Politica Pública Familias</t>
  </si>
  <si>
    <t>19. Política de Control Interno</t>
  </si>
  <si>
    <t>Plan de Adecuación y Sostenibilidad V3.0</t>
  </si>
  <si>
    <t>Oficina de seguridad vial</t>
  </si>
  <si>
    <t>413.Diseñar y ejecutar una estrategia para la participación ciudadana incidente, orientada a promover dinámicas de movilidad segura, incluyente, sostenible y accesible</t>
  </si>
  <si>
    <t>OSGSI-Establecer mecanismos que permitan mantener la seguridad de la información durante una interrupción de la infraestructura tecnológica que soporta la operación de los servicios ofrecidos por la Entidad</t>
  </si>
  <si>
    <t>Impuestos, pagos de derechos, contribuciones, multas y sanciones</t>
  </si>
  <si>
    <t>6. Incrementar la velocidad en 100 tramos de los 14 corredores principales de la ciudad y las vías de su área de influencia, a través de medidas de gestión en vía en un 15%</t>
  </si>
  <si>
    <t>Politica Pública LGBTI</t>
  </si>
  <si>
    <t>PA02-PL02 Plan Cuatrienal de Gestión Estratégica del Talento Humano V.2.0 de 02-09-2021</t>
  </si>
  <si>
    <t>Oficina de gestión social</t>
  </si>
  <si>
    <t>482.Aumentar el índice de satisfacción al usuario de las entidades del Sector Movilidad en 5 puntos porcentuales</t>
  </si>
  <si>
    <t>OSGSI-Gestionar los eventos e incidentes de seguridad de la información, fortaleciendo la capacidad de la Secretaría Distrital de Movilidad para hacer frente a las amenazas y ataques informáticos</t>
  </si>
  <si>
    <t>Transferencias corrientes y de capital</t>
  </si>
  <si>
    <t>7. Realizar 100.000 jornadas de gestión en vía</t>
  </si>
  <si>
    <t>Politica Pública Servicio al Ciudadano</t>
  </si>
  <si>
    <t>PA02-PL06 Plan de Bienestar Social e Incentivos SDM 2021 V.2.0 de 02-09-2021</t>
  </si>
  <si>
    <t>Oficina aseora de planeación institucional</t>
  </si>
  <si>
    <t>483.Aumentar en 5 puntos el Índice de Desempeño Institucional  para las entidades del Sector Movilidad, en el marco de las políticas de MIPG</t>
  </si>
  <si>
    <t>OSGCN-Identificar los procesos, servicios y trámites críticos de la entidad, que requieren de una estrategia de continuidad, debido al impacto que podría tener para la entidad su interrupción a causa de un incidente o crisis</t>
  </si>
  <si>
    <t>Total Meta Proyecto de Inversión por año</t>
  </si>
  <si>
    <t>3. Operar 100 % del Sistema Inteligente de Transporte - SIT realizando la renovación de la infraestructura tecnológica necesaria para la operación</t>
  </si>
  <si>
    <t>Politica Pública DDHH</t>
  </si>
  <si>
    <t>PA02-PL07 Plan de Trabajo Anual de la SST SDM 2021 V2.0 de 23-09-2021</t>
  </si>
  <si>
    <t>Oficina de control disciplinario</t>
  </si>
  <si>
    <t>OSGCN-Implementar planes y medios necesarios para desarrollar en la entidad la capacidad de recuperación para responder a los diferentes escenarios de interrupción</t>
  </si>
  <si>
    <t>8. Realizar 44 inspecciones de seguridad vial a los puntos más críticos de siniestralidad con el fin de que sean un insumo para la toma de decisiones y/o acciones a realizar</t>
  </si>
  <si>
    <t>Politica Pública Vejez</t>
  </si>
  <si>
    <t>Plan Estratégico de Comunicaciones V1.0 2021</t>
  </si>
  <si>
    <t>Oficina de control interno</t>
  </si>
  <si>
    <t>OSGCN-Gestionar el óptimo manejo de incidentes de continuidad del negocio en la Secretaría Distrital de Movilidad</t>
  </si>
  <si>
    <t>1-Implementar el 40% del Plan Distrital de Seguridad Vial (adicionales a lo implementado hasta el momento)</t>
  </si>
  <si>
    <t>Politica Pública Adultez</t>
  </si>
  <si>
    <t>Subdirección de transporte público</t>
  </si>
  <si>
    <t>OSGCN-Desarrollar las competencias mínimas requeridas para cada uno de los roles que hacen parte de la estructura de recuperación de la entidad</t>
  </si>
  <si>
    <t>1-Diseñar y evaluar el  100% de una metodología de alto impacto frente a cultura ciudadana para la movilidad</t>
  </si>
  <si>
    <t>Politica Pública Mujer y Equidad de Género</t>
  </si>
  <si>
    <t>Subdirección de transporte privado</t>
  </si>
  <si>
    <t>2-Implementar el 100% de las Estrategias de cultura ciudadana definidas para el sistema de movilidad con enfoque diferencial, de género y territorial.</t>
  </si>
  <si>
    <t>Subdirección de la bicicleta y el peatón</t>
  </si>
  <si>
    <t>3-Implementar y evaluar el 100% de las campañas de cultura para la movilidad diseñadas</t>
  </si>
  <si>
    <t>Subdirección de infraestructura</t>
  </si>
  <si>
    <t>4-Ejecutar y evaluar el 100% de las estrategias de pedagogía y educación vial diseñadas</t>
  </si>
  <si>
    <t>Subdirección de señalización</t>
  </si>
  <si>
    <t>5-Desarrollar el 100% del plan estratégico de comunicaciones y cultura para la movilidad.</t>
  </si>
  <si>
    <t>Subdirección de planes de manejo de tránsito</t>
  </si>
  <si>
    <t>10. Implementar 56 km de ciclorruta en calzada</t>
  </si>
  <si>
    <t>Subdirección de gestión en vía</t>
  </si>
  <si>
    <t>11. Realizar el mantenimiento a 20 Km de ciclo-infraestructura</t>
  </si>
  <si>
    <t>Subdirección de semaforización</t>
  </si>
  <si>
    <t>9. Mantener señalizados de manera integral 150 km de los 14 corredores principales de la ciudad y las vías del área de influencia</t>
  </si>
  <si>
    <t>Subdirección de control de tránsito y transporte</t>
  </si>
  <si>
    <t>8. Demarcar 2.200 km-carril en vía</t>
  </si>
  <si>
    <t>Subdirección de contravenciones</t>
  </si>
  <si>
    <t>4. Implementar 26.000 señales verticales de pedestal</t>
  </si>
  <si>
    <t>Subdirección de control e investigaciones al transporte público</t>
  </si>
  <si>
    <t>2. Realizar el mantenimiento a 400.000 señales verticales de pedestal</t>
  </si>
  <si>
    <t>Subdirección de financiera</t>
  </si>
  <si>
    <t>Si</t>
  </si>
  <si>
    <t>1. Implementar 5.150 medidas integrales de gestión de tránsito, pacificación o tráfico calmado</t>
  </si>
  <si>
    <t>Subdirección de administrativa</t>
  </si>
  <si>
    <t>No</t>
  </si>
  <si>
    <t>7. Intervenir 12.000 pasos peatonales</t>
  </si>
  <si>
    <t>3. Intervenir 400 puntos con sistemas de contención vehicular, dispositivos de canalización u otros elementos de control de tránsito</t>
  </si>
  <si>
    <t>5. Intervenir 800 instituciones educativas con señalización de zona escolar en las vías aledañas</t>
  </si>
  <si>
    <t>6. Desarrollar 14 proyectos de urbanismo táctico, con el fin de recuperar y reconvertir el espacio público para priorizar la movilidad y seguridad vial peatonal</t>
  </si>
  <si>
    <t>6-Implementar el 100% las acciones para el mejoramiento de la calidad del transporte público</t>
  </si>
  <si>
    <t>8-Implementar el 100% las acciones del Plan de Movilidad Accesible</t>
  </si>
  <si>
    <t>7-Acompañar 100% los proyectos de infraestructura vial y equipamientos de transporte del sistema de movilidad</t>
  </si>
  <si>
    <t>1-Formular e implementar el 100% las acciones de seguimiento de la experiencia de viaje del usuario y prestador del servicio de transporte público individual</t>
  </si>
  <si>
    <t>2-Realizar el 100% de las acciones para hacer seguimiento al cumplimiento de los lineamientos de política de transporte público individual</t>
  </si>
  <si>
    <t>5-Diseñar, gestionar e implementar el 100% una estrategia para aumentar la ocupación promedio del vehículo privado en la ciudad</t>
  </si>
  <si>
    <t>9-Establecer el 100% de las estrategias para el fortalecimiento de las instancias de planeación de la gestión y operación del sistema de movilidad urbano-regional</t>
  </si>
  <si>
    <t>3-Formular e implementar el 100% las estrategias de la gestión de la demanda de transporte que fomenten el uso eficiente de los vehículos privados</t>
  </si>
  <si>
    <t>4-Realizar el 100% el apoyo técnico, administrativo, legal y/o financiero a los proyectos de movilidad</t>
  </si>
  <si>
    <t>1. Implemetar 1 estrategia de información constante con la ciudadanía</t>
  </si>
  <si>
    <t>2. Implemetar 1 estrategia de formación ciudadana</t>
  </si>
  <si>
    <t>3. Implemetar 1  estrategia para el fortalecimiento de procesos de consulta y co-gestión participativa</t>
  </si>
  <si>
    <t>1-Certificar el Sistema De Gestión Antisoborno</t>
  </si>
  <si>
    <t>3-Ejecutar una estrategia anual de integridad</t>
  </si>
  <si>
    <t>2-Implementar el 100% de la estrategia anual para la sistenibilidad del subsistema de control interno</t>
  </si>
  <si>
    <t>2-Implementar el 100% de la estrategia anual para la sostenibilidad de la Gestión Ambiental</t>
  </si>
  <si>
    <t>4-Implementar el 100% de la estrategia anual para la sostenibilidad del sistema de Gestión de Calidad</t>
  </si>
  <si>
    <t>5-Mantener en un 100% la prestación de los servicios administrativos para garantizar el adecuado funcionamiento de la entidad.</t>
  </si>
  <si>
    <t>6-Mejorar el 60% de la infraestructura física de las sedes de la SDM.</t>
  </si>
  <si>
    <t>7-Obtener el 80% de satisfacción de los funcionarios en las actividades desarrolladas en el Plan de bienestar social y mejoramiento del Clima institucional</t>
  </si>
  <si>
    <t>3-Realizar  el 100% de las actividades  del Sistema de Seguridad y Salud en el Trabajo que le permitan a la Entidad obtener la certificación ISO 45001</t>
  </si>
  <si>
    <t>1-Soportar el 100% de los procesos estratégicos, de apoyo y de evaluación de la SDM.</t>
  </si>
  <si>
    <t>3-Asegurar el 100% de funcionamiento del Sistema Integrado de Información sobre Movilidad Urbano Regional la disposición de la información de manera accesible, confiable y oportuna.</t>
  </si>
  <si>
    <t>2-Contar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</si>
  <si>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7-Desarrollar y fortalecer 100% de iniciativas que impulsen la cultura digital, el fortalecimiento organizacional, el teletrabajo y proyectos de innovación con uso de TIC, que  solucionen retos y problemáticas en la Secretaría Distrital de Movilidad.</t>
  </si>
  <si>
    <t>5-Desarrollar y fortalecer el 100% de los sistemas de información misionales y estratégicos a cargo de la OTIC para que sean utilizados como habilitadores en el desarrollo de las estrategias institucionales y sectoriales.</t>
  </si>
  <si>
    <t>6-Desarrollar y fortalecer el 100% de los sistemas de información misionales y estratégicos a cargo de la OTIC para que sean utilizados como habilitadores en el desarrollo de las estrategias institucionales y sectoriales.</t>
  </si>
  <si>
    <t>1-Fortalecer y actualizar el 80% de la plataforma tecnológica de la SDM para asegurar la operación y la continuidad de los servicios institucionales</t>
  </si>
  <si>
    <t>8-Implementar el 100% de la estrategia anual para la sostenibilidad del Subsistema de Gestión Seguridad de la Información en la Entidad.</t>
  </si>
  <si>
    <t>4-Mantener el 97 % de disponibilidad de los Servicios tecnológicos de la SDM</t>
  </si>
  <si>
    <t>5- Organizar y digitalizar el 100% de los archivos documentales de la SDM de acuerdo a las TRD y TVD.</t>
  </si>
  <si>
    <t>1- Actualizar e implementar 8  instrumentos archivísticos existentes en la SDM.</t>
  </si>
  <si>
    <t>2- Implementar el 100% del sistema de información de gestión documental.</t>
  </si>
  <si>
    <t>3-  Atender el 100% De los requerimientos de soporte técnico de los usuarios del software de gestión documental de la Secretaría Distrital de Movilidad.</t>
  </si>
  <si>
    <t>4- Tercerizar la custodia del archivo documental correspondiente al fondo acumulado de la SDM</t>
  </si>
  <si>
    <t>1. Atender oportunamente el 100% de las solicitudes radicadas en la Subsecretaria de Gestion Juridica.</t>
  </si>
  <si>
    <t>2. Gestionar oportunamente y dentro de los términos establecidos por ley el 100% de las actuaciones relacionadas con la representación judicial de la entidad debidamente notificadas</t>
  </si>
  <si>
    <t>3. Gestionar oportunamente el 100% de las solicitudes de  consultas, conceptos y actos administrativos que sean puestos a consideración de la Dirección.</t>
  </si>
  <si>
    <t>4. Gestionar el 100% de las solicitudes de contratación radicadas  en la Dirección de Contratación.</t>
  </si>
  <si>
    <t>5. Realizar  el 100% de la gestión de cobro de las obligaciones que sean cobrables, en los términos previstos por el manual de cartera</t>
  </si>
  <si>
    <t>1. Fallar el 70 % de las investigaciones administrativas y de los procesos contravencionales con vencimiento en la vigencia</t>
  </si>
  <si>
    <t>1. Realizar el 100% de las actividades necesarias para mejorar la prestación de los servicios prestados por la Entidad a la ciudadanía  y partes interesadas.</t>
  </si>
  <si>
    <t>2. Racionalizar ocho(08) trámites/servicios de la oferta de la Secretaría Distrital de Movilidad.</t>
  </si>
  <si>
    <t>Se logró mejorar y fortalecer el Sistema de Gestión de la Seguridad y Salud en el Trabajo (SG-SST) mediante la realización de una auditoría de seguimiento a la certificación ISO 45001 y la adquisición de servicios y software. Esto resulta en una prestación del servicio segura y saludable para la ciudadanía, al mismo tiempo que se optimizan los recursos y se facilita el acceso y la trazabilidad de la información del SG-SST.
La adquisición de elementos para dotar los botiquines y puntos de primeros auxilios permite brindar una atención adecuada en situaciones de emergencia, preservando la vida de los colaboradores y los ciudadanos que se encuentren dentro de las instalaciones de la Entidad. La contratación de la intervención en los factores de riesgo psicosocial permite mejorar las condiciones de salud y trabajo, implementando acciones que ayuden a prevenir patologías derivadas del estrés ocupacional. Esto conlleva a un mejor desempeño y mejores relaciones sociales, lo cual se traduce en una mejor prestación del servicio para la ciudadanía y la creación de entornos de trabajo más saludables para los colaboradores de la SDM.
La contratación del servicio de aplicación y resultados de pruebas psicotécnicas en línea para evaluar competencias comportamentales e integridad contribuye a fortalecer el capital humano y a satisfacer las necesidades institucionales en busca de la mejora continua y la excelencia en el servicio a la ciudadanía. La adquisición de Equipo de Protección Personal (EPP) busca proteger a los colaboradores de posibles accidentes laborales que puedan ocurrir durante el desarrollo de sus actividades.
Hasta la fecha, se ha llevado a cabo el 100% de las contrataciones programadas, lo cual significa una prestación del servicio segura y la creación de entornos de trabajo más seguros y saludables para los colaboradores. Esto contribuye a la mejora continua del desempeño en Seguridad y Salud en el Trabajo..</t>
  </si>
  <si>
    <t>Los funcionarios, la entidad y la ciudadanía en general</t>
  </si>
  <si>
    <t xml:space="preserve">Se Adjudico El contrato 2024-2586  proceso SDM-CD-74-2024  - ICONTEC  NIT   860012336  </t>
  </si>
  <si>
    <t>CONTRATO 2024-2586 ICONTEC ISO 45001 - SECOP II</t>
  </si>
  <si>
    <t>CONTRATO 2024-1170 COMPENSAR BIENESTAR - SECOP II</t>
  </si>
  <si>
    <t>Se Adjudico El contrato 2024-1170  proceso SDM-CD-7-2024  - COMPENSAR BIENESTAR NIT 860066942</t>
  </si>
  <si>
    <t xml:space="preserve">Se relizaron las contrataciones programadas en PAA por las áreas que participan en elpresupuesto de inversion SGC, OAPI, OCD, DAF, SDA y SFI las cuales permitieron apoyar los diferentes procesos de la Subsecretaría de Gestión Corporativa para el periodo de abril a junio de 2023 asi como el registro pra pago de ARL riesgo 4 y 5  </t>
  </si>
  <si>
    <t xml:space="preserve">Se fortaleció la capacidad del Talento Humano de  todas las áreas que componen la Subsecretaría de Gestión Corporativa a través de las contrataciones de apoyo a la gestión esto permitiendo cumplir con los procesos a cargo para el primer y segundo Trimestre de 2023.
Cumplimiento de las funciones a cargo de la Subsecretaria de Gestión Corporativa y suplir la deficiencia de personal de planta. </t>
  </si>
  <si>
    <t>Usuarios internos y externos de la Secretaría Distrital de Movilidad, con la prestación de cada uno de los servicios ofrecidos a la ciudadanía.</t>
  </si>
  <si>
    <t>Para este periodo se adelanto la estructuración y adjudicación del servicio de auditoría externa del Sistema de Gestión Ambiental, la cual garantiza que la entidad cuente con condiciones favorables de mitigación de daño ambiental, mediante dicho sistema. Así mismo, se estructuró y adjudicó el contrato del servicio de recolección de residuos vegetales, con el cual se garantiza la correcta disposición de los residuos que se generan en los patios de la entidad</t>
  </si>
  <si>
    <t>Estudios previos del proceso de auditroría externa del SGA
Estudios previso del proceso del servicio de recolección de residuos vegetales
CRP de los contratos</t>
  </si>
  <si>
    <t>Los beneficios de las actividades realizadas en el Sistema de Gestión Ambiental impactan positivamente a todas las partes interesadas (servidores públicos de la entidad, usuarios de los servicios, contratistas, entes certificadores, entidades de orden nacional y distrital, y entes de control internos y externos) de la Secretaría Distrital de Movilidad.</t>
  </si>
  <si>
    <t>Para este periodo se adelantó la contratación del servicio de aseo y cafetería, el cual garantiza espacios optimos de salubridad y limpieza en las diferentes sedes de la entidad para el correcto funcioamiento de las actividades propias de la SDM
Así mismo, se adelantó la adición del servicio de vigilancia, el cual garantiza la continuidad de los servicios administrativos de la SDM, al contar con personal que salvaguarde los bienes, ciudadanos y colaboradores dentro de las instalaciones de la entidad</t>
  </si>
  <si>
    <t>Justificación de la adición del contrato
Estudio previo de aseo y cafetería
CRP de los contratos</t>
  </si>
  <si>
    <t>Usuarios internos y externos de la Secretaría Distrital de Movilidad, con el mejoramiento de las condiciones de la infraestructura física de cada una de las sedes de la Entidad</t>
  </si>
  <si>
    <t>Para el primer semestre de 2024, se adelantaron las adiciones y prorrogas de los contratos 2023-2682 del servicio de mantenimiento locativo y 2023-2685 del contrato del servicio de interventoría del contrato de mantenimiento locativo. Adicionalmente, se adelanto la adición y prorroga del contrato 2023-2722 del servicio de sanemaiento de baños en los patios de la entidad</t>
  </si>
  <si>
    <t>Justificaciones de las adiciones de los contratos 2023-2682, 2023-2685 y 2023-2722
CRP de los contratos</t>
  </si>
  <si>
    <t xml:space="preserve">Se recopiló y validó la información necesaria por parte de las y los líderes de política para reportar el FURAG.
Se realizó el seguimiento al Plan Marco para el Fortalecimiento del MIPG.
Se formalizaron las acciones necesarias para realizar el primer seguimiento a la certificación bajo la norma ISO 9001:2015.
Se lideró la construcción del PDD 2024-2027 por parte del Sector Movilidad y la formulación de los nuevos proyectos de inversión. 
Se realizó acompañamiento y asesoría a la subsecretarias para para la formulación de las nuevas metas y proyectos de inversión en el marco del PDD 2024-2027 Bogotá Camina Segura.
</t>
  </si>
  <si>
    <t>https://drive.google.com/drive/u/0/folders/1h1C58yF9eFcJy5Td2dEBOVjKCR3AEkqc</t>
  </si>
  <si>
    <t>A corte 31 de mayo, se logró realizaron las actividades relacionadas con la logística necesaria para la planeación institucional con participación incidente con miras a la formulación de los proyectos de inversión del sector Movilidad. También, se presentó el cargue oportuno del Formulario Único de Reporte de Avances a la Gestión vigencia 2023. También, la asesoría a la entidad para la Formulación de los proyectos de inversión conforme al Plan de Distrital de Desarrollo “Bogotá Camina Segura”, del cual se obtuvieron 15 proyectos nuevos. Por último, se formalizaron las acciones necesarias para realizar el primer seguimiento a la certificación bajo la norma ISO 9001:2015.</t>
  </si>
  <si>
    <t>No se presentaron retrasos</t>
  </si>
  <si>
    <t>Ciudananía en general</t>
  </si>
  <si>
    <t>Se logro la visibilización de las acciones ambientales a través del cumplimiento de las actividades programadas, integrando y armonizando las inversiones del cuatrienio con los objetivos y estrategias del Plan de Gestión Ambiental Distrital.
Cabe resaltar que, dichas aaciones permiten el cumplimiento de la normatividad ambiental vigente.
También se llevaron a cabo sensibilizaciones sobre ahorro de energía, consumo de agua y adecuada generación de residuos, brindando pautas a los colaboradores de la entidad para un uso adecuado de los recursos tanto dentro como fuera de la SDM. Por otro lado, se cumplió con el programa de comunicaciones, divulgando información sobre los diferentes programas ambientales de la entidad.</t>
  </si>
  <si>
    <t>Al culminar el periodo con corte al  31 de mayo del  2024,  se llevaron a cabo actividades de mejora, mantenimiento y conservación de la infraestructura física en las sedes de Chicó, Calle 13, Patio 4 y Paloquemao. Estas actividades permitieron adecuar y entregar mejores espacios de trabajo para los colaboradores de la SDM, incluyendo la implementación de espacios de trabajo inteligentes, salas de reuniones más iluminadas y equipadas con elementos tecnológicos. Asimismo, se continuo con el servicio de saneamiento básico en los patios de la entidad, incluyendo la realización de actividades de salubridad en los baños de las sedes, tanto para uso de los colaboradores como para los ciudadanos que realicen trámites dentro de estas instalaciones.</t>
  </si>
  <si>
    <t>Al culminar el periodo con corte al  31 de mayo del  2024,  se aseguro la continuidad de los servicios de transporte, aseo y acfetería y vigilancia en la entidad, lo que proporciona condiciones de seguridad y movilidad para los colaboradores presentes en las diferentes sedes, así como espacios dotados de limpieza y organización para el desarrollo de las actividades propias de la SDM
Adicionalmente, la entidad cuenta con servicio de telefonía móvil en áreas relacionadas con su misión, lo cual asegura que las actividades propias de su funcionamiento se realicen de manera continua. Entre estas actividades se destaca el cobro coactivo, el cual se lleva a cabo mediante llamadas y/o citaciones a ciudadanos que necesiten adelantar trámites en la entidad.</t>
  </si>
  <si>
    <t>Se llogro levar a cabo diferentes actividades dentro del plan de Bienestar, tales como el día de la familia, la inauguración de las Olimpiadas deportivas, el día de la madre, del padre y del niño, así como las vacaciones recreativas en el mes de julio. También se realizó el Torneo de las diferentes disciplinas de las Olimpiadas y se llevó a cabo la Celebración del Día del Conductor. Además, se realizaron detalles para la celebración de cumpleaños de los funcionarios de enero a septiembre, se llevó a cabo La feria de vivienda, la Semana Cultural, el Cierre de Gestión, la Celebración de Halloween y el Reconocimiento a los mejores funcionarios para cada uno de los años.
También se implementó el Programa Prepensionados, se organizaron Vacaciones Recreativas, se ofrecieron talleres para adolescentes y talleres de manualidades. se realizaron las Novenas Navideñas.
Estas actividades han generado espacios de conocimiento, esparcimiento e integración tanto familiar como laboral. Se ha propiciado una sana convivencia en un clima laboral ameno que fomenta la interrelación entre la Entidad, los compañeros de trabajo, los funcionarios y sus familias.
Como resultado de estos esfuerzos, se obtuvo la recertificación del Sistema de Gestión EFR en el nivel de excelencia B+ por tres años.</t>
  </si>
  <si>
    <t xml:space="preserve">En lo corrido del PDD y a corte de l 31 de mayo del 2024, se logro desarrollar estrategias que promueven la cultura ambiental y de gestión documental con la incorporación de buenas prácticas institucionales y garantizando la operación del gestor documental ORFEO para dar respuesta dentro de los parámetros establecidos de cara a los usuarios internos y externos de la entidad. 
Se obtuvo la certificación del Sistema de Gestión de Seguridad y Salud en el Trabajo, cumpliendo con el estándar de la norma ISO 45001:2018, la certificación ISO 27001 para el Sistema de Gestión de Seguridad de la Información e ISO 22301:2019 para el Sistema de Gestión de Continuidad del Negocio y la recertificación del Sistema de Gestión EFR en el nivel de excelencia B+ por tres años
En lo corrido del año 2024, se  implementarón acciones que garanticen la recertificación del sistema de Gestión Antisoborno, las cuales refuerzan el compromiso ético de la Secretaría Distrital de Movilidad en cuanto a la cero tolerancia frente a posibles actos de soborno lo cual contribuye a debilitar la posibilidad de llevar a cabo acciones irregulares en los procesos adelantados por la Secretaría, y fomenta una política de integridad y transparencia que genera confianza tanto en el sector como en la ciudadanía. Así mismo se está trabajando en la herramienta que garantice la debida diligencia en los procesos contractuales conforme a la incorporación del Sistema de Administración de Riesgo de Lavado de Activos y de la Financiación del Terrorismo en la Secretaría. Una de las acciones más importantes durante el período, fue la actualización del procedimiento para la formulación y seguimiento del programa de transparencia y ética pública y sus formatos vinculantes, de acuerdo con la normatividad nacional
En el último trimestre del PDD,  se implementaron acciones encaminadas a la mejora de las políticas del Modelo Integrado de Planeación y Gestión, las cuales fueron objeto de seguimiento mediante el Plan Marco para el Fortalecimiento del MIPG, acciones que de forma articulada garantizan el cumplimiento de los lineamientos normativos dispuestos e impactan de forma positiva en la prestación de trámites y servicios logrando la satisfacción de las partes interesadas de la Entidad.
Aunque se realizó el reporte del FURAG, los resultados serán divulgados por el Departamento Administrativo de la Función Pública en el mes de junio de 2024
</t>
  </si>
  <si>
    <t>Versión: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</si>
</sst>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d/m/yyyy"/>
    <numFmt numFmtId="165" formatCode="_-* #,##0.00_-;\-* #,##0.00_-;_-* &quot;-&quot;??_-;_-@"/>
    <numFmt numFmtId="166" formatCode="0.0"/>
    <numFmt numFmtId="167" formatCode="0.0%"/>
    <numFmt numFmtId="168" formatCode="_-&quot;$&quot;\ * #,##0_-;\-&quot;$&quot;\ * #,##0_-;_-&quot;$&quot;\ * &quot;-&quot;??_-;_-@"/>
    <numFmt numFmtId="169" formatCode="_-&quot;$&quot;* #,##0_-;\-&quot;$&quot;* #,##0_-;_-&quot;$&quot;* &quot;-&quot;??_-;_-@"/>
    <numFmt numFmtId="170" formatCode="_-&quot;$&quot;\ * #,##0_-;\-&quot;$&quot;\ * #,##0_-;_-&quot;$&quot;\ * &quot;-&quot;_-;_-@"/>
    <numFmt numFmtId="171" formatCode="&quot;$&quot;#,##0"/>
    <numFmt numFmtId="172" formatCode="_-* #,##0.00_-;\-* #,##0.00_-;_-* &quot;-&quot;_-;_-@"/>
  </numFmts>
  <fonts count="78" x14ac:knownFonts="1">
    <font>
      <sz val="11"/>
      <color theme="1"/>
      <name val="Calibri"/>
      <scheme val="minor"/>
    </font>
    <font>
      <sz val="12"/>
      <color theme="1"/>
      <name val="Calibri"/>
      <family val="2"/>
    </font>
    <font>
      <sz val="11"/>
      <name val="Calibri"/>
      <family val="2"/>
    </font>
    <font>
      <b/>
      <sz val="12"/>
      <color theme="1"/>
      <name val="Calibri"/>
      <family val="2"/>
    </font>
    <font>
      <b/>
      <sz val="12"/>
      <color theme="0"/>
      <name val="Calibri"/>
      <family val="2"/>
    </font>
    <font>
      <b/>
      <sz val="12"/>
      <color rgb="FF879739"/>
      <name val="Calibri"/>
      <family val="2"/>
    </font>
    <font>
      <b/>
      <sz val="12"/>
      <color theme="9"/>
      <name val="Calibri"/>
      <family val="2"/>
    </font>
    <font>
      <sz val="11"/>
      <color theme="0"/>
      <name val="Calibri"/>
      <family val="2"/>
    </font>
    <font>
      <sz val="11"/>
      <color theme="1"/>
      <name val="Calibri"/>
      <family val="2"/>
    </font>
    <font>
      <b/>
      <sz val="14"/>
      <color rgb="FF82892B"/>
      <name val="Calibri"/>
      <family val="2"/>
    </font>
    <font>
      <sz val="12"/>
      <color theme="9"/>
      <name val="Calibri"/>
      <family val="2"/>
    </font>
    <font>
      <b/>
      <sz val="14"/>
      <color rgb="FF879739"/>
      <name val="Calibri"/>
      <family val="2"/>
    </font>
    <font>
      <b/>
      <sz val="14"/>
      <color theme="9"/>
      <name val="Calibri"/>
      <family val="2"/>
    </font>
    <font>
      <b/>
      <u/>
      <sz val="12"/>
      <color theme="9"/>
      <name val="Calibri"/>
      <family val="2"/>
    </font>
    <font>
      <sz val="12"/>
      <color rgb="FF7F7F7F"/>
      <name val="Calibri"/>
      <family val="2"/>
    </font>
    <font>
      <b/>
      <sz val="16"/>
      <color rgb="FF879739"/>
      <name val="Calibri"/>
      <family val="2"/>
    </font>
    <font>
      <sz val="14"/>
      <color theme="1"/>
      <name val="Calibri"/>
      <family val="2"/>
    </font>
    <font>
      <sz val="14"/>
      <color rgb="FF7F7F7F"/>
      <name val="Calibri"/>
      <family val="2"/>
    </font>
    <font>
      <u/>
      <sz val="12"/>
      <color theme="10"/>
      <name val="Calibri"/>
      <family val="2"/>
    </font>
    <font>
      <b/>
      <sz val="12"/>
      <color rgb="FF7F7F7F"/>
      <name val="Calibri"/>
      <family val="2"/>
    </font>
    <font>
      <b/>
      <sz val="11"/>
      <color rgb="FF7F7F7F"/>
      <name val="Calibri"/>
      <family val="2"/>
    </font>
    <font>
      <sz val="10"/>
      <color theme="1"/>
      <name val="Calibri"/>
      <family val="2"/>
    </font>
    <font>
      <sz val="10"/>
      <color theme="0"/>
      <name val="Calibri"/>
      <family val="2"/>
    </font>
    <font>
      <sz val="10"/>
      <color rgb="FF0C0C0C"/>
      <name val="Calibri"/>
      <family val="2"/>
    </font>
    <font>
      <sz val="10"/>
      <color rgb="FF7F7F7F"/>
      <name val="Calibri"/>
      <family val="2"/>
    </font>
    <font>
      <u/>
      <sz val="11"/>
      <color theme="10"/>
      <name val="Calibri"/>
      <family val="2"/>
    </font>
    <font>
      <b/>
      <sz val="10"/>
      <color theme="1"/>
      <name val="Calibri"/>
      <family val="2"/>
    </font>
    <font>
      <sz val="10"/>
      <color rgb="FFFF0000"/>
      <name val="Calibri"/>
      <family val="2"/>
    </font>
    <font>
      <b/>
      <sz val="10"/>
      <color theme="0"/>
      <name val="Calibri"/>
      <family val="2"/>
    </font>
    <font>
      <sz val="10"/>
      <color rgb="FF000000"/>
      <name val="Calibri"/>
      <family val="2"/>
    </font>
    <font>
      <sz val="10"/>
      <color theme="1"/>
      <name val="Arial"/>
      <family val="2"/>
    </font>
    <font>
      <b/>
      <sz val="8"/>
      <color theme="0"/>
      <name val="Calibri"/>
      <family val="2"/>
    </font>
    <font>
      <sz val="11"/>
      <color rgb="FFFF0000"/>
      <name val="Calibri"/>
      <family val="2"/>
    </font>
    <font>
      <b/>
      <sz val="10"/>
      <color theme="1"/>
      <name val="Arial"/>
      <family val="2"/>
    </font>
    <font>
      <sz val="10"/>
      <color rgb="FF000000"/>
      <name val="Arial"/>
      <family val="2"/>
    </font>
    <font>
      <sz val="9"/>
      <color theme="1"/>
      <name val="Arial"/>
      <family val="2"/>
    </font>
    <font>
      <b/>
      <sz val="10"/>
      <color rgb="FF000000"/>
      <name val="Calibri"/>
      <family val="2"/>
    </font>
    <font>
      <sz val="9"/>
      <color rgb="FF747474"/>
      <name val="Arial"/>
      <family val="2"/>
    </font>
    <font>
      <b/>
      <sz val="10"/>
      <color theme="1"/>
      <name val="Century Gothic"/>
      <family val="2"/>
    </font>
    <font>
      <b/>
      <sz val="9"/>
      <color theme="4"/>
      <name val="Arial"/>
      <family val="2"/>
    </font>
    <font>
      <b/>
      <sz val="9"/>
      <color theme="1"/>
      <name val="Century Gothic"/>
      <family val="2"/>
    </font>
    <font>
      <sz val="9"/>
      <color theme="1"/>
      <name val="Century Gothic"/>
      <family val="2"/>
    </font>
    <font>
      <b/>
      <sz val="9"/>
      <color rgb="FFFFFFFF"/>
      <name val="Century Gothic"/>
      <family val="2"/>
    </font>
    <font>
      <sz val="9"/>
      <color rgb="FF000000"/>
      <name val="Century Gothic"/>
      <family val="2"/>
    </font>
    <font>
      <sz val="18"/>
      <color theme="1"/>
      <name val="Century Gothic"/>
      <family val="2"/>
    </font>
    <font>
      <b/>
      <sz val="16"/>
      <color theme="0"/>
      <name val="Century Gothic"/>
      <family val="2"/>
    </font>
    <font>
      <b/>
      <sz val="11"/>
      <color rgb="FF738030"/>
      <name val="Century Gothic"/>
      <family val="2"/>
    </font>
    <font>
      <sz val="10"/>
      <color theme="1"/>
      <name val="Century Gothic"/>
      <family val="2"/>
    </font>
    <font>
      <sz val="11"/>
      <color theme="1"/>
      <name val="Century Gothic"/>
      <family val="2"/>
    </font>
    <font>
      <sz val="10"/>
      <color rgb="FF000000"/>
      <name val="Century Gothic"/>
      <family val="2"/>
    </font>
    <font>
      <sz val="11"/>
      <color rgb="FF738030"/>
      <name val="Century Gothic"/>
      <family val="2"/>
    </font>
    <font>
      <sz val="11"/>
      <color theme="1"/>
      <name val="Arial"/>
      <family val="2"/>
    </font>
    <font>
      <b/>
      <sz val="11"/>
      <color rgb="FF738030"/>
      <name val="Arial"/>
      <family val="2"/>
    </font>
    <font>
      <sz val="11"/>
      <color rgb="FF738030"/>
      <name val="Arial"/>
      <family val="2"/>
    </font>
    <font>
      <b/>
      <sz val="11"/>
      <color rgb="FF3CB1EC"/>
      <name val="Arial"/>
      <family val="2"/>
    </font>
    <font>
      <b/>
      <sz val="8"/>
      <color theme="1"/>
      <name val="Arial"/>
      <family val="2"/>
    </font>
    <font>
      <b/>
      <sz val="11"/>
      <color theme="1"/>
      <name val="Arial"/>
      <family val="2"/>
    </font>
    <font>
      <b/>
      <sz val="11"/>
      <color theme="0"/>
      <name val="Arial"/>
      <family val="2"/>
    </font>
    <font>
      <b/>
      <u/>
      <sz val="11"/>
      <color rgb="FF0000FF"/>
      <name val="Arial"/>
      <family val="2"/>
    </font>
    <font>
      <b/>
      <sz val="8"/>
      <color theme="0"/>
      <name val="Arial"/>
      <family val="2"/>
    </font>
    <font>
      <sz val="8"/>
      <color theme="1"/>
      <name val="Calibri"/>
      <family val="2"/>
    </font>
    <font>
      <b/>
      <sz val="10"/>
      <color rgb="FF738030"/>
      <name val="Calibri"/>
      <family val="2"/>
    </font>
    <font>
      <sz val="10"/>
      <color rgb="FF738030"/>
      <name val="Calibri"/>
      <family val="2"/>
    </font>
    <font>
      <b/>
      <sz val="10"/>
      <color rgb="FF3CB1EC"/>
      <name val="Calibri"/>
      <family val="2"/>
    </font>
    <font>
      <b/>
      <sz val="9"/>
      <color theme="1"/>
      <name val="Calibri"/>
      <family val="2"/>
    </font>
    <font>
      <sz val="9"/>
      <color theme="1"/>
      <name val="Calibri"/>
      <family val="2"/>
    </font>
    <font>
      <sz val="9"/>
      <color rgb="FF000000"/>
      <name val="Calibri"/>
      <family val="2"/>
    </font>
    <font>
      <sz val="9"/>
      <color rgb="FF333333"/>
      <name val="Calibri"/>
      <family val="2"/>
    </font>
    <font>
      <sz val="11"/>
      <color theme="9"/>
      <name val="Arial"/>
      <family val="2"/>
    </font>
    <font>
      <b/>
      <sz val="11"/>
      <color rgb="FF000000"/>
      <name val="Arial"/>
      <family val="2"/>
    </font>
    <font>
      <b/>
      <sz val="8"/>
      <color theme="1"/>
      <name val="Calibri"/>
      <family val="2"/>
    </font>
    <font>
      <sz val="11"/>
      <color theme="1"/>
      <name val="Calibri"/>
      <family val="2"/>
      <scheme val="minor"/>
    </font>
    <font>
      <sz val="10"/>
      <name val="Calibri"/>
      <family val="2"/>
      <scheme val="minor"/>
    </font>
    <font>
      <b/>
      <sz val="10"/>
      <name val="Arial"/>
      <family val="2"/>
    </font>
    <font>
      <u/>
      <sz val="11"/>
      <color theme="10"/>
      <name val="Calibri"/>
      <family val="2"/>
      <scheme val="minor"/>
    </font>
    <font>
      <sz val="10"/>
      <color theme="1"/>
      <name val="Calibri"/>
      <family val="2"/>
    </font>
    <font>
      <sz val="9"/>
      <color theme="1"/>
      <name val="Arial"/>
      <family val="2"/>
    </font>
    <font>
      <sz val="10"/>
      <name val="Arial"/>
      <family val="2"/>
    </font>
  </fonts>
  <fills count="2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FFFFFF"/>
        <bgColor rgb="FFFFFFFF"/>
      </patternFill>
    </fill>
    <fill>
      <patternFill patternType="solid">
        <fgColor rgb="FF545D03"/>
        <bgColor rgb="FF545D03"/>
      </patternFill>
    </fill>
    <fill>
      <patternFill patternType="solid">
        <fgColor rgb="FF808E00"/>
        <bgColor rgb="FF808E00"/>
      </patternFill>
    </fill>
    <fill>
      <patternFill patternType="solid">
        <fgColor rgb="FFBFBFBF"/>
        <bgColor rgb="FFBFBFBF"/>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7F882C"/>
        <bgColor rgb="FF7F882C"/>
      </patternFill>
    </fill>
    <fill>
      <patternFill patternType="solid">
        <fgColor rgb="FFBF9000"/>
        <bgColor rgb="FFBF9000"/>
      </patternFill>
    </fill>
    <fill>
      <patternFill patternType="solid">
        <fgColor rgb="FF7F6000"/>
        <bgColor rgb="FF7F6000"/>
      </patternFill>
    </fill>
    <fill>
      <patternFill patternType="solid">
        <fgColor rgb="FFF3FF7D"/>
        <bgColor rgb="FFF3FF7D"/>
      </patternFill>
    </fill>
    <fill>
      <patternFill patternType="solid">
        <fgColor rgb="FFFFFF00"/>
        <bgColor rgb="FFFFFF00"/>
      </patternFill>
    </fill>
    <fill>
      <patternFill patternType="solid">
        <fgColor rgb="FFC5E0B3"/>
        <bgColor rgb="FFC5E0B3"/>
      </patternFill>
    </fill>
    <fill>
      <patternFill patternType="solid">
        <fgColor rgb="FFB6C400"/>
        <bgColor rgb="FFB6C400"/>
      </patternFill>
    </fill>
    <fill>
      <patternFill patternType="solid">
        <fgColor rgb="FFD8D8D8"/>
        <bgColor rgb="FFD8D8D8"/>
      </patternFill>
    </fill>
    <fill>
      <patternFill patternType="solid">
        <fgColor rgb="FFE7ECCA"/>
        <bgColor rgb="FFE7ECCA"/>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rgb="FF8D9731"/>
        <bgColor rgb="FF8D9731"/>
      </patternFill>
    </fill>
    <fill>
      <patternFill patternType="solid">
        <fgColor theme="0" tint="-4.9989318521683403E-2"/>
        <bgColor indexed="64"/>
      </patternFill>
    </fill>
    <fill>
      <patternFill patternType="solid">
        <fgColor theme="0" tint="-0.14999847407452621"/>
        <bgColor indexed="64"/>
      </patternFill>
    </fill>
  </fills>
  <borders count="109">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rgb="FF000000"/>
      </left>
      <right/>
      <top/>
      <bottom/>
      <diagonal/>
    </border>
    <border>
      <left style="hair">
        <color theme="1"/>
      </left>
      <right style="hair">
        <color theme="1"/>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theme="1"/>
      </left>
      <right style="hair">
        <color theme="1"/>
      </right>
      <top/>
      <bottom style="hair">
        <color theme="1"/>
      </bottom>
      <diagonal/>
    </border>
    <border>
      <left style="dotted">
        <color rgb="FF000000"/>
      </left>
      <right style="dotted">
        <color rgb="FF000000"/>
      </right>
      <top style="dotted">
        <color rgb="FF000000"/>
      </top>
      <bottom style="dotted">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right style="hair">
        <color rgb="FF000000"/>
      </right>
      <top style="hair">
        <color rgb="FF000000"/>
      </top>
      <bottom/>
      <diagonal/>
    </border>
    <border>
      <left/>
      <right style="hair">
        <color rgb="FF000000"/>
      </right>
      <top/>
      <bottom/>
      <diagonal/>
    </border>
    <border>
      <left/>
      <right style="hair">
        <color rgb="FF000000"/>
      </right>
      <top/>
      <bottom/>
      <diagonal/>
    </border>
  </borders>
  <cellStyleXfs count="3">
    <xf numFmtId="0" fontId="0" fillId="0" borderId="0"/>
    <xf numFmtId="43" fontId="71" fillId="0" borderId="0" applyFont="0" applyFill="0" applyBorder="0" applyAlignment="0" applyProtection="0"/>
    <xf numFmtId="0" fontId="74" fillId="0" borderId="0" applyNumberFormat="0" applyFill="0" applyBorder="0" applyAlignment="0" applyProtection="0"/>
  </cellStyleXfs>
  <cellXfs count="530">
    <xf numFmtId="0" fontId="0" fillId="0" borderId="0" xfId="0"/>
    <xf numFmtId="0" fontId="1" fillId="2" borderId="1" xfId="0" applyFont="1" applyFill="1" applyBorder="1"/>
    <xf numFmtId="0" fontId="3" fillId="0" borderId="0" xfId="0" applyFont="1" applyAlignment="1">
      <alignment vertical="center"/>
    </xf>
    <xf numFmtId="0" fontId="3"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right" vertical="center"/>
    </xf>
    <xf numFmtId="0" fontId="3" fillId="2" borderId="1" xfId="0" applyFont="1" applyFill="1" applyBorder="1"/>
    <xf numFmtId="0" fontId="1" fillId="0" borderId="0" xfId="0" applyFont="1"/>
    <xf numFmtId="0" fontId="5" fillId="2" borderId="1" xfId="0" applyFont="1" applyFill="1" applyBorder="1" applyAlignment="1">
      <alignment wrapText="1"/>
    </xf>
    <xf numFmtId="0" fontId="6" fillId="2" borderId="1" xfId="0" applyFont="1" applyFill="1" applyBorder="1" applyAlignment="1">
      <alignment wrapText="1"/>
    </xf>
    <xf numFmtId="0" fontId="5" fillId="2" borderId="1" xfId="0" applyFont="1" applyFill="1" applyBorder="1" applyAlignment="1">
      <alignment horizontal="center" wrapText="1"/>
    </xf>
    <xf numFmtId="0" fontId="5" fillId="5" borderId="1" xfId="0" applyFont="1" applyFill="1" applyBorder="1" applyAlignment="1">
      <alignment horizontal="center" wrapText="1"/>
    </xf>
    <xf numFmtId="0" fontId="10" fillId="2" borderId="1" xfId="0" applyFont="1" applyFill="1" applyBorder="1"/>
    <xf numFmtId="0" fontId="10" fillId="5" borderId="1" xfId="0" applyFont="1" applyFill="1" applyBorder="1"/>
    <xf numFmtId="0" fontId="12" fillId="3" borderId="1" xfId="0" applyFont="1" applyFill="1" applyBorder="1"/>
    <xf numFmtId="0" fontId="11" fillId="3" borderId="1" xfId="0" applyFont="1" applyFill="1" applyBorder="1" applyAlignment="1">
      <alignment horizontal="center" wrapText="1"/>
    </xf>
    <xf numFmtId="0" fontId="6" fillId="3" borderId="1" xfId="0" applyFont="1" applyFill="1" applyBorder="1"/>
    <xf numFmtId="0" fontId="8" fillId="3" borderId="18"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5" fillId="3" borderId="1" xfId="0" applyFont="1" applyFill="1" applyBorder="1" applyAlignment="1">
      <alignment horizontal="center" wrapText="1"/>
    </xf>
    <xf numFmtId="0" fontId="13" fillId="3" borderId="1" xfId="0" applyFont="1" applyFill="1" applyBorder="1"/>
    <xf numFmtId="0" fontId="6" fillId="3" borderId="1" xfId="0" applyFont="1" applyFill="1" applyBorder="1" applyAlignment="1">
      <alignment wrapText="1"/>
    </xf>
    <xf numFmtId="0" fontId="1" fillId="3" borderId="1" xfId="0" applyFont="1" applyFill="1" applyBorder="1"/>
    <xf numFmtId="0" fontId="14" fillId="3" borderId="1" xfId="0" applyFont="1" applyFill="1" applyBorder="1" applyAlignment="1">
      <alignment vertical="center" wrapText="1"/>
    </xf>
    <xf numFmtId="0" fontId="16" fillId="3" borderId="1" xfId="0" applyFont="1" applyFill="1" applyBorder="1" applyAlignment="1">
      <alignment vertical="center"/>
    </xf>
    <xf numFmtId="0" fontId="17" fillId="3" borderId="1" xfId="0" applyFont="1" applyFill="1" applyBorder="1" applyAlignment="1">
      <alignment vertical="center"/>
    </xf>
    <xf numFmtId="0" fontId="18" fillId="2" borderId="1" xfId="0" applyFont="1" applyFill="1" applyBorder="1"/>
    <xf numFmtId="0" fontId="14" fillId="3" borderId="1" xfId="0" applyFont="1" applyFill="1" applyBorder="1"/>
    <xf numFmtId="0" fontId="16" fillId="3" borderId="1" xfId="0" applyFont="1" applyFill="1" applyBorder="1"/>
    <xf numFmtId="0" fontId="17" fillId="3" borderId="1" xfId="0" applyFont="1" applyFill="1" applyBorder="1"/>
    <xf numFmtId="0" fontId="19" fillId="3" borderId="1" xfId="0" applyFont="1" applyFill="1" applyBorder="1" applyAlignment="1">
      <alignment vertical="center" wrapText="1"/>
    </xf>
    <xf numFmtId="0" fontId="21" fillId="2" borderId="36" xfId="0" applyFont="1" applyFill="1" applyBorder="1" applyAlignment="1">
      <alignment horizontal="left" vertical="center"/>
    </xf>
    <xf numFmtId="0" fontId="22" fillId="2" borderId="1" xfId="0" applyFont="1" applyFill="1" applyBorder="1"/>
    <xf numFmtId="0" fontId="22" fillId="4" borderId="22" xfId="0" applyFont="1" applyFill="1" applyBorder="1" applyAlignment="1">
      <alignment vertical="center" wrapText="1"/>
    </xf>
    <xf numFmtId="0" fontId="21" fillId="6" borderId="22" xfId="0" applyFont="1" applyFill="1" applyBorder="1" applyAlignment="1">
      <alignment horizontal="center" vertical="center"/>
    </xf>
    <xf numFmtId="0" fontId="22" fillId="4" borderId="22"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3" fillId="0" borderId="41" xfId="0" applyFont="1" applyBorder="1" applyAlignment="1">
      <alignment horizontal="center" vertical="center"/>
    </xf>
    <xf numFmtId="9" fontId="21" fillId="6" borderId="43" xfId="0" applyNumberFormat="1" applyFont="1" applyFill="1" applyBorder="1" applyAlignment="1">
      <alignment horizontal="center" vertical="center" wrapText="1"/>
    </xf>
    <xf numFmtId="9" fontId="21" fillId="0" borderId="0" xfId="0" applyNumberFormat="1" applyFont="1" applyAlignment="1">
      <alignment horizontal="center" vertical="center"/>
    </xf>
    <xf numFmtId="0" fontId="21" fillId="0" borderId="4" xfId="0" applyFont="1" applyBorder="1" applyAlignment="1">
      <alignment horizontal="center" vertical="center"/>
    </xf>
    <xf numFmtId="0" fontId="21" fillId="0" borderId="4" xfId="0" applyFont="1" applyBorder="1" applyAlignment="1">
      <alignment horizontal="center" vertical="center" wrapText="1"/>
    </xf>
    <xf numFmtId="0" fontId="21" fillId="0" borderId="0" xfId="0" applyFont="1" applyAlignment="1">
      <alignment horizontal="center" vertical="center"/>
    </xf>
    <xf numFmtId="0" fontId="21" fillId="2" borderId="44" xfId="0" applyFont="1" applyFill="1" applyBorder="1" applyAlignment="1">
      <alignment horizontal="center" vertical="center" wrapText="1"/>
    </xf>
    <xf numFmtId="10" fontId="21" fillId="2" borderId="45" xfId="0" applyNumberFormat="1" applyFont="1" applyFill="1" applyBorder="1" applyAlignment="1">
      <alignment horizontal="center" vertical="center" wrapText="1"/>
    </xf>
    <xf numFmtId="0" fontId="24" fillId="2" borderId="1" xfId="0" applyFont="1" applyFill="1" applyBorder="1"/>
    <xf numFmtId="164" fontId="21" fillId="0" borderId="22" xfId="0" applyNumberFormat="1" applyFont="1" applyBorder="1" applyAlignment="1">
      <alignment horizontal="center" vertical="center"/>
    </xf>
    <xf numFmtId="0" fontId="21" fillId="0" borderId="22" xfId="0" applyFont="1" applyBorder="1" applyAlignment="1">
      <alignment horizontal="center" vertical="center"/>
    </xf>
    <xf numFmtId="0" fontId="22" fillId="4" borderId="43" xfId="0" applyFont="1" applyFill="1" applyBorder="1" applyAlignment="1">
      <alignment horizontal="center" vertical="center" wrapText="1"/>
    </xf>
    <xf numFmtId="164" fontId="21" fillId="0" borderId="22" xfId="0" applyNumberFormat="1" applyFont="1" applyBorder="1"/>
    <xf numFmtId="0" fontId="21" fillId="0" borderId="22" xfId="0" applyFont="1" applyBorder="1"/>
    <xf numFmtId="10" fontId="21" fillId="6" borderId="43" xfId="0" applyNumberFormat="1" applyFont="1" applyFill="1" applyBorder="1" applyAlignment="1">
      <alignment horizontal="center" vertical="center" wrapText="1"/>
    </xf>
    <xf numFmtId="0" fontId="21" fillId="0" borderId="5" xfId="0" applyFont="1" applyBorder="1" applyAlignment="1">
      <alignment horizontal="center" vertical="center" wrapText="1"/>
    </xf>
    <xf numFmtId="0" fontId="22" fillId="4" borderId="22" xfId="0" applyFont="1" applyFill="1" applyBorder="1" applyAlignment="1">
      <alignment horizontal="left" vertical="center" wrapText="1"/>
    </xf>
    <xf numFmtId="0" fontId="21" fillId="0" borderId="22" xfId="0" applyFont="1" applyBorder="1" applyAlignment="1">
      <alignment horizontal="center"/>
    </xf>
    <xf numFmtId="2" fontId="21" fillId="6" borderId="43" xfId="0" applyNumberFormat="1" applyFont="1" applyFill="1" applyBorder="1" applyAlignment="1">
      <alignment horizontal="center" vertical="center" wrapText="1"/>
    </xf>
    <xf numFmtId="2" fontId="21" fillId="0" borderId="0" xfId="0" applyNumberFormat="1" applyFont="1" applyAlignment="1">
      <alignment horizontal="center" vertical="center"/>
    </xf>
    <xf numFmtId="166" fontId="21" fillId="2" borderId="45" xfId="0" applyNumberFormat="1" applyFont="1" applyFill="1" applyBorder="1" applyAlignment="1">
      <alignment horizontal="center" vertical="center" wrapText="1"/>
    </xf>
    <xf numFmtId="164" fontId="21" fillId="0" borderId="41" xfId="0" applyNumberFormat="1" applyFont="1" applyBorder="1" applyAlignment="1">
      <alignment horizontal="center" vertical="center"/>
    </xf>
    <xf numFmtId="0" fontId="21" fillId="0" borderId="41" xfId="0" applyFont="1" applyBorder="1" applyAlignment="1">
      <alignment horizontal="center" vertical="center"/>
    </xf>
    <xf numFmtId="164" fontId="21" fillId="0" borderId="0" xfId="0" applyNumberFormat="1" applyFont="1" applyAlignment="1">
      <alignment horizontal="center"/>
    </xf>
    <xf numFmtId="0" fontId="21" fillId="0" borderId="0" xfId="0" applyFont="1" applyAlignment="1">
      <alignment horizontal="center"/>
    </xf>
    <xf numFmtId="0" fontId="21" fillId="0" borderId="0" xfId="0" applyFont="1"/>
    <xf numFmtId="0" fontId="21" fillId="0" borderId="0" xfId="0" applyFont="1" applyAlignment="1">
      <alignment horizontal="left" vertical="center"/>
    </xf>
    <xf numFmtId="0" fontId="26" fillId="0" borderId="0" xfId="0" applyFont="1" applyAlignment="1">
      <alignment horizontal="center" vertical="center" wrapText="1"/>
    </xf>
    <xf numFmtId="0" fontId="22" fillId="0" borderId="0" xfId="0" applyFont="1"/>
    <xf numFmtId="0" fontId="22" fillId="9" borderId="49" xfId="0" applyFont="1" applyFill="1" applyBorder="1" applyAlignment="1">
      <alignment horizontal="left" vertical="center" wrapText="1"/>
    </xf>
    <xf numFmtId="0" fontId="22" fillId="7" borderId="49" xfId="0" applyFont="1" applyFill="1" applyBorder="1" applyAlignment="1">
      <alignment horizontal="center" vertical="center" wrapText="1"/>
    </xf>
    <xf numFmtId="0" fontId="22" fillId="8" borderId="49" xfId="0" applyFont="1" applyFill="1" applyBorder="1" applyAlignment="1">
      <alignment horizontal="center" vertical="center" wrapText="1"/>
    </xf>
    <xf numFmtId="0" fontId="22" fillId="8" borderId="41" xfId="0" applyFont="1" applyFill="1" applyBorder="1" applyAlignment="1">
      <alignment horizontal="center" vertical="center" wrapText="1"/>
    </xf>
    <xf numFmtId="0" fontId="22" fillId="7" borderId="41" xfId="0" applyFont="1" applyFill="1" applyBorder="1" applyAlignment="1">
      <alignment horizontal="center" vertical="center" wrapText="1"/>
    </xf>
    <xf numFmtId="0" fontId="22" fillId="0" borderId="0" xfId="0" applyFont="1" applyAlignment="1">
      <alignment wrapText="1"/>
    </xf>
    <xf numFmtId="0" fontId="21" fillId="2" borderId="49" xfId="0" applyFont="1" applyFill="1" applyBorder="1" applyAlignment="1">
      <alignment horizontal="left" vertical="center" wrapText="1"/>
    </xf>
    <xf numFmtId="0" fontId="21" fillId="2" borderId="49" xfId="0" applyFont="1" applyFill="1" applyBorder="1" applyAlignment="1">
      <alignment horizontal="center" vertical="center"/>
    </xf>
    <xf numFmtId="0" fontId="21" fillId="2" borderId="22" xfId="0" applyFont="1" applyFill="1" applyBorder="1" applyAlignment="1">
      <alignment horizontal="left" vertical="center" wrapText="1"/>
    </xf>
    <xf numFmtId="9" fontId="21" fillId="2" borderId="49" xfId="0" applyNumberFormat="1" applyFont="1" applyFill="1" applyBorder="1" applyAlignment="1">
      <alignment horizontal="center" vertical="center"/>
    </xf>
    <xf numFmtId="1" fontId="21" fillId="2" borderId="43" xfId="0" applyNumberFormat="1" applyFont="1" applyFill="1" applyBorder="1" applyAlignment="1">
      <alignment horizontal="center" vertical="center"/>
    </xf>
    <xf numFmtId="10" fontId="21" fillId="2" borderId="22" xfId="0" applyNumberFormat="1" applyFont="1" applyFill="1" applyBorder="1" applyAlignment="1">
      <alignment horizontal="left" vertical="center" wrapText="1"/>
    </xf>
    <xf numFmtId="10" fontId="21" fillId="0" borderId="6" xfId="0" applyNumberFormat="1" applyFont="1" applyBorder="1" applyAlignment="1">
      <alignment horizontal="center" vertical="center"/>
    </xf>
    <xf numFmtId="10" fontId="21" fillId="2" borderId="22" xfId="0" applyNumberFormat="1" applyFont="1" applyFill="1" applyBorder="1" applyAlignment="1">
      <alignment horizontal="center" vertical="center"/>
    </xf>
    <xf numFmtId="10" fontId="21" fillId="2" borderId="22" xfId="0" applyNumberFormat="1" applyFont="1" applyFill="1" applyBorder="1" applyAlignment="1">
      <alignment horizontal="center" vertical="center" wrapText="1"/>
    </xf>
    <xf numFmtId="10" fontId="21" fillId="3" borderId="22" xfId="0" applyNumberFormat="1" applyFont="1" applyFill="1" applyBorder="1" applyAlignment="1">
      <alignment horizontal="center" vertical="center"/>
    </xf>
    <xf numFmtId="10" fontId="21" fillId="0" borderId="22" xfId="0" applyNumberFormat="1" applyFont="1" applyBorder="1" applyAlignment="1">
      <alignment horizontal="center" vertical="center" wrapText="1"/>
    </xf>
    <xf numFmtId="10" fontId="21" fillId="0" borderId="41" xfId="0" applyNumberFormat="1" applyFont="1" applyBorder="1" applyAlignment="1">
      <alignment horizontal="center" vertical="center"/>
    </xf>
    <xf numFmtId="10" fontId="21" fillId="3" borderId="22" xfId="0" applyNumberFormat="1" applyFont="1" applyFill="1" applyBorder="1" applyAlignment="1">
      <alignment horizontal="center" vertical="center" wrapText="1"/>
    </xf>
    <xf numFmtId="0" fontId="21" fillId="2" borderId="1" xfId="0" applyFont="1" applyFill="1" applyBorder="1" applyAlignment="1">
      <alignment vertical="center"/>
    </xf>
    <xf numFmtId="0" fontId="21" fillId="2" borderId="11" xfId="0" applyFont="1" applyFill="1" applyBorder="1" applyAlignment="1">
      <alignment vertical="center"/>
    </xf>
    <xf numFmtId="0" fontId="21" fillId="0" borderId="41" xfId="0" applyFont="1" applyBorder="1" applyAlignment="1">
      <alignment horizontal="left" vertical="center" wrapText="1"/>
    </xf>
    <xf numFmtId="9" fontId="21" fillId="0" borderId="41" xfId="0" applyNumberFormat="1" applyFont="1" applyBorder="1" applyAlignment="1">
      <alignment horizontal="center" vertical="center"/>
    </xf>
    <xf numFmtId="1" fontId="21" fillId="0" borderId="4" xfId="0" applyNumberFormat="1" applyFont="1" applyBorder="1" applyAlignment="1">
      <alignment horizontal="center" vertical="center"/>
    </xf>
    <xf numFmtId="10" fontId="21" fillId="0" borderId="22" xfId="0" applyNumberFormat="1" applyFont="1" applyBorder="1" applyAlignment="1">
      <alignment horizontal="left" vertical="center" wrapText="1"/>
    </xf>
    <xf numFmtId="10" fontId="21" fillId="0" borderId="22" xfId="0" applyNumberFormat="1" applyFont="1" applyBorder="1" applyAlignment="1">
      <alignment horizontal="center" vertical="center"/>
    </xf>
    <xf numFmtId="10" fontId="21" fillId="0" borderId="42" xfId="0" applyNumberFormat="1" applyFont="1" applyBorder="1" applyAlignment="1">
      <alignment horizontal="center" vertical="center"/>
    </xf>
    <xf numFmtId="0" fontId="21" fillId="0" borderId="22" xfId="0" applyFont="1" applyBorder="1" applyAlignment="1">
      <alignment horizontal="left" vertical="center" wrapText="1"/>
    </xf>
    <xf numFmtId="0" fontId="21" fillId="0" borderId="42" xfId="0" applyFont="1" applyBorder="1" applyAlignment="1">
      <alignment horizontal="left" vertical="center" wrapText="1"/>
    </xf>
    <xf numFmtId="9" fontId="21" fillId="0" borderId="22" xfId="0" applyNumberFormat="1" applyFont="1" applyBorder="1" applyAlignment="1">
      <alignment horizontal="center" vertical="center"/>
    </xf>
    <xf numFmtId="10" fontId="21" fillId="0" borderId="3" xfId="0" applyNumberFormat="1" applyFont="1" applyBorder="1" applyAlignment="1">
      <alignment horizontal="center" vertical="center"/>
    </xf>
    <xf numFmtId="10" fontId="21" fillId="0" borderId="42" xfId="0" applyNumberFormat="1" applyFont="1" applyBorder="1" applyAlignment="1">
      <alignment horizontal="center" vertical="center" wrapText="1"/>
    </xf>
    <xf numFmtId="10" fontId="21" fillId="3" borderId="45" xfId="0" applyNumberFormat="1" applyFont="1" applyFill="1" applyBorder="1" applyAlignment="1">
      <alignment horizontal="center" vertical="center"/>
    </xf>
    <xf numFmtId="10" fontId="21" fillId="3" borderId="18" xfId="0" applyNumberFormat="1" applyFont="1" applyFill="1" applyBorder="1" applyAlignment="1">
      <alignment horizontal="center" vertical="center" wrapText="1"/>
    </xf>
    <xf numFmtId="10" fontId="21" fillId="0" borderId="10" xfId="0" applyNumberFormat="1" applyFont="1" applyBorder="1" applyAlignment="1">
      <alignment horizontal="center" vertical="center"/>
    </xf>
    <xf numFmtId="0" fontId="27" fillId="0" borderId="0" xfId="0" applyFont="1" applyAlignment="1">
      <alignment vertical="center"/>
    </xf>
    <xf numFmtId="9" fontId="21" fillId="2" borderId="22" xfId="0" applyNumberFormat="1" applyFont="1" applyFill="1" applyBorder="1" applyAlignment="1">
      <alignment horizontal="center" vertical="center"/>
    </xf>
    <xf numFmtId="0" fontId="21" fillId="2" borderId="43" xfId="0" applyFont="1" applyFill="1" applyBorder="1" applyAlignment="1">
      <alignment horizontal="center" vertical="center"/>
    </xf>
    <xf numFmtId="10" fontId="21" fillId="2" borderId="1" xfId="0" applyNumberFormat="1" applyFont="1" applyFill="1" applyBorder="1" applyAlignment="1">
      <alignment vertical="center"/>
    </xf>
    <xf numFmtId="0" fontId="26" fillId="2" borderId="1" xfId="0" applyFont="1" applyFill="1" applyBorder="1" applyAlignment="1">
      <alignment vertical="center" wrapText="1"/>
    </xf>
    <xf numFmtId="0" fontId="26" fillId="2" borderId="1" xfId="0" applyFont="1" applyFill="1" applyBorder="1" applyAlignment="1">
      <alignment horizontal="center" vertical="center" wrapText="1"/>
    </xf>
    <xf numFmtId="0" fontId="26" fillId="2" borderId="1" xfId="0" applyFont="1" applyFill="1" applyBorder="1" applyAlignment="1">
      <alignment horizontal="left" vertical="center"/>
    </xf>
    <xf numFmtId="0" fontId="28" fillId="10" borderId="55" xfId="0" applyFont="1" applyFill="1" applyBorder="1" applyAlignment="1">
      <alignment horizontal="center" vertical="center" wrapText="1"/>
    </xf>
    <xf numFmtId="0" fontId="28" fillId="2" borderId="1" xfId="0" applyFont="1" applyFill="1" applyBorder="1" applyAlignment="1">
      <alignment vertical="center" wrapText="1"/>
    </xf>
    <xf numFmtId="0" fontId="28" fillId="8" borderId="55" xfId="0" applyFont="1" applyFill="1" applyBorder="1" applyAlignment="1">
      <alignment horizontal="center" vertical="center" wrapText="1"/>
    </xf>
    <xf numFmtId="0" fontId="28" fillId="8" borderId="55" xfId="0" applyFont="1" applyFill="1" applyBorder="1" applyAlignment="1">
      <alignment horizontal="left" vertical="center" wrapText="1"/>
    </xf>
    <xf numFmtId="0" fontId="28" fillId="13" borderId="55" xfId="0" applyFont="1" applyFill="1" applyBorder="1" applyAlignment="1">
      <alignment horizontal="center" vertical="center" wrapText="1"/>
    </xf>
    <xf numFmtId="0" fontId="28" fillId="12" borderId="55" xfId="0" applyFont="1" applyFill="1" applyBorder="1" applyAlignment="1">
      <alignment horizontal="center" vertical="center" wrapText="1"/>
    </xf>
    <xf numFmtId="0" fontId="28" fillId="10" borderId="22" xfId="0" applyFont="1" applyFill="1" applyBorder="1" applyAlignment="1">
      <alignment horizontal="center" vertical="center" wrapText="1"/>
    </xf>
    <xf numFmtId="0" fontId="21" fillId="0" borderId="55" xfId="0" applyFont="1" applyBorder="1" applyAlignment="1">
      <alignment horizontal="left" vertical="center" wrapText="1"/>
    </xf>
    <xf numFmtId="0" fontId="21" fillId="0" borderId="55" xfId="0" applyFont="1" applyBorder="1" applyAlignment="1">
      <alignment vertical="center" wrapText="1"/>
    </xf>
    <xf numFmtId="0" fontId="21" fillId="2" borderId="55" xfId="0" applyFont="1" applyFill="1" applyBorder="1" applyAlignment="1">
      <alignment horizontal="center" vertical="center" wrapText="1"/>
    </xf>
    <xf numFmtId="0" fontId="21" fillId="2" borderId="55" xfId="0" applyFont="1" applyFill="1" applyBorder="1" applyAlignment="1">
      <alignment horizontal="center" vertical="center"/>
    </xf>
    <xf numFmtId="0" fontId="21" fillId="0" borderId="22" xfId="0" applyFont="1" applyBorder="1" applyAlignment="1">
      <alignment horizontal="center" vertical="center" wrapText="1"/>
    </xf>
    <xf numFmtId="10" fontId="29" fillId="2" borderId="22" xfId="0" applyNumberFormat="1" applyFont="1" applyFill="1" applyBorder="1" applyAlignment="1">
      <alignment vertical="center" wrapText="1"/>
    </xf>
    <xf numFmtId="0" fontId="21" fillId="2" borderId="55" xfId="0" applyFont="1" applyFill="1" applyBorder="1" applyAlignment="1">
      <alignment vertical="center" wrapText="1"/>
    </xf>
    <xf numFmtId="9" fontId="21" fillId="2" borderId="55" xfId="0" applyNumberFormat="1" applyFont="1" applyFill="1" applyBorder="1" applyAlignment="1">
      <alignment horizontal="center" vertical="center"/>
    </xf>
    <xf numFmtId="167" fontId="21" fillId="2" borderId="55" xfId="0" applyNumberFormat="1" applyFont="1" applyFill="1" applyBorder="1" applyAlignment="1">
      <alignment horizontal="center" vertical="center"/>
    </xf>
    <xf numFmtId="10" fontId="21" fillId="2" borderId="55" xfId="0" applyNumberFormat="1" applyFont="1" applyFill="1" applyBorder="1" applyAlignment="1">
      <alignment horizontal="center" vertical="center"/>
    </xf>
    <xf numFmtId="9" fontId="21" fillId="3" borderId="55" xfId="0" applyNumberFormat="1" applyFont="1" applyFill="1" applyBorder="1" applyAlignment="1">
      <alignment vertical="center" wrapText="1"/>
    </xf>
    <xf numFmtId="9" fontId="21" fillId="3" borderId="55" xfId="0" applyNumberFormat="1" applyFont="1" applyFill="1" applyBorder="1" applyAlignment="1">
      <alignment horizontal="center" vertical="center" wrapText="1"/>
    </xf>
    <xf numFmtId="9" fontId="21" fillId="3" borderId="55" xfId="0" applyNumberFormat="1" applyFont="1" applyFill="1" applyBorder="1" applyAlignment="1">
      <alignment vertical="center"/>
    </xf>
    <xf numFmtId="10" fontId="21" fillId="2" borderId="22" xfId="0" applyNumberFormat="1" applyFont="1" applyFill="1" applyBorder="1" applyAlignment="1">
      <alignment vertical="center" wrapText="1"/>
    </xf>
    <xf numFmtId="0" fontId="26" fillId="0" borderId="55" xfId="0" applyFont="1" applyBorder="1" applyAlignment="1">
      <alignment horizontal="center" vertical="center" wrapText="1"/>
    </xf>
    <xf numFmtId="9" fontId="21" fillId="0" borderId="55" xfId="0" applyNumberFormat="1" applyFont="1" applyBorder="1" applyAlignment="1">
      <alignment horizontal="center" vertical="center"/>
    </xf>
    <xf numFmtId="167" fontId="21" fillId="0" borderId="55" xfId="0" applyNumberFormat="1" applyFont="1" applyBorder="1" applyAlignment="1">
      <alignment horizontal="center" vertical="center"/>
    </xf>
    <xf numFmtId="167" fontId="27" fillId="0" borderId="55" xfId="0" applyNumberFormat="1" applyFont="1" applyBorder="1" applyAlignment="1">
      <alignment horizontal="center" vertical="center"/>
    </xf>
    <xf numFmtId="10" fontId="27" fillId="0" borderId="55" xfId="0" applyNumberFormat="1" applyFont="1" applyBorder="1" applyAlignment="1">
      <alignment horizontal="center" vertical="center"/>
    </xf>
    <xf numFmtId="9" fontId="30" fillId="3" borderId="22" xfId="0" applyNumberFormat="1" applyFont="1" applyFill="1" applyBorder="1" applyAlignment="1">
      <alignment horizontal="center" vertical="center" wrapText="1"/>
    </xf>
    <xf numFmtId="9" fontId="30" fillId="3" borderId="22" xfId="0" applyNumberFormat="1" applyFont="1" applyFill="1" applyBorder="1" applyAlignment="1">
      <alignment horizontal="center" vertical="center"/>
    </xf>
    <xf numFmtId="0" fontId="21" fillId="2" borderId="55" xfId="0" applyFont="1" applyFill="1" applyBorder="1" applyAlignment="1">
      <alignment horizontal="left" vertical="center" wrapText="1"/>
    </xf>
    <xf numFmtId="0" fontId="21" fillId="0" borderId="55" xfId="0" applyFont="1" applyBorder="1" applyAlignment="1">
      <alignment horizontal="center" vertical="center" wrapText="1"/>
    </xf>
    <xf numFmtId="10" fontId="21" fillId="0" borderId="55" xfId="0" applyNumberFormat="1" applyFont="1" applyBorder="1" applyAlignment="1">
      <alignment horizontal="center" vertical="center"/>
    </xf>
    <xf numFmtId="0" fontId="21" fillId="2" borderId="1" xfId="0" applyFont="1" applyFill="1" applyBorder="1" applyAlignment="1">
      <alignment horizontal="center" vertical="center" wrapText="1"/>
    </xf>
    <xf numFmtId="0" fontId="26" fillId="2" borderId="1"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8" fillId="0" borderId="66" xfId="0" applyFont="1" applyBorder="1" applyAlignment="1">
      <alignment horizontal="center" vertical="center" wrapText="1"/>
    </xf>
    <xf numFmtId="0" fontId="21" fillId="2" borderId="66" xfId="0" applyFont="1" applyFill="1" applyBorder="1" applyAlignment="1">
      <alignment horizontal="center" vertical="center" wrapText="1"/>
    </xf>
    <xf numFmtId="167" fontId="8" fillId="0" borderId="66" xfId="0" applyNumberFormat="1" applyFont="1" applyBorder="1" applyAlignment="1">
      <alignment horizontal="center" vertical="center" wrapText="1"/>
    </xf>
    <xf numFmtId="0" fontId="8" fillId="0" borderId="66" xfId="0" applyFont="1" applyBorder="1" applyAlignment="1">
      <alignment horizontal="left" vertical="center" wrapText="1"/>
    </xf>
    <xf numFmtId="0" fontId="31" fillId="2" borderId="1" xfId="0" applyFont="1" applyFill="1" applyBorder="1" applyAlignment="1">
      <alignment horizontal="center" vertical="center" wrapText="1"/>
    </xf>
    <xf numFmtId="9" fontId="27" fillId="16" borderId="66" xfId="0" applyNumberFormat="1" applyFont="1" applyFill="1" applyBorder="1" applyAlignment="1">
      <alignment horizontal="center" vertical="center"/>
    </xf>
    <xf numFmtId="167" fontId="21" fillId="2" borderId="66" xfId="0" applyNumberFormat="1" applyFont="1" applyFill="1" applyBorder="1" applyAlignment="1">
      <alignment horizontal="center" vertical="center"/>
    </xf>
    <xf numFmtId="0" fontId="21" fillId="2" borderId="1" xfId="0" applyFont="1" applyFill="1" applyBorder="1" applyAlignment="1">
      <alignment horizontal="center" vertical="center"/>
    </xf>
    <xf numFmtId="0" fontId="32" fillId="16" borderId="66" xfId="0" applyFont="1" applyFill="1" applyBorder="1" applyAlignment="1">
      <alignment horizontal="center" vertical="center" wrapText="1"/>
    </xf>
    <xf numFmtId="167" fontId="32" fillId="16" borderId="66" xfId="0" applyNumberFormat="1" applyFont="1" applyFill="1" applyBorder="1" applyAlignment="1">
      <alignment horizontal="center" vertical="center" wrapText="1"/>
    </xf>
    <xf numFmtId="0" fontId="8" fillId="17" borderId="67" xfId="0" applyFont="1" applyFill="1" applyBorder="1" applyAlignment="1">
      <alignment horizontal="center" vertical="center" wrapText="1"/>
    </xf>
    <xf numFmtId="9" fontId="8" fillId="17" borderId="67" xfId="0" applyNumberFormat="1" applyFont="1" applyFill="1" applyBorder="1" applyAlignment="1">
      <alignment horizontal="center" vertical="center" wrapText="1"/>
    </xf>
    <xf numFmtId="0" fontId="8" fillId="17" borderId="67" xfId="0" applyFont="1" applyFill="1" applyBorder="1" applyAlignment="1">
      <alignment horizontal="left" vertical="center" wrapText="1"/>
    </xf>
    <xf numFmtId="0" fontId="8" fillId="0" borderId="0" xfId="0" applyFont="1"/>
    <xf numFmtId="9" fontId="21" fillId="18" borderId="55" xfId="0" applyNumberFormat="1" applyFont="1" applyFill="1" applyBorder="1" applyAlignment="1">
      <alignment vertical="center" wrapText="1"/>
    </xf>
    <xf numFmtId="0" fontId="22" fillId="10" borderId="22" xfId="0" applyFont="1" applyFill="1" applyBorder="1" applyAlignment="1">
      <alignment vertical="center" wrapText="1"/>
    </xf>
    <xf numFmtId="0" fontId="22" fillId="10" borderId="22" xfId="0" applyFont="1" applyFill="1" applyBorder="1" applyAlignment="1">
      <alignment horizontal="center" vertical="center" wrapText="1"/>
    </xf>
    <xf numFmtId="0" fontId="22" fillId="10" borderId="43" xfId="0" applyFont="1" applyFill="1" applyBorder="1" applyAlignment="1">
      <alignment horizontal="center" vertical="center" wrapText="1"/>
    </xf>
    <xf numFmtId="0" fontId="28" fillId="19" borderId="49" xfId="0" applyFont="1" applyFill="1" applyBorder="1" applyAlignment="1">
      <alignment horizontal="center" vertical="center" wrapText="1"/>
    </xf>
    <xf numFmtId="0" fontId="22" fillId="19" borderId="22" xfId="0" applyFont="1" applyFill="1" applyBorder="1" applyAlignment="1">
      <alignment horizontal="center" vertical="center" wrapText="1"/>
    </xf>
    <xf numFmtId="0" fontId="22" fillId="7" borderId="22" xfId="0" applyFont="1" applyFill="1" applyBorder="1" applyAlignment="1">
      <alignment horizontal="center" vertical="center" wrapText="1"/>
    </xf>
    <xf numFmtId="1" fontId="30" fillId="2" borderId="18" xfId="0" applyNumberFormat="1" applyFont="1" applyFill="1" applyBorder="1" applyAlignment="1">
      <alignment horizontal="center" vertical="center"/>
    </xf>
    <xf numFmtId="10" fontId="30" fillId="0" borderId="22" xfId="0" applyNumberFormat="1" applyFont="1" applyBorder="1" applyAlignment="1">
      <alignment horizontal="center" vertical="center" wrapText="1"/>
    </xf>
    <xf numFmtId="168" fontId="30" fillId="0" borderId="22" xfId="0" applyNumberFormat="1" applyFont="1" applyBorder="1" applyAlignment="1">
      <alignment horizontal="center" vertical="center"/>
    </xf>
    <xf numFmtId="169" fontId="30" fillId="0" borderId="22" xfId="0" applyNumberFormat="1" applyFont="1" applyBorder="1" applyAlignment="1">
      <alignment horizontal="center" vertical="center" wrapText="1"/>
    </xf>
    <xf numFmtId="169" fontId="30" fillId="2" borderId="18" xfId="0" applyNumberFormat="1" applyFont="1" applyFill="1" applyBorder="1" applyAlignment="1">
      <alignment horizontal="center" vertical="center" wrapText="1"/>
    </xf>
    <xf numFmtId="170" fontId="30" fillId="2" borderId="18" xfId="0" applyNumberFormat="1" applyFont="1" applyFill="1" applyBorder="1" applyAlignment="1">
      <alignment horizontal="center" vertical="center" wrapText="1"/>
    </xf>
    <xf numFmtId="1" fontId="30" fillId="0" borderId="22" xfId="0" applyNumberFormat="1" applyFont="1" applyBorder="1" applyAlignment="1">
      <alignment horizontal="center" vertical="center"/>
    </xf>
    <xf numFmtId="168" fontId="30" fillId="0" borderId="0" xfId="0" applyNumberFormat="1" applyFont="1" applyAlignment="1">
      <alignment horizontal="center" vertical="center"/>
    </xf>
    <xf numFmtId="170" fontId="30" fillId="0" borderId="22" xfId="0" applyNumberFormat="1" applyFont="1" applyBorder="1" applyAlignment="1">
      <alignment horizontal="center" vertical="center" wrapText="1"/>
    </xf>
    <xf numFmtId="170" fontId="30" fillId="0" borderId="42" xfId="0" applyNumberFormat="1" applyFont="1" applyBorder="1" applyAlignment="1">
      <alignment horizontal="center" vertical="center" wrapText="1"/>
    </xf>
    <xf numFmtId="171" fontId="30" fillId="0" borderId="22" xfId="0" applyNumberFormat="1" applyFont="1" applyBorder="1" applyAlignment="1">
      <alignment horizontal="right" vertical="center" wrapText="1"/>
    </xf>
    <xf numFmtId="1" fontId="30" fillId="2" borderId="22" xfId="0" applyNumberFormat="1" applyFont="1" applyFill="1" applyBorder="1" applyAlignment="1">
      <alignment horizontal="center" vertical="center"/>
    </xf>
    <xf numFmtId="10" fontId="30" fillId="2" borderId="22" xfId="0" applyNumberFormat="1" applyFont="1" applyFill="1" applyBorder="1" applyAlignment="1">
      <alignment horizontal="center" vertical="center" wrapText="1"/>
    </xf>
    <xf numFmtId="168" fontId="30" fillId="2" borderId="22" xfId="0" applyNumberFormat="1" applyFont="1" applyFill="1" applyBorder="1" applyAlignment="1">
      <alignment horizontal="center" vertical="center" wrapText="1"/>
    </xf>
    <xf numFmtId="169" fontId="30" fillId="2" borderId="22" xfId="0" applyNumberFormat="1" applyFont="1" applyFill="1" applyBorder="1" applyAlignment="1">
      <alignment horizontal="center" vertical="center" wrapText="1"/>
    </xf>
    <xf numFmtId="170" fontId="30" fillId="2" borderId="22" xfId="0" applyNumberFormat="1" applyFont="1" applyFill="1" applyBorder="1" applyAlignment="1">
      <alignment horizontal="center" vertical="center" wrapText="1"/>
    </xf>
    <xf numFmtId="168" fontId="30" fillId="2" borderId="18" xfId="0" applyNumberFormat="1" applyFont="1" applyFill="1" applyBorder="1" applyAlignment="1">
      <alignment horizontal="center" vertical="center" wrapText="1"/>
    </xf>
    <xf numFmtId="168" fontId="30" fillId="0" borderId="22" xfId="0" applyNumberFormat="1" applyFont="1" applyBorder="1" applyAlignment="1">
      <alignment horizontal="center" vertical="center" wrapText="1"/>
    </xf>
    <xf numFmtId="168" fontId="30" fillId="0" borderId="42" xfId="0" applyNumberFormat="1" applyFont="1" applyBorder="1" applyAlignment="1">
      <alignment horizontal="center" vertical="center" wrapText="1"/>
    </xf>
    <xf numFmtId="1" fontId="33" fillId="20" borderId="22" xfId="0" applyNumberFormat="1" applyFont="1" applyFill="1" applyBorder="1" applyAlignment="1">
      <alignment horizontal="center" vertical="center"/>
    </xf>
    <xf numFmtId="10" fontId="33" fillId="20" borderId="22" xfId="0" applyNumberFormat="1" applyFont="1" applyFill="1" applyBorder="1" applyAlignment="1">
      <alignment horizontal="center" vertical="center" wrapText="1"/>
    </xf>
    <xf numFmtId="169" fontId="33" fillId="20" borderId="22" xfId="0" applyNumberFormat="1" applyFont="1" applyFill="1" applyBorder="1" applyAlignment="1">
      <alignment horizontal="center" vertical="center" wrapText="1"/>
    </xf>
    <xf numFmtId="170" fontId="33" fillId="20" borderId="22" xfId="0" applyNumberFormat="1" applyFont="1" applyFill="1" applyBorder="1" applyAlignment="1">
      <alignment horizontal="center" vertical="center" wrapText="1"/>
    </xf>
    <xf numFmtId="168" fontId="33" fillId="20" borderId="18" xfId="0" applyNumberFormat="1" applyFont="1" applyFill="1" applyBorder="1" applyAlignment="1">
      <alignment horizontal="center" vertical="center" wrapText="1"/>
    </xf>
    <xf numFmtId="170" fontId="33" fillId="20" borderId="18" xfId="0" applyNumberFormat="1" applyFont="1" applyFill="1" applyBorder="1" applyAlignment="1">
      <alignment horizontal="center" vertical="center" wrapText="1"/>
    </xf>
    <xf numFmtId="0" fontId="33" fillId="19" borderId="1" xfId="0" applyFont="1" applyFill="1" applyBorder="1" applyAlignment="1">
      <alignment horizontal="center" vertical="center"/>
    </xf>
    <xf numFmtId="10" fontId="33" fillId="19" borderId="22" xfId="0" applyNumberFormat="1" applyFont="1" applyFill="1" applyBorder="1" applyAlignment="1">
      <alignment horizontal="center" vertical="center" wrapText="1"/>
    </xf>
    <xf numFmtId="168" fontId="33" fillId="19" borderId="22" xfId="0" applyNumberFormat="1" applyFont="1" applyFill="1" applyBorder="1" applyAlignment="1">
      <alignment horizontal="center" vertical="center"/>
    </xf>
    <xf numFmtId="169" fontId="33" fillId="19" borderId="22" xfId="0" applyNumberFormat="1" applyFont="1" applyFill="1" applyBorder="1" applyAlignment="1">
      <alignment horizontal="center" vertical="center"/>
    </xf>
    <xf numFmtId="170" fontId="33" fillId="19" borderId="22" xfId="0" applyNumberFormat="1" applyFont="1" applyFill="1" applyBorder="1" applyAlignment="1">
      <alignment horizontal="center" vertical="center" wrapText="1"/>
    </xf>
    <xf numFmtId="170" fontId="33" fillId="19" borderId="18" xfId="0" applyNumberFormat="1" applyFont="1" applyFill="1" applyBorder="1" applyAlignment="1">
      <alignment horizontal="center" vertical="center" wrapText="1"/>
    </xf>
    <xf numFmtId="171" fontId="30" fillId="0" borderId="22" xfId="0" applyNumberFormat="1" applyFont="1" applyBorder="1" applyAlignment="1">
      <alignment horizontal="center" vertical="center" wrapText="1"/>
    </xf>
    <xf numFmtId="170" fontId="33" fillId="2" borderId="18" xfId="0" applyNumberFormat="1" applyFont="1" applyFill="1" applyBorder="1" applyAlignment="1">
      <alignment horizontal="center" vertical="center" wrapText="1"/>
    </xf>
    <xf numFmtId="168" fontId="33" fillId="20" borderId="22" xfId="0" applyNumberFormat="1" applyFont="1" applyFill="1" applyBorder="1" applyAlignment="1">
      <alignment horizontal="center" vertical="center" wrapText="1"/>
    </xf>
    <xf numFmtId="10" fontId="33" fillId="0" borderId="22" xfId="0" applyNumberFormat="1" applyFont="1" applyBorder="1" applyAlignment="1">
      <alignment horizontal="center" vertical="center" wrapText="1"/>
    </xf>
    <xf numFmtId="10" fontId="33" fillId="2" borderId="22" xfId="0" applyNumberFormat="1" applyFont="1" applyFill="1" applyBorder="1" applyAlignment="1">
      <alignment horizontal="center" vertical="center" wrapText="1"/>
    </xf>
    <xf numFmtId="169" fontId="33" fillId="2" borderId="22" xfId="0" applyNumberFormat="1" applyFont="1" applyFill="1" applyBorder="1" applyAlignment="1">
      <alignment horizontal="center" vertical="center" wrapText="1"/>
    </xf>
    <xf numFmtId="0" fontId="30" fillId="0" borderId="0" xfId="0" applyFont="1"/>
    <xf numFmtId="168" fontId="33" fillId="19" borderId="22" xfId="0" applyNumberFormat="1" applyFont="1" applyFill="1" applyBorder="1" applyAlignment="1">
      <alignment horizontal="center" vertical="center" wrapText="1"/>
    </xf>
    <xf numFmtId="0" fontId="21" fillId="0" borderId="0" xfId="0" applyFont="1" applyAlignment="1">
      <alignment vertical="center"/>
    </xf>
    <xf numFmtId="0" fontId="22" fillId="10" borderId="49" xfId="0" applyFont="1" applyFill="1" applyBorder="1" applyAlignment="1">
      <alignment horizontal="center" vertical="center" wrapText="1"/>
    </xf>
    <xf numFmtId="0" fontId="22" fillId="10" borderId="49" xfId="0" applyFont="1" applyFill="1" applyBorder="1" applyAlignment="1">
      <alignment horizontal="left" vertical="center" wrapText="1"/>
    </xf>
    <xf numFmtId="0" fontId="22" fillId="2" borderId="1" xfId="0" applyFont="1" applyFill="1" applyBorder="1" applyAlignment="1">
      <alignment vertical="center"/>
    </xf>
    <xf numFmtId="0" fontId="28" fillId="8" borderId="22" xfId="0" applyFont="1" applyFill="1" applyBorder="1" applyAlignment="1">
      <alignment horizontal="center" vertical="center" wrapText="1"/>
    </xf>
    <xf numFmtId="0" fontId="34" fillId="0" borderId="41" xfId="0" applyFont="1" applyBorder="1" applyAlignment="1">
      <alignment horizontal="left" vertical="center" wrapText="1"/>
    </xf>
    <xf numFmtId="0" fontId="30" fillId="2" borderId="1" xfId="0" applyFont="1" applyFill="1" applyBorder="1"/>
    <xf numFmtId="1" fontId="29" fillId="2" borderId="18" xfId="0" applyNumberFormat="1" applyFont="1" applyFill="1" applyBorder="1" applyAlignment="1">
      <alignment horizontal="center" vertical="center" wrapText="1"/>
    </xf>
    <xf numFmtId="2" fontId="21" fillId="2" borderId="18" xfId="0" applyNumberFormat="1" applyFont="1" applyFill="1" applyBorder="1" applyAlignment="1">
      <alignment horizontal="center" vertical="center" wrapText="1"/>
    </xf>
    <xf numFmtId="167" fontId="21" fillId="2" borderId="18" xfId="0" applyNumberFormat="1" applyFont="1" applyFill="1" applyBorder="1" applyAlignment="1">
      <alignment horizontal="center" vertical="center" wrapText="1"/>
    </xf>
    <xf numFmtId="0" fontId="34" fillId="0" borderId="22" xfId="0" applyFont="1" applyBorder="1" applyAlignment="1">
      <alignment horizontal="left" vertical="center" wrapText="1"/>
    </xf>
    <xf numFmtId="1" fontId="29" fillId="0" borderId="22" xfId="0" applyNumberFormat="1" applyFont="1" applyBorder="1" applyAlignment="1">
      <alignment horizontal="center" vertical="center" wrapText="1"/>
    </xf>
    <xf numFmtId="2" fontId="21" fillId="0" borderId="22" xfId="0" applyNumberFormat="1" applyFont="1" applyBorder="1" applyAlignment="1">
      <alignment horizontal="center" vertical="center" wrapText="1"/>
    </xf>
    <xf numFmtId="167" fontId="21" fillId="0" borderId="22" xfId="0" applyNumberFormat="1" applyFont="1" applyBorder="1" applyAlignment="1">
      <alignment horizontal="center" vertical="center" wrapText="1"/>
    </xf>
    <xf numFmtId="1" fontId="36" fillId="20" borderId="22" xfId="0" applyNumberFormat="1" applyFont="1" applyFill="1" applyBorder="1" applyAlignment="1">
      <alignment horizontal="center" vertical="center" wrapText="1"/>
    </xf>
    <xf numFmtId="2" fontId="26" fillId="20" borderId="22" xfId="0" applyNumberFormat="1" applyFont="1" applyFill="1" applyBorder="1" applyAlignment="1">
      <alignment horizontal="center" vertical="center" wrapText="1"/>
    </xf>
    <xf numFmtId="167" fontId="26" fillId="20" borderId="22"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2" fontId="21" fillId="2" borderId="22" xfId="0" applyNumberFormat="1" applyFont="1" applyFill="1" applyBorder="1" applyAlignment="1">
      <alignment horizontal="center" vertical="center" wrapText="1"/>
    </xf>
    <xf numFmtId="1" fontId="36" fillId="21" borderId="22" xfId="0" applyNumberFormat="1" applyFont="1" applyFill="1" applyBorder="1" applyAlignment="1">
      <alignment horizontal="center" vertical="center" wrapText="1"/>
    </xf>
    <xf numFmtId="2" fontId="26" fillId="21" borderId="22" xfId="0" applyNumberFormat="1" applyFont="1" applyFill="1" applyBorder="1" applyAlignment="1">
      <alignment horizontal="center" vertical="center" wrapText="1"/>
    </xf>
    <xf numFmtId="167" fontId="26" fillId="21" borderId="22" xfId="0" applyNumberFormat="1" applyFont="1" applyFill="1" applyBorder="1" applyAlignment="1">
      <alignment horizontal="center" vertical="center" wrapText="1"/>
    </xf>
    <xf numFmtId="0" fontId="37" fillId="2" borderId="67" xfId="0" applyFont="1" applyFill="1" applyBorder="1" applyAlignment="1">
      <alignment horizontal="center" vertical="center"/>
    </xf>
    <xf numFmtId="0" fontId="37" fillId="2" borderId="67" xfId="0" applyFont="1" applyFill="1" applyBorder="1" applyAlignment="1">
      <alignment horizontal="left" vertical="center" wrapText="1"/>
    </xf>
    <xf numFmtId="0" fontId="39" fillId="2" borderId="67" xfId="0" applyFont="1" applyFill="1" applyBorder="1" applyAlignment="1">
      <alignment horizontal="center" vertical="center"/>
    </xf>
    <xf numFmtId="0" fontId="39" fillId="2" borderId="67" xfId="0" applyFont="1" applyFill="1" applyBorder="1" applyAlignment="1">
      <alignment horizontal="left" vertical="center" wrapText="1"/>
    </xf>
    <xf numFmtId="0" fontId="37" fillId="0" borderId="67" xfId="0" applyFont="1" applyBorder="1" applyAlignment="1">
      <alignment horizontal="left" vertical="center" wrapText="1"/>
    </xf>
    <xf numFmtId="0" fontId="40" fillId="5" borderId="67" xfId="0" applyFont="1" applyFill="1" applyBorder="1" applyAlignment="1">
      <alignment horizontal="center" vertical="center"/>
    </xf>
    <xf numFmtId="0" fontId="41" fillId="0" borderId="0" xfId="0" applyFont="1"/>
    <xf numFmtId="0" fontId="41" fillId="0" borderId="0" xfId="0" applyFont="1" applyAlignment="1">
      <alignment vertical="center"/>
    </xf>
    <xf numFmtId="0" fontId="40" fillId="22" borderId="67" xfId="0" applyFont="1" applyFill="1" applyBorder="1" applyAlignment="1">
      <alignment horizontal="center" vertical="center"/>
    </xf>
    <xf numFmtId="3" fontId="40" fillId="6" borderId="1" xfId="0" applyNumberFormat="1" applyFont="1" applyFill="1" applyBorder="1" applyAlignment="1">
      <alignment vertical="center"/>
    </xf>
    <xf numFmtId="0" fontId="41" fillId="0" borderId="67" xfId="0" applyFont="1" applyBorder="1" applyAlignment="1">
      <alignment horizontal="left" vertical="center" wrapText="1"/>
    </xf>
    <xf numFmtId="0" fontId="41" fillId="0" borderId="67" xfId="0" applyFont="1" applyBorder="1" applyAlignment="1">
      <alignment vertical="center"/>
    </xf>
    <xf numFmtId="0" fontId="41" fillId="0" borderId="67" xfId="0" applyFont="1" applyBorder="1" applyAlignment="1">
      <alignment horizontal="center" vertical="center"/>
    </xf>
    <xf numFmtId="0" fontId="40" fillId="22" borderId="67" xfId="0" applyFont="1" applyFill="1" applyBorder="1" applyAlignment="1">
      <alignment horizontal="center" wrapText="1"/>
    </xf>
    <xf numFmtId="0" fontId="40" fillId="0" borderId="80" xfId="0" applyFont="1" applyBorder="1" applyAlignment="1">
      <alignment horizontal="center" vertical="center" wrapText="1"/>
    </xf>
    <xf numFmtId="0" fontId="40" fillId="0" borderId="0" xfId="0" applyFont="1" applyAlignment="1">
      <alignment horizontal="center" vertical="center" wrapText="1"/>
    </xf>
    <xf numFmtId="0" fontId="40" fillId="0" borderId="81" xfId="0" applyFont="1" applyBorder="1" applyAlignment="1">
      <alignment horizontal="center" vertical="center" wrapText="1"/>
    </xf>
    <xf numFmtId="0" fontId="42" fillId="23" borderId="83" xfId="0" applyFont="1" applyFill="1" applyBorder="1" applyAlignment="1">
      <alignment horizontal="center" vertical="center"/>
    </xf>
    <xf numFmtId="0" fontId="42" fillId="23" borderId="84" xfId="0" applyFont="1" applyFill="1" applyBorder="1" applyAlignment="1">
      <alignment horizontal="center" vertical="center"/>
    </xf>
    <xf numFmtId="0" fontId="42" fillId="23" borderId="85" xfId="0" applyFont="1" applyFill="1" applyBorder="1" applyAlignment="1">
      <alignment horizontal="center" vertical="center"/>
    </xf>
    <xf numFmtId="0" fontId="40" fillId="22" borderId="67" xfId="0" applyFont="1" applyFill="1" applyBorder="1" applyAlignment="1">
      <alignment horizontal="center" vertical="center" wrapText="1"/>
    </xf>
    <xf numFmtId="0" fontId="41" fillId="0" borderId="67" xfId="0" applyFont="1" applyBorder="1"/>
    <xf numFmtId="3" fontId="40" fillId="0" borderId="67" xfId="0" applyNumberFormat="1" applyFont="1" applyBorder="1" applyAlignment="1">
      <alignment horizontal="right"/>
    </xf>
    <xf numFmtId="0" fontId="42" fillId="23" borderId="87" xfId="0" applyFont="1" applyFill="1" applyBorder="1" applyAlignment="1">
      <alignment horizontal="center" vertical="center" wrapText="1"/>
    </xf>
    <xf numFmtId="0" fontId="42" fillId="23" borderId="88" xfId="0" applyFont="1" applyFill="1" applyBorder="1" applyAlignment="1">
      <alignment horizontal="center" vertical="center" wrapText="1"/>
    </xf>
    <xf numFmtId="0" fontId="42" fillId="23" borderId="89" xfId="0" applyFont="1" applyFill="1" applyBorder="1" applyAlignment="1">
      <alignment horizontal="center" vertical="center" wrapText="1"/>
    </xf>
    <xf numFmtId="0" fontId="40" fillId="24" borderId="90" xfId="0" applyFont="1" applyFill="1" applyBorder="1"/>
    <xf numFmtId="0" fontId="41" fillId="24" borderId="91" xfId="0" applyFont="1" applyFill="1" applyBorder="1" applyAlignment="1">
      <alignment horizontal="center"/>
    </xf>
    <xf numFmtId="0" fontId="41" fillId="24" borderId="1" xfId="0" applyFont="1" applyFill="1" applyBorder="1" applyAlignment="1">
      <alignment horizontal="center"/>
    </xf>
    <xf numFmtId="0" fontId="41" fillId="24" borderId="92" xfId="0" applyFont="1" applyFill="1" applyBorder="1" applyAlignment="1">
      <alignment horizontal="center"/>
    </xf>
    <xf numFmtId="3" fontId="41" fillId="0" borderId="67" xfId="0" applyNumberFormat="1" applyFont="1" applyBorder="1"/>
    <xf numFmtId="0" fontId="40" fillId="2" borderId="67" xfId="0" applyFont="1" applyFill="1" applyBorder="1" applyAlignment="1">
      <alignment horizontal="center"/>
    </xf>
    <xf numFmtId="3" fontId="40" fillId="2" borderId="67" xfId="0" applyNumberFormat="1" applyFont="1" applyFill="1" applyBorder="1" applyAlignment="1">
      <alignment horizontal="right"/>
    </xf>
    <xf numFmtId="0" fontId="41" fillId="2" borderId="67" xfId="0" applyFont="1" applyFill="1" applyBorder="1" applyAlignment="1">
      <alignment horizontal="center"/>
    </xf>
    <xf numFmtId="3" fontId="41" fillId="2" borderId="67" xfId="0" applyNumberFormat="1" applyFont="1" applyFill="1" applyBorder="1"/>
    <xf numFmtId="0" fontId="41" fillId="0" borderId="67" xfId="0" applyFont="1" applyBorder="1" applyAlignment="1">
      <alignment vertical="center" wrapText="1"/>
    </xf>
    <xf numFmtId="0" fontId="40" fillId="0" borderId="67" xfId="0" applyFont="1" applyBorder="1" applyAlignment="1">
      <alignment horizontal="center"/>
    </xf>
    <xf numFmtId="0" fontId="40" fillId="5" borderId="67" xfId="0" applyFont="1" applyFill="1" applyBorder="1" applyAlignment="1">
      <alignment horizontal="center"/>
    </xf>
    <xf numFmtId="0" fontId="43" fillId="6" borderId="67" xfId="0" applyFont="1" applyFill="1" applyBorder="1" applyAlignment="1">
      <alignment horizontal="left" vertical="center" wrapText="1"/>
    </xf>
    <xf numFmtId="0" fontId="41" fillId="0" borderId="0" xfId="0" applyFont="1" applyAlignment="1">
      <alignment horizontal="center" vertical="center"/>
    </xf>
    <xf numFmtId="0" fontId="40" fillId="0" borderId="99" xfId="0" applyFont="1" applyBorder="1" applyAlignment="1">
      <alignment horizontal="center"/>
    </xf>
    <xf numFmtId="3" fontId="40" fillId="0" borderId="87" xfId="0" applyNumberFormat="1" applyFont="1" applyBorder="1" applyAlignment="1">
      <alignment horizontal="right"/>
    </xf>
    <xf numFmtId="3" fontId="40" fillId="0" borderId="88" xfId="0" applyNumberFormat="1" applyFont="1" applyBorder="1" applyAlignment="1">
      <alignment horizontal="right"/>
    </xf>
    <xf numFmtId="3" fontId="40" fillId="0" borderId="89" xfId="0" applyNumberFormat="1" applyFont="1" applyBorder="1" applyAlignment="1">
      <alignment horizontal="right"/>
    </xf>
    <xf numFmtId="0" fontId="41" fillId="0" borderId="99" xfId="0" applyFont="1" applyBorder="1" applyAlignment="1">
      <alignment horizontal="center"/>
    </xf>
    <xf numFmtId="3" fontId="41" fillId="0" borderId="87" xfId="0" applyNumberFormat="1" applyFont="1" applyBorder="1"/>
    <xf numFmtId="3" fontId="41" fillId="0" borderId="88" xfId="0" applyNumberFormat="1" applyFont="1" applyBorder="1"/>
    <xf numFmtId="3" fontId="41" fillId="0" borderId="89" xfId="0" applyNumberFormat="1" applyFont="1" applyBorder="1"/>
    <xf numFmtId="0" fontId="43" fillId="0" borderId="67" xfId="0" applyFont="1" applyBorder="1" applyAlignment="1">
      <alignment horizontal="left" vertical="center" wrapText="1"/>
    </xf>
    <xf numFmtId="0" fontId="40" fillId="0" borderId="0" xfId="0" applyFont="1" applyAlignment="1">
      <alignment vertical="center"/>
    </xf>
    <xf numFmtId="0" fontId="41" fillId="0" borderId="68" xfId="0" applyFont="1" applyBorder="1" applyAlignment="1">
      <alignment vertical="center"/>
    </xf>
    <xf numFmtId="0" fontId="41" fillId="0" borderId="22" xfId="0" applyFont="1" applyBorder="1" applyAlignment="1">
      <alignment vertical="center"/>
    </xf>
    <xf numFmtId="0" fontId="41" fillId="0" borderId="67" xfId="0" applyFont="1" applyBorder="1" applyAlignment="1">
      <alignment wrapText="1"/>
    </xf>
    <xf numFmtId="0" fontId="44" fillId="0" borderId="0" xfId="0" applyFont="1"/>
    <xf numFmtId="0" fontId="46" fillId="0" borderId="100" xfId="0" applyFont="1" applyBorder="1" applyAlignment="1">
      <alignment horizontal="center" vertical="center" wrapText="1"/>
    </xf>
    <xf numFmtId="0" fontId="47" fillId="0" borderId="101" xfId="0" applyFont="1" applyBorder="1" applyAlignment="1">
      <alignment horizontal="left" vertical="center" wrapText="1"/>
    </xf>
    <xf numFmtId="0" fontId="46" fillId="0" borderId="102" xfId="0" applyFont="1" applyBorder="1" applyAlignment="1">
      <alignment horizontal="center" vertical="center" wrapText="1"/>
    </xf>
    <xf numFmtId="0" fontId="47" fillId="0" borderId="103" xfId="0" applyFont="1" applyBorder="1" applyAlignment="1">
      <alignment horizontal="left" vertical="center" wrapText="1"/>
    </xf>
    <xf numFmtId="0" fontId="49" fillId="0" borderId="103" xfId="0" applyFont="1" applyBorder="1" applyAlignment="1">
      <alignment horizontal="left" vertical="center" wrapText="1"/>
    </xf>
    <xf numFmtId="0" fontId="46" fillId="0" borderId="102" xfId="0" applyFont="1" applyBorder="1" applyAlignment="1">
      <alignment horizontal="center" vertical="center" readingOrder="1"/>
    </xf>
    <xf numFmtId="0" fontId="50" fillId="0" borderId="102" xfId="0" applyFont="1" applyBorder="1" applyAlignment="1">
      <alignment horizontal="center" vertical="center" wrapText="1"/>
    </xf>
    <xf numFmtId="0" fontId="46" fillId="0" borderId="104" xfId="0" applyFont="1" applyBorder="1" applyAlignment="1">
      <alignment horizontal="center" vertical="center" readingOrder="1"/>
    </xf>
    <xf numFmtId="0" fontId="47" fillId="0" borderId="105" xfId="0" applyFont="1" applyBorder="1" applyAlignment="1">
      <alignment horizontal="left" vertical="center" wrapText="1"/>
    </xf>
    <xf numFmtId="0" fontId="51" fillId="0" borderId="0" xfId="0" applyFont="1"/>
    <xf numFmtId="0" fontId="52" fillId="0" borderId="0" xfId="0" applyFont="1"/>
    <xf numFmtId="0" fontId="53" fillId="0" borderId="0" xfId="0" applyFont="1"/>
    <xf numFmtId="0" fontId="54" fillId="0" borderId="0" xfId="0" applyFont="1"/>
    <xf numFmtId="0" fontId="55" fillId="0" borderId="22" xfId="0" applyFont="1" applyBorder="1" applyAlignment="1">
      <alignment horizontal="center" vertical="center"/>
    </xf>
    <xf numFmtId="0" fontId="48" fillId="0" borderId="22" xfId="0" applyFont="1" applyBorder="1"/>
    <xf numFmtId="0" fontId="57" fillId="10" borderId="22" xfId="0" applyFont="1" applyFill="1" applyBorder="1" applyAlignment="1">
      <alignment horizontal="center" vertical="center" wrapText="1"/>
    </xf>
    <xf numFmtId="0" fontId="56" fillId="0" borderId="22" xfId="0" applyFont="1" applyBorder="1" applyAlignment="1">
      <alignment horizontal="left" vertical="center" wrapText="1"/>
    </xf>
    <xf numFmtId="0" fontId="51" fillId="0" borderId="22" xfId="0" applyFont="1" applyBorder="1" applyAlignment="1">
      <alignment horizontal="left" vertical="center" wrapText="1"/>
    </xf>
    <xf numFmtId="0" fontId="58" fillId="0" borderId="22" xfId="0" applyFont="1" applyBorder="1" applyAlignment="1">
      <alignment horizontal="left" vertical="center" wrapText="1"/>
    </xf>
    <xf numFmtId="0" fontId="51" fillId="0" borderId="22" xfId="0" applyFont="1" applyBorder="1" applyAlignment="1">
      <alignment vertical="center" wrapText="1"/>
    </xf>
    <xf numFmtId="0" fontId="51" fillId="0" borderId="0" xfId="0" applyFont="1" applyAlignment="1">
      <alignment vertical="center" wrapText="1"/>
    </xf>
    <xf numFmtId="0" fontId="56" fillId="0" borderId="0" xfId="0" applyFont="1" applyAlignment="1">
      <alignment horizontal="left" vertical="center"/>
    </xf>
    <xf numFmtId="0" fontId="21" fillId="2" borderId="1" xfId="0" applyFont="1" applyFill="1" applyBorder="1" applyAlignment="1">
      <alignment horizontal="left" vertical="center" wrapText="1"/>
    </xf>
    <xf numFmtId="0" fontId="28" fillId="2" borderId="1" xfId="0" applyFont="1" applyFill="1" applyBorder="1" applyAlignment="1">
      <alignment horizontal="center"/>
    </xf>
    <xf numFmtId="0" fontId="28" fillId="2" borderId="1" xfId="0" applyFont="1" applyFill="1" applyBorder="1" applyAlignment="1">
      <alignment horizontal="center" wrapText="1"/>
    </xf>
    <xf numFmtId="0" fontId="22" fillId="9" borderId="22"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2" borderId="1" xfId="0" applyFont="1" applyFill="1" applyBorder="1" applyAlignment="1">
      <alignment vertical="center" wrapText="1"/>
    </xf>
    <xf numFmtId="0" fontId="22" fillId="7" borderId="18" xfId="0" applyFont="1" applyFill="1" applyBorder="1" applyAlignment="1">
      <alignment horizontal="center" vertical="center" wrapText="1"/>
    </xf>
    <xf numFmtId="0" fontId="22" fillId="7" borderId="36" xfId="0" applyFont="1" applyFill="1" applyBorder="1" applyAlignment="1">
      <alignment horizontal="center" vertical="center" wrapText="1"/>
    </xf>
    <xf numFmtId="0" fontId="22" fillId="8" borderId="22" xfId="0" applyFont="1" applyFill="1" applyBorder="1" applyAlignment="1">
      <alignment horizontal="center" vertical="center" wrapText="1"/>
    </xf>
    <xf numFmtId="0" fontId="22" fillId="0" borderId="22" xfId="0" applyFont="1" applyBorder="1" applyAlignment="1">
      <alignment horizontal="left" vertical="center"/>
    </xf>
    <xf numFmtId="0" fontId="22" fillId="0" borderId="22" xfId="0" applyFont="1" applyBorder="1" applyAlignment="1">
      <alignment horizontal="center" vertical="center"/>
    </xf>
    <xf numFmtId="1" fontId="22" fillId="0" borderId="22" xfId="0" applyNumberFormat="1" applyFont="1" applyBorder="1" applyAlignment="1">
      <alignment horizontal="center" vertical="center"/>
    </xf>
    <xf numFmtId="0" fontId="22" fillId="9" borderId="22" xfId="0" applyFont="1" applyFill="1" applyBorder="1" applyAlignment="1">
      <alignment horizontal="center" vertical="center"/>
    </xf>
    <xf numFmtId="1" fontId="22" fillId="9" borderId="22" xfId="0" applyNumberFormat="1" applyFont="1" applyFill="1" applyBorder="1" applyAlignment="1">
      <alignment horizontal="center" vertical="center"/>
    </xf>
    <xf numFmtId="0" fontId="61" fillId="0" borderId="0" xfId="0" applyFont="1"/>
    <xf numFmtId="0" fontId="62" fillId="0" borderId="0" xfId="0" applyFont="1"/>
    <xf numFmtId="0" fontId="63" fillId="0" borderId="0" xfId="0" applyFont="1"/>
    <xf numFmtId="0" fontId="26" fillId="0" borderId="22" xfId="0" applyFont="1" applyBorder="1" applyAlignment="1">
      <alignment horizontal="left" vertical="center" wrapText="1"/>
    </xf>
    <xf numFmtId="0" fontId="8" fillId="0" borderId="0" xfId="0" applyFont="1" applyAlignment="1">
      <alignment vertical="center" wrapText="1"/>
    </xf>
    <xf numFmtId="0" fontId="64" fillId="0" borderId="0" xfId="0" applyFont="1" applyAlignment="1">
      <alignment horizontal="center" vertical="center"/>
    </xf>
    <xf numFmtId="0" fontId="64" fillId="0" borderId="0" xfId="0" applyFont="1" applyAlignment="1">
      <alignment horizontal="center" vertical="center" wrapText="1"/>
    </xf>
    <xf numFmtId="1" fontId="64" fillId="0" borderId="0" xfId="0" applyNumberFormat="1" applyFont="1" applyAlignment="1">
      <alignment horizontal="center" vertical="center" wrapText="1"/>
    </xf>
    <xf numFmtId="0" fontId="64" fillId="2" borderId="1" xfId="0" applyFont="1" applyFill="1" applyBorder="1" applyAlignment="1">
      <alignment horizontal="center" vertical="center" wrapText="1"/>
    </xf>
    <xf numFmtId="0" fontId="65" fillId="0" borderId="0" xfId="0" applyFont="1" applyAlignment="1">
      <alignment horizontal="center" vertical="center"/>
    </xf>
    <xf numFmtId="0" fontId="66" fillId="0" borderId="0" xfId="0" applyFont="1" applyAlignment="1">
      <alignment horizontal="center" vertical="center"/>
    </xf>
    <xf numFmtId="0" fontId="65" fillId="0" borderId="0" xfId="0" applyFont="1" applyAlignment="1">
      <alignment horizontal="left" vertical="center"/>
    </xf>
    <xf numFmtId="0" fontId="65" fillId="0" borderId="0" xfId="0" applyFont="1" applyAlignment="1">
      <alignment horizontal="left" vertical="center" wrapText="1"/>
    </xf>
    <xf numFmtId="1" fontId="65" fillId="0" borderId="0" xfId="0" applyNumberFormat="1" applyFont="1" applyAlignment="1">
      <alignment horizontal="left" vertical="center" wrapText="1"/>
    </xf>
    <xf numFmtId="0" fontId="67" fillId="0" borderId="0" xfId="0" applyFont="1" applyAlignment="1">
      <alignment horizontal="left" vertical="center" wrapText="1"/>
    </xf>
    <xf numFmtId="0" fontId="65" fillId="2" borderId="1" xfId="0" applyFont="1" applyFill="1" applyBorder="1" applyAlignment="1">
      <alignment horizontal="left" vertical="center" wrapText="1"/>
    </xf>
    <xf numFmtId="1" fontId="66" fillId="2" borderId="1" xfId="0" applyNumberFormat="1" applyFont="1" applyFill="1" applyBorder="1" applyAlignment="1">
      <alignment horizontal="left" vertical="center" wrapText="1"/>
    </xf>
    <xf numFmtId="0" fontId="66" fillId="0" borderId="0" xfId="0" applyFont="1" applyAlignment="1">
      <alignment horizontal="left" vertical="center"/>
    </xf>
    <xf numFmtId="0" fontId="66" fillId="0" borderId="0" xfId="0" applyFont="1" applyAlignment="1">
      <alignment horizontal="left" vertical="center" wrapText="1"/>
    </xf>
    <xf numFmtId="1" fontId="65" fillId="2" borderId="1" xfId="0" applyNumberFormat="1" applyFont="1" applyFill="1" applyBorder="1" applyAlignment="1">
      <alignment horizontal="left" vertical="center" wrapText="1"/>
    </xf>
    <xf numFmtId="0" fontId="64" fillId="0" borderId="0" xfId="0" applyFont="1" applyAlignment="1">
      <alignment horizontal="left" vertical="center"/>
    </xf>
    <xf numFmtId="0" fontId="65" fillId="2" borderId="1" xfId="0" applyFont="1" applyFill="1" applyBorder="1" applyAlignment="1">
      <alignment horizontal="left" vertical="center"/>
    </xf>
    <xf numFmtId="0" fontId="67" fillId="0" borderId="0" xfId="0" applyFont="1" applyAlignment="1">
      <alignment horizontal="left" vertical="center"/>
    </xf>
    <xf numFmtId="0" fontId="65" fillId="0" borderId="22" xfId="0" applyFont="1" applyBorder="1" applyAlignment="1">
      <alignment horizontal="left" vertical="center" wrapText="1"/>
    </xf>
    <xf numFmtId="0" fontId="66" fillId="2" borderId="1" xfId="0" applyFont="1" applyFill="1" applyBorder="1" applyAlignment="1">
      <alignment horizontal="left" vertical="center" wrapText="1"/>
    </xf>
    <xf numFmtId="9" fontId="72" fillId="27" borderId="55" xfId="1" applyNumberFormat="1" applyFont="1" applyFill="1" applyBorder="1" applyAlignment="1" applyProtection="1">
      <alignment vertical="center" wrapText="1"/>
      <protection locked="0"/>
    </xf>
    <xf numFmtId="9" fontId="72" fillId="27" borderId="55" xfId="1" applyNumberFormat="1" applyFont="1" applyFill="1" applyBorder="1" applyAlignment="1" applyProtection="1">
      <alignment horizontal="center" vertical="center" wrapText="1"/>
      <protection locked="0"/>
    </xf>
    <xf numFmtId="9" fontId="72" fillId="27" borderId="55" xfId="1" applyNumberFormat="1" applyFont="1" applyFill="1" applyBorder="1" applyAlignment="1" applyProtection="1">
      <alignment vertical="center" wrapText="1"/>
    </xf>
    <xf numFmtId="9" fontId="72" fillId="27" borderId="55" xfId="1" applyNumberFormat="1" applyFont="1" applyFill="1" applyBorder="1" applyAlignment="1" applyProtection="1">
      <alignment horizontal="center" vertical="center"/>
      <protection locked="0"/>
    </xf>
    <xf numFmtId="169" fontId="73" fillId="28" borderId="22" xfId="0" applyNumberFormat="1" applyFont="1" applyFill="1" applyBorder="1" applyAlignment="1">
      <alignment horizontal="center" vertical="center" wrapText="1"/>
    </xf>
    <xf numFmtId="9" fontId="74" fillId="27" borderId="55" xfId="2" applyNumberFormat="1" applyFill="1" applyBorder="1" applyAlignment="1" applyProtection="1">
      <alignment vertical="center" wrapText="1"/>
      <protection locked="0"/>
    </xf>
    <xf numFmtId="9" fontId="75" fillId="3" borderId="55" xfId="0" applyNumberFormat="1" applyFont="1" applyFill="1" applyBorder="1" applyAlignment="1">
      <alignment horizontal="center" vertical="center" wrapText="1"/>
    </xf>
    <xf numFmtId="10" fontId="26" fillId="21" borderId="22" xfId="0" applyNumberFormat="1" applyFont="1" applyFill="1" applyBorder="1" applyAlignment="1">
      <alignment horizontal="center" vertical="center" wrapText="1"/>
    </xf>
    <xf numFmtId="168" fontId="0" fillId="0" borderId="0" xfId="0" applyNumberFormat="1"/>
    <xf numFmtId="169" fontId="77" fillId="0" borderId="22" xfId="0" applyNumberFormat="1" applyFont="1" applyBorder="1" applyAlignment="1">
      <alignment horizontal="center" vertical="center" wrapText="1"/>
    </xf>
    <xf numFmtId="169" fontId="77" fillId="2" borderId="22" xfId="0" applyNumberFormat="1" applyFont="1" applyFill="1" applyBorder="1" applyAlignment="1">
      <alignment horizontal="center" vertical="center" wrapText="1"/>
    </xf>
    <xf numFmtId="169" fontId="73" fillId="20" borderId="22" xfId="0" applyNumberFormat="1" applyFont="1" applyFill="1" applyBorder="1" applyAlignment="1">
      <alignment horizontal="center" vertical="center" wrapText="1"/>
    </xf>
    <xf numFmtId="169" fontId="73" fillId="19" borderId="22" xfId="0" applyNumberFormat="1" applyFont="1" applyFill="1" applyBorder="1" applyAlignment="1">
      <alignment horizontal="center" vertical="center"/>
    </xf>
    <xf numFmtId="168" fontId="73" fillId="19" borderId="22" xfId="0" applyNumberFormat="1" applyFont="1" applyFill="1" applyBorder="1" applyAlignment="1">
      <alignment horizontal="center" vertical="center" wrapText="1"/>
    </xf>
    <xf numFmtId="0" fontId="20" fillId="3" borderId="19" xfId="0" applyFont="1" applyFill="1" applyBorder="1" applyAlignment="1">
      <alignment horizontal="left" vertical="center" wrapText="1"/>
    </xf>
    <xf numFmtId="0" fontId="2" fillId="0" borderId="25" xfId="0" applyFont="1" applyBorder="1"/>
    <xf numFmtId="0" fontId="2" fillId="0" borderId="26" xfId="0" applyFont="1" applyBorder="1"/>
    <xf numFmtId="0" fontId="2" fillId="0" borderId="27" xfId="0" applyFont="1" applyBorder="1"/>
    <xf numFmtId="0" fontId="0" fillId="0" borderId="0" xfId="0"/>
    <xf numFmtId="0" fontId="2" fillId="0" borderId="28" xfId="0" applyFont="1" applyBorder="1"/>
    <xf numFmtId="0" fontId="2" fillId="0" borderId="23" xfId="0" applyFont="1" applyBorder="1"/>
    <xf numFmtId="0" fontId="2" fillId="0" borderId="29" xfId="0" applyFont="1" applyBorder="1"/>
    <xf numFmtId="0" fontId="2" fillId="0" borderId="30" xfId="0" applyFont="1" applyBorder="1"/>
    <xf numFmtId="0" fontId="8" fillId="2" borderId="4" xfId="0" applyFont="1" applyFill="1" applyBorder="1" applyAlignment="1">
      <alignment horizontal="left" vertical="center" wrapText="1"/>
    </xf>
    <xf numFmtId="0" fontId="2" fillId="0" borderId="5" xfId="0" applyFont="1" applyBorder="1"/>
    <xf numFmtId="0" fontId="2" fillId="0" borderId="6" xfId="0" applyFont="1" applyBorder="1"/>
    <xf numFmtId="0" fontId="5" fillId="2" borderId="14" xfId="0" applyFont="1" applyFill="1" applyBorder="1" applyAlignment="1">
      <alignment horizontal="center" wrapText="1"/>
    </xf>
    <xf numFmtId="0" fontId="2" fillId="0" borderId="15" xfId="0" applyFont="1" applyBorder="1"/>
    <xf numFmtId="0" fontId="8" fillId="0" borderId="2" xfId="0" applyFont="1" applyBorder="1" applyAlignment="1">
      <alignment horizontal="center" vertical="center" wrapText="1"/>
    </xf>
    <xf numFmtId="0" fontId="2" fillId="0" borderId="17" xfId="0" applyFont="1" applyBorder="1"/>
    <xf numFmtId="0" fontId="8" fillId="0" borderId="4" xfId="0" applyFont="1" applyBorder="1" applyAlignment="1">
      <alignment horizontal="center" vertical="center" wrapText="1"/>
    </xf>
    <xf numFmtId="0" fontId="7" fillId="4" borderId="4" xfId="0" applyFont="1" applyFill="1" applyBorder="1" applyAlignment="1">
      <alignment horizontal="left" vertical="center" wrapText="1"/>
    </xf>
    <xf numFmtId="0" fontId="11" fillId="3" borderId="14" xfId="0" applyFont="1" applyFill="1" applyBorder="1" applyAlignment="1">
      <alignment horizontal="center" wrapText="1"/>
    </xf>
    <xf numFmtId="0" fontId="7" fillId="4" borderId="2" xfId="0" applyFont="1" applyFill="1" applyBorder="1" applyAlignment="1">
      <alignment horizontal="left" vertical="center" wrapText="1"/>
    </xf>
    <xf numFmtId="0" fontId="2" fillId="0" borderId="3" xfId="0" applyFont="1" applyBorder="1"/>
    <xf numFmtId="0" fontId="2" fillId="0" borderId="9" xfId="0" applyFont="1" applyBorder="1"/>
    <xf numFmtId="0" fontId="2" fillId="0" borderId="21" xfId="0" applyFont="1" applyBorder="1"/>
    <xf numFmtId="0" fontId="2" fillId="0" borderId="10" xfId="0" applyFont="1" applyBorder="1"/>
    <xf numFmtId="0" fontId="15" fillId="3" borderId="19"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2" fillId="0" borderId="20" xfId="0" applyFont="1" applyBorder="1"/>
    <xf numFmtId="0" fontId="2" fillId="0" borderId="24" xfId="0" applyFont="1" applyBorder="1"/>
    <xf numFmtId="0" fontId="11" fillId="3" borderId="19" xfId="0" applyFont="1" applyFill="1" applyBorder="1" applyAlignment="1">
      <alignment horizontal="left" vertical="center" wrapText="1"/>
    </xf>
    <xf numFmtId="0" fontId="5" fillId="3" borderId="19" xfId="0" applyFont="1" applyFill="1" applyBorder="1" applyAlignment="1">
      <alignment horizontal="center" wrapText="1"/>
    </xf>
    <xf numFmtId="0" fontId="14" fillId="3" borderId="19" xfId="0" applyFont="1" applyFill="1" applyBorder="1" applyAlignment="1">
      <alignment horizontal="left" vertical="center" wrapText="1"/>
    </xf>
    <xf numFmtId="0" fontId="14" fillId="3" borderId="11" xfId="0" applyFont="1" applyFill="1" applyBorder="1" applyAlignment="1">
      <alignment horizontal="left" vertical="center"/>
    </xf>
    <xf numFmtId="0" fontId="2" fillId="0" borderId="12" xfId="0" applyFont="1" applyBorder="1"/>
    <xf numFmtId="0" fontId="2" fillId="0" borderId="13" xfId="0" applyFont="1" applyBorder="1"/>
    <xf numFmtId="0" fontId="5" fillId="3" borderId="14" xfId="0" applyFont="1" applyFill="1" applyBorder="1" applyAlignment="1">
      <alignment horizontal="center" wrapText="1"/>
    </xf>
    <xf numFmtId="1" fontId="8" fillId="2" borderId="4" xfId="0" applyNumberFormat="1" applyFont="1" applyFill="1" applyBorder="1" applyAlignment="1">
      <alignment horizontal="left" vertical="center" wrapText="1"/>
    </xf>
    <xf numFmtId="0" fontId="2" fillId="0" borderId="16" xfId="0" applyFont="1" applyBorder="1"/>
    <xf numFmtId="0" fontId="4" fillId="3" borderId="11" xfId="0" applyFont="1" applyFill="1" applyBorder="1" applyAlignment="1">
      <alignment horizontal="center"/>
    </xf>
    <xf numFmtId="0" fontId="9" fillId="3" borderId="11" xfId="0" applyFont="1" applyFill="1" applyBorder="1" applyAlignment="1">
      <alignment horizontal="center" vertical="center" wrapText="1"/>
    </xf>
    <xf numFmtId="0" fontId="1" fillId="2" borderId="2" xfId="0" applyFont="1" applyFill="1" applyBorder="1" applyAlignment="1">
      <alignment horizontal="center" vertical="center"/>
    </xf>
    <xf numFmtId="0" fontId="2" fillId="0" borderId="8" xfId="0" applyFont="1" applyBorder="1"/>
    <xf numFmtId="0" fontId="2" fillId="0" borderId="7" xfId="0" applyFont="1" applyBorder="1"/>
    <xf numFmtId="0" fontId="3" fillId="0" borderId="4" xfId="0" applyFont="1" applyBorder="1" applyAlignment="1">
      <alignment horizontal="center" vertical="center"/>
    </xf>
    <xf numFmtId="0" fontId="3" fillId="2" borderId="4" xfId="0" applyFont="1" applyFill="1" applyBorder="1" applyAlignment="1">
      <alignment horizontal="center" vertical="center"/>
    </xf>
    <xf numFmtId="0" fontId="21" fillId="0" borderId="4" xfId="0" applyFont="1" applyBorder="1" applyAlignment="1">
      <alignment horizontal="left" vertical="center" wrapText="1"/>
    </xf>
    <xf numFmtId="0" fontId="22" fillId="4" borderId="4" xfId="0" applyFont="1" applyFill="1" applyBorder="1" applyAlignment="1">
      <alignment horizontal="center" vertical="center" wrapText="1"/>
    </xf>
    <xf numFmtId="0" fontId="23" fillId="0" borderId="4" xfId="0" applyFont="1" applyBorder="1" applyAlignment="1">
      <alignment horizontal="center" vertical="center"/>
    </xf>
    <xf numFmtId="0" fontId="21" fillId="2" borderId="4"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2" fillId="0" borderId="32" xfId="0" applyFont="1" applyBorder="1"/>
    <xf numFmtId="0" fontId="2" fillId="0" borderId="33" xfId="0" applyFont="1" applyBorder="1"/>
    <xf numFmtId="0" fontId="21" fillId="2" borderId="31" xfId="0" applyFont="1" applyFill="1" applyBorder="1" applyAlignment="1">
      <alignment horizontal="center" vertical="center"/>
    </xf>
    <xf numFmtId="0" fontId="21" fillId="2" borderId="34" xfId="0" applyFont="1" applyFill="1" applyBorder="1" applyAlignment="1">
      <alignment horizontal="center" vertical="center"/>
    </xf>
    <xf numFmtId="0" fontId="2" fillId="0" borderId="35" xfId="0" applyFont="1" applyBorder="1"/>
    <xf numFmtId="0" fontId="21" fillId="2" borderId="37" xfId="0" applyFont="1" applyFill="1" applyBorder="1" applyAlignment="1">
      <alignment horizontal="left" vertical="center"/>
    </xf>
    <xf numFmtId="0" fontId="2" fillId="0" borderId="38" xfId="0" applyFont="1" applyBorder="1"/>
    <xf numFmtId="0" fontId="2" fillId="0" borderId="39" xfId="0" applyFont="1" applyBorder="1"/>
    <xf numFmtId="0" fontId="21" fillId="2" borderId="37" xfId="0" applyFont="1" applyFill="1" applyBorder="1" applyAlignment="1">
      <alignment horizontal="right" vertical="center"/>
    </xf>
    <xf numFmtId="0" fontId="2" fillId="0" borderId="40" xfId="0" applyFont="1" applyBorder="1"/>
    <xf numFmtId="0" fontId="21" fillId="0" borderId="4" xfId="0" applyFont="1" applyBorder="1" applyAlignment="1">
      <alignment horizontal="center" vertical="center"/>
    </xf>
    <xf numFmtId="0" fontId="21" fillId="6" borderId="4" xfId="0" applyFont="1" applyFill="1" applyBorder="1" applyAlignment="1">
      <alignment horizontal="center" vertical="center" wrapText="1"/>
    </xf>
    <xf numFmtId="0" fontId="21" fillId="0" borderId="4" xfId="0" applyFont="1" applyBorder="1" applyAlignment="1">
      <alignment horizontal="center" vertical="center" wrapText="1"/>
    </xf>
    <xf numFmtId="9" fontId="21" fillId="0" borderId="4" xfId="0" applyNumberFormat="1" applyFont="1" applyBorder="1" applyAlignment="1">
      <alignment horizontal="center" vertical="center" wrapText="1"/>
    </xf>
    <xf numFmtId="0" fontId="22" fillId="4" borderId="4" xfId="0" applyFont="1" applyFill="1" applyBorder="1" applyAlignment="1">
      <alignment horizontal="left" vertical="center" wrapText="1"/>
    </xf>
    <xf numFmtId="164" fontId="21" fillId="0" borderId="5" xfId="0" applyNumberFormat="1" applyFont="1" applyBorder="1" applyAlignment="1">
      <alignment horizontal="center"/>
    </xf>
    <xf numFmtId="0" fontId="21" fillId="2" borderId="46" xfId="0" applyFont="1" applyFill="1" applyBorder="1" applyAlignment="1">
      <alignment horizontal="left" vertical="center" wrapText="1"/>
    </xf>
    <xf numFmtId="0" fontId="21" fillId="6" borderId="4" xfId="0" applyFont="1" applyFill="1" applyBorder="1" applyAlignment="1">
      <alignment horizontal="center" vertical="center"/>
    </xf>
    <xf numFmtId="0" fontId="22" fillId="4" borderId="2" xfId="0" applyFont="1" applyFill="1" applyBorder="1" applyAlignment="1">
      <alignment horizontal="center" vertical="center" wrapText="1"/>
    </xf>
    <xf numFmtId="0" fontId="23" fillId="0" borderId="41" xfId="0" applyFont="1" applyBorder="1" applyAlignment="1">
      <alignment horizontal="center" vertical="center"/>
    </xf>
    <xf numFmtId="0" fontId="2" fillId="0" borderId="42" xfId="0" applyFont="1" applyBorder="1"/>
    <xf numFmtId="165" fontId="21" fillId="0" borderId="4" xfId="0" applyNumberFormat="1" applyFont="1" applyBorder="1" applyAlignment="1">
      <alignment horizontal="left" vertical="center" wrapText="1"/>
    </xf>
    <xf numFmtId="0" fontId="21" fillId="0" borderId="5" xfId="0" applyFont="1" applyBorder="1" applyAlignment="1">
      <alignment horizontal="left" vertical="center" wrapText="1"/>
    </xf>
    <xf numFmtId="0" fontId="21" fillId="0" borderId="2" xfId="0" applyFont="1" applyBorder="1" applyAlignment="1">
      <alignment horizontal="center" vertical="center"/>
    </xf>
    <xf numFmtId="0" fontId="21" fillId="0" borderId="0" xfId="0" applyFont="1" applyAlignment="1">
      <alignment horizontal="center"/>
    </xf>
    <xf numFmtId="0" fontId="25" fillId="0" borderId="4" xfId="0" applyFont="1" applyBorder="1" applyAlignment="1">
      <alignment horizontal="center" vertical="center" wrapText="1"/>
    </xf>
    <xf numFmtId="9" fontId="21" fillId="6" borderId="4" xfId="0" applyNumberFormat="1" applyFont="1" applyFill="1" applyBorder="1" applyAlignment="1">
      <alignment horizontal="center" vertical="center" wrapText="1"/>
    </xf>
    <xf numFmtId="167" fontId="21" fillId="0" borderId="4" xfId="0" applyNumberFormat="1" applyFont="1" applyBorder="1" applyAlignment="1">
      <alignment horizontal="left" vertical="center" wrapText="1"/>
    </xf>
    <xf numFmtId="0" fontId="21" fillId="6" borderId="4" xfId="0" applyFont="1" applyFill="1" applyBorder="1" applyAlignment="1">
      <alignment horizontal="left" vertical="center"/>
    </xf>
    <xf numFmtId="0" fontId="21" fillId="6" borderId="4" xfId="0" applyFont="1" applyFill="1" applyBorder="1" applyAlignment="1">
      <alignment horizontal="left" vertical="center" wrapText="1"/>
    </xf>
    <xf numFmtId="0" fontId="21" fillId="0" borderId="4" xfId="0" applyFont="1" applyBorder="1" applyAlignment="1">
      <alignment horizontal="center"/>
    </xf>
    <xf numFmtId="0" fontId="21" fillId="2" borderId="4" xfId="0" applyFont="1" applyFill="1" applyBorder="1" applyAlignment="1">
      <alignment horizontal="left" vertical="center" wrapText="1"/>
    </xf>
    <xf numFmtId="10" fontId="21" fillId="2" borderId="49" xfId="0" applyNumberFormat="1" applyFont="1" applyFill="1" applyBorder="1" applyAlignment="1">
      <alignment horizontal="center" vertical="center"/>
    </xf>
    <xf numFmtId="10" fontId="21" fillId="2" borderId="42" xfId="0" applyNumberFormat="1" applyFont="1" applyFill="1" applyBorder="1" applyAlignment="1">
      <alignment horizontal="center" vertical="center"/>
    </xf>
    <xf numFmtId="10" fontId="21" fillId="2" borderId="41" xfId="0" applyNumberFormat="1" applyFont="1" applyFill="1" applyBorder="1" applyAlignment="1">
      <alignment horizontal="center" vertical="center"/>
    </xf>
    <xf numFmtId="10" fontId="21" fillId="0" borderId="41" xfId="0" applyNumberFormat="1" applyFont="1" applyBorder="1" applyAlignment="1">
      <alignment horizontal="center" vertical="center"/>
    </xf>
    <xf numFmtId="0" fontId="21" fillId="0" borderId="50" xfId="0" applyFont="1" applyBorder="1" applyAlignment="1">
      <alignment horizontal="center" vertical="center"/>
    </xf>
    <xf numFmtId="0" fontId="2" fillId="0" borderId="50" xfId="0" applyFont="1" applyBorder="1"/>
    <xf numFmtId="0" fontId="21" fillId="0" borderId="41" xfId="0" applyFont="1" applyBorder="1" applyAlignment="1">
      <alignment horizontal="left" vertical="center" wrapText="1"/>
    </xf>
    <xf numFmtId="0" fontId="21" fillId="0" borderId="41" xfId="0" applyFont="1" applyBorder="1" applyAlignment="1">
      <alignment horizontal="center" vertical="center"/>
    </xf>
    <xf numFmtId="9" fontId="21" fillId="0" borderId="41" xfId="0" applyNumberFormat="1" applyFont="1" applyBorder="1" applyAlignment="1">
      <alignment horizontal="center" vertical="center"/>
    </xf>
    <xf numFmtId="0" fontId="22" fillId="8" borderId="47" xfId="0" applyFont="1" applyFill="1" applyBorder="1" applyAlignment="1">
      <alignment horizontal="center" vertical="center" wrapText="1"/>
    </xf>
    <xf numFmtId="0" fontId="22" fillId="7" borderId="47" xfId="0" applyFont="1" applyFill="1" applyBorder="1" applyAlignment="1">
      <alignment horizontal="center" vertical="center" wrapText="1"/>
    </xf>
    <xf numFmtId="0" fontId="26" fillId="0" borderId="0" xfId="0" applyFont="1" applyAlignment="1">
      <alignment horizontal="center" vertical="center" wrapText="1"/>
    </xf>
    <xf numFmtId="0" fontId="24" fillId="2" borderId="4" xfId="0" applyFont="1" applyFill="1" applyBorder="1" applyAlignment="1">
      <alignment horizontal="center" vertical="center" wrapText="1"/>
    </xf>
    <xf numFmtId="0" fontId="2" fillId="0" borderId="48" xfId="0" applyFont="1" applyBorder="1"/>
    <xf numFmtId="0" fontId="22" fillId="8" borderId="4" xfId="0" applyFont="1" applyFill="1" applyBorder="1" applyAlignment="1">
      <alignment horizontal="center" vertical="center" wrapText="1"/>
    </xf>
    <xf numFmtId="0" fontId="21" fillId="2" borderId="41" xfId="0" applyFont="1" applyFill="1" applyBorder="1" applyAlignment="1">
      <alignment horizontal="center" vertical="center"/>
    </xf>
    <xf numFmtId="0" fontId="21" fillId="2" borderId="41" xfId="0" applyFont="1" applyFill="1" applyBorder="1" applyAlignment="1">
      <alignment horizontal="left" vertical="center" wrapText="1"/>
    </xf>
    <xf numFmtId="0" fontId="2" fillId="0" borderId="51" xfId="0" applyFont="1" applyBorder="1"/>
    <xf numFmtId="0" fontId="28" fillId="10" borderId="57" xfId="0" applyFont="1" applyFill="1" applyBorder="1" applyAlignment="1">
      <alignment horizontal="center" vertical="center" wrapText="1"/>
    </xf>
    <xf numFmtId="0" fontId="2" fillId="0" borderId="59" xfId="0" applyFont="1" applyBorder="1"/>
    <xf numFmtId="0" fontId="2" fillId="0" borderId="62" xfId="0" applyFont="1" applyBorder="1"/>
    <xf numFmtId="0" fontId="2" fillId="0" borderId="64" xfId="0" applyFont="1" applyBorder="1"/>
    <xf numFmtId="0" fontId="28" fillId="10" borderId="56" xfId="0" applyFont="1" applyFill="1" applyBorder="1" applyAlignment="1">
      <alignment horizontal="center" vertical="center" wrapText="1"/>
    </xf>
    <xf numFmtId="0" fontId="2" fillId="0" borderId="65" xfId="0" applyFont="1" applyBorder="1"/>
    <xf numFmtId="0" fontId="28" fillId="10" borderId="52" xfId="0" applyFont="1" applyFill="1" applyBorder="1" applyAlignment="1">
      <alignment horizontal="center" vertical="center" wrapText="1"/>
    </xf>
    <xf numFmtId="0" fontId="2" fillId="0" borderId="53" xfId="0" applyFont="1" applyBorder="1"/>
    <xf numFmtId="0" fontId="2" fillId="0" borderId="54" xfId="0" applyFont="1" applyBorder="1"/>
    <xf numFmtId="0" fontId="26" fillId="2" borderId="11" xfId="0" applyFont="1" applyFill="1" applyBorder="1" applyAlignment="1">
      <alignment horizontal="center" vertical="center" wrapText="1"/>
    </xf>
    <xf numFmtId="0" fontId="2" fillId="0" borderId="61" xfId="0" applyFont="1" applyBorder="1"/>
    <xf numFmtId="0" fontId="28" fillId="8" borderId="57" xfId="0" applyFont="1" applyFill="1" applyBorder="1" applyAlignment="1">
      <alignment horizontal="center" vertical="center" wrapText="1"/>
    </xf>
    <xf numFmtId="0" fontId="2" fillId="0" borderId="58" xfId="0" applyFont="1" applyBorder="1"/>
    <xf numFmtId="0" fontId="2" fillId="0" borderId="63" xfId="0" applyFont="1" applyBorder="1"/>
    <xf numFmtId="0" fontId="28" fillId="11" borderId="57" xfId="0" applyFont="1" applyFill="1" applyBorder="1" applyAlignment="1">
      <alignment horizontal="center" vertical="center" wrapText="1"/>
    </xf>
    <xf numFmtId="0" fontId="28" fillId="10" borderId="60" xfId="0" applyFont="1" applyFill="1" applyBorder="1" applyAlignment="1">
      <alignment horizontal="center" vertical="center" wrapText="1"/>
    </xf>
    <xf numFmtId="0" fontId="28" fillId="12" borderId="57" xfId="0" applyFont="1" applyFill="1" applyBorder="1" applyAlignment="1">
      <alignment horizontal="center" vertical="center" wrapText="1"/>
    </xf>
    <xf numFmtId="0" fontId="31" fillId="8" borderId="41" xfId="0" applyFont="1" applyFill="1" applyBorder="1" applyAlignment="1">
      <alignment horizontal="center" vertical="center" wrapText="1"/>
    </xf>
    <xf numFmtId="0" fontId="31" fillId="15" borderId="41" xfId="0" applyFont="1" applyFill="1" applyBorder="1" applyAlignment="1">
      <alignment horizontal="center" vertical="center" wrapText="1"/>
    </xf>
    <xf numFmtId="0" fontId="31" fillId="10" borderId="41" xfId="0" applyFont="1" applyFill="1" applyBorder="1" applyAlignment="1">
      <alignment horizontal="center" vertical="center" wrapText="1"/>
    </xf>
    <xf numFmtId="0" fontId="31" fillId="14" borderId="41" xfId="0" applyFont="1" applyFill="1" applyBorder="1" applyAlignment="1">
      <alignment horizontal="center" vertical="center" wrapText="1"/>
    </xf>
    <xf numFmtId="0" fontId="30" fillId="0" borderId="41" xfId="0" applyFont="1" applyBorder="1" applyAlignment="1">
      <alignment horizontal="left" vertical="center" wrapText="1"/>
    </xf>
    <xf numFmtId="0" fontId="30" fillId="0" borderId="41" xfId="0" applyFont="1" applyBorder="1" applyAlignment="1">
      <alignment horizontal="center" vertical="center" wrapText="1"/>
    </xf>
    <xf numFmtId="171" fontId="33" fillId="19" borderId="4" xfId="0" applyNumberFormat="1" applyFont="1" applyFill="1" applyBorder="1" applyAlignment="1">
      <alignment horizontal="center" vertical="center" wrapText="1"/>
    </xf>
    <xf numFmtId="0" fontId="28" fillId="10" borderId="4" xfId="0" applyFont="1" applyFill="1" applyBorder="1" applyAlignment="1">
      <alignment horizontal="center" vertical="center" wrapText="1"/>
    </xf>
    <xf numFmtId="0" fontId="28" fillId="19" borderId="4"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2" fillId="7" borderId="31" xfId="0" applyFont="1" applyFill="1" applyBorder="1" applyAlignment="1">
      <alignment horizontal="center" vertical="center" wrapText="1"/>
    </xf>
    <xf numFmtId="1" fontId="30" fillId="2" borderId="41" xfId="0" applyNumberFormat="1" applyFont="1" applyFill="1" applyBorder="1" applyAlignment="1">
      <alignment horizontal="center" vertical="center"/>
    </xf>
    <xf numFmtId="0" fontId="28" fillId="8" borderId="37" xfId="0" applyFont="1" applyFill="1" applyBorder="1" applyAlignment="1">
      <alignment horizontal="center" vertical="center"/>
    </xf>
    <xf numFmtId="0" fontId="35" fillId="2" borderId="41" xfId="0" applyFont="1" applyFill="1" applyBorder="1" applyAlignment="1">
      <alignment horizontal="center" vertical="center" wrapText="1"/>
    </xf>
    <xf numFmtId="0" fontId="76" fillId="3" borderId="41" xfId="0" applyFont="1" applyFill="1" applyBorder="1" applyAlignment="1">
      <alignment horizontal="left" vertical="center" wrapText="1"/>
    </xf>
    <xf numFmtId="0" fontId="35" fillId="3" borderId="41" xfId="0" applyFont="1" applyFill="1" applyBorder="1" applyAlignment="1">
      <alignment horizontal="center" vertical="center" wrapText="1"/>
    </xf>
    <xf numFmtId="0" fontId="35" fillId="3" borderId="41" xfId="0" applyFont="1" applyFill="1" applyBorder="1" applyAlignment="1">
      <alignment horizontal="left" vertical="center" wrapText="1"/>
    </xf>
    <xf numFmtId="0" fontId="22" fillId="8" borderId="37" xfId="0" applyFont="1" applyFill="1" applyBorder="1" applyAlignment="1">
      <alignment horizontal="right" vertical="center"/>
    </xf>
    <xf numFmtId="0" fontId="22" fillId="10" borderId="37" xfId="0" applyFont="1" applyFill="1" applyBorder="1" applyAlignment="1">
      <alignment horizontal="center" vertical="center"/>
    </xf>
    <xf numFmtId="2" fontId="35" fillId="3" borderId="41" xfId="0" applyNumberFormat="1" applyFont="1" applyFill="1" applyBorder="1" applyAlignment="1">
      <alignment horizontal="center" vertical="center" wrapText="1"/>
    </xf>
    <xf numFmtId="172" fontId="35" fillId="3" borderId="41" xfId="0" applyNumberFormat="1" applyFont="1" applyFill="1" applyBorder="1" applyAlignment="1">
      <alignment horizontal="center" vertical="center" wrapText="1"/>
    </xf>
    <xf numFmtId="0" fontId="38" fillId="5" borderId="69" xfId="0" applyFont="1" applyFill="1" applyBorder="1" applyAlignment="1">
      <alignment horizontal="center" vertical="center" wrapText="1"/>
    </xf>
    <xf numFmtId="0" fontId="2" fillId="0" borderId="70" xfId="0" applyFont="1" applyBorder="1"/>
    <xf numFmtId="0" fontId="8" fillId="2" borderId="68" xfId="0" applyFont="1" applyFill="1" applyBorder="1" applyAlignment="1">
      <alignment horizontal="center" vertical="center"/>
    </xf>
    <xf numFmtId="0" fontId="2" fillId="0" borderId="71" xfId="0" applyFont="1" applyBorder="1"/>
    <xf numFmtId="0" fontId="2" fillId="0" borderId="72" xfId="0" applyFont="1" applyBorder="1"/>
    <xf numFmtId="0" fontId="40" fillId="0" borderId="77" xfId="0" applyFont="1" applyBorder="1" applyAlignment="1">
      <alignment horizontal="center" vertical="center" wrapText="1"/>
    </xf>
    <xf numFmtId="0" fontId="2" fillId="0" borderId="78" xfId="0" applyFont="1" applyBorder="1"/>
    <xf numFmtId="0" fontId="2" fillId="0" borderId="79" xfId="0" applyFont="1" applyBorder="1"/>
    <xf numFmtId="0" fontId="42" fillId="23" borderId="96" xfId="0" applyFont="1" applyFill="1" applyBorder="1" applyAlignment="1">
      <alignment horizontal="center" vertical="center"/>
    </xf>
    <xf numFmtId="0" fontId="2" fillId="0" borderId="97" xfId="0" applyFont="1" applyBorder="1"/>
    <xf numFmtId="0" fontId="2" fillId="0" borderId="98" xfId="0" applyFont="1" applyBorder="1"/>
    <xf numFmtId="0" fontId="40" fillId="0" borderId="73" xfId="0" applyFont="1" applyBorder="1" applyAlignment="1">
      <alignment horizontal="center" vertical="center" wrapText="1"/>
    </xf>
    <xf numFmtId="0" fontId="2" fillId="0" borderId="74" xfId="0" applyFont="1" applyBorder="1"/>
    <xf numFmtId="0" fontId="2" fillId="0" borderId="75" xfId="0" applyFont="1" applyBorder="1"/>
    <xf numFmtId="3" fontId="40" fillId="22" borderId="76" xfId="0" applyNumberFormat="1" applyFont="1" applyFill="1" applyBorder="1" applyAlignment="1">
      <alignment horizontal="center" vertical="center"/>
    </xf>
    <xf numFmtId="0" fontId="40" fillId="22" borderId="73" xfId="0" applyFont="1" applyFill="1" applyBorder="1" applyAlignment="1">
      <alignment horizontal="center" vertical="center"/>
    </xf>
    <xf numFmtId="49" fontId="42" fillId="23" borderId="82" xfId="0" applyNumberFormat="1" applyFont="1" applyFill="1" applyBorder="1" applyAlignment="1">
      <alignment horizontal="center" vertical="center" wrapText="1"/>
    </xf>
    <xf numFmtId="0" fontId="2" fillId="0" borderId="86" xfId="0" applyFont="1" applyBorder="1"/>
    <xf numFmtId="0" fontId="40" fillId="0" borderId="93" xfId="0" applyFont="1" applyBorder="1" applyAlignment="1">
      <alignment horizontal="center" vertical="center" wrapText="1"/>
    </xf>
    <xf numFmtId="0" fontId="2" fillId="0" borderId="94" xfId="0" applyFont="1" applyBorder="1"/>
    <xf numFmtId="0" fontId="2" fillId="0" borderId="95" xfId="0" applyFont="1" applyBorder="1"/>
    <xf numFmtId="0" fontId="45" fillId="25" borderId="11" xfId="0" applyFont="1" applyFill="1" applyBorder="1" applyAlignment="1">
      <alignment horizontal="center"/>
    </xf>
    <xf numFmtId="0" fontId="48" fillId="0" borderId="4" xfId="0" applyFont="1" applyBorder="1" applyAlignment="1">
      <alignment horizontal="left" vertical="top"/>
    </xf>
    <xf numFmtId="0" fontId="48" fillId="0" borderId="4" xfId="0" applyFont="1" applyBorder="1" applyAlignment="1">
      <alignment horizontal="left" vertical="center" wrapText="1"/>
    </xf>
    <xf numFmtId="0" fontId="45" fillId="25" borderId="11" xfId="0" applyFont="1" applyFill="1" applyBorder="1" applyAlignment="1">
      <alignment horizontal="center" vertical="center"/>
    </xf>
    <xf numFmtId="9" fontId="21" fillId="3" borderId="41" xfId="0" applyNumberFormat="1" applyFont="1" applyFill="1" applyBorder="1" applyAlignment="1">
      <alignment horizontal="left" vertical="center" wrapText="1"/>
    </xf>
    <xf numFmtId="0" fontId="60" fillId="0" borderId="41" xfId="0" applyFont="1" applyBorder="1" applyAlignment="1">
      <alignment horizontal="left" vertical="center" wrapText="1"/>
    </xf>
    <xf numFmtId="0" fontId="8" fillId="0" borderId="41" xfId="0" applyFont="1" applyBorder="1" applyAlignment="1">
      <alignment horizontal="center" vertical="center"/>
    </xf>
    <xf numFmtId="0" fontId="8" fillId="0" borderId="41" xfId="0" applyFont="1" applyBorder="1" applyAlignment="1">
      <alignment horizontal="left" vertical="center" wrapText="1"/>
    </xf>
    <xf numFmtId="0" fontId="59" fillId="8" borderId="106" xfId="0" applyFont="1" applyFill="1" applyBorder="1" applyAlignment="1">
      <alignment horizontal="center" vertical="center" wrapText="1"/>
    </xf>
    <xf numFmtId="0" fontId="2" fillId="0" borderId="107" xfId="0" applyFont="1" applyBorder="1"/>
    <xf numFmtId="0" fontId="2" fillId="0" borderId="108" xfId="0" applyFont="1" applyBorder="1"/>
    <xf numFmtId="0" fontId="22" fillId="8" borderId="41" xfId="0" applyFont="1" applyFill="1" applyBorder="1" applyAlignment="1">
      <alignment horizontal="center" vertical="center" wrapText="1"/>
    </xf>
    <xf numFmtId="0" fontId="22" fillId="9" borderId="46" xfId="0" applyFont="1" applyFill="1" applyBorder="1" applyAlignment="1">
      <alignment horizontal="center" vertical="center"/>
    </xf>
    <xf numFmtId="0" fontId="22" fillId="26" borderId="4" xfId="0" applyFont="1" applyFill="1" applyBorder="1" applyAlignment="1">
      <alignment horizontal="center" vertical="center" wrapText="1"/>
    </xf>
    <xf numFmtId="0" fontId="21" fillId="0" borderId="4" xfId="0" applyFont="1" applyBorder="1" applyAlignment="1">
      <alignment horizontal="left" vertical="top"/>
    </xf>
    <xf numFmtId="1" fontId="36" fillId="2" borderId="22" xfId="0" applyNumberFormat="1" applyFont="1" applyFill="1" applyBorder="1" applyAlignment="1">
      <alignment horizontal="center" vertical="center" wrapText="1"/>
    </xf>
    <xf numFmtId="2" fontId="26" fillId="2" borderId="22" xfId="0" applyNumberFormat="1" applyFont="1" applyFill="1" applyBorder="1" applyAlignment="1">
      <alignment horizontal="center" vertical="center" wrapText="1"/>
    </xf>
    <xf numFmtId="10" fontId="26" fillId="0" borderId="22" xfId="0" applyNumberFormat="1" applyFont="1" applyBorder="1" applyAlignment="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4.Magnitud_Presupuesto'!A1"/><Relationship Id="rId7" Type="http://schemas.openxmlformats.org/officeDocument/2006/relationships/image" Target="../media/image1.png"/><Relationship Id="rId2" Type="http://schemas.openxmlformats.org/officeDocument/2006/relationships/hyperlink" Target="#'3.%20Metas%20Proyecto%20de%20Inv'!A1"/><Relationship Id="rId1" Type="http://schemas.openxmlformats.org/officeDocument/2006/relationships/hyperlink" Target="#'2.Actividades_Tareas_vig'!A1"/><Relationship Id="rId6" Type="http://schemas.openxmlformats.org/officeDocument/2006/relationships/hyperlink" Target="#'6.%20Territorializaci&#243;n'!A1"/><Relationship Id="rId5" Type="http://schemas.openxmlformats.org/officeDocument/2006/relationships/hyperlink" Target="#'Anexo_Hoja%20de%20vida%20Indicador'!A1"/><Relationship Id="rId4" Type="http://schemas.openxmlformats.org/officeDocument/2006/relationships/hyperlink" Target="#'5.%20Metas_PDD'!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04800" cy="304800"/>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14</xdr:col>
      <xdr:colOff>333375</xdr:colOff>
      <xdr:row>13</xdr:row>
      <xdr:rowOff>238125</xdr:rowOff>
    </xdr:from>
    <xdr:ext cx="2743200" cy="409575"/>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974400" y="3579975"/>
          <a:ext cx="2743200" cy="4000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2. Actividades_tareas_vigencia</a:t>
          </a:r>
          <a:endParaRPr sz="1400"/>
        </a:p>
      </xdr:txBody>
    </xdr:sp>
    <xdr:clientData fLocksWithSheet="0"/>
  </xdr:oneCellAnchor>
  <xdr:oneCellAnchor>
    <xdr:from>
      <xdr:col>14</xdr:col>
      <xdr:colOff>333375</xdr:colOff>
      <xdr:row>14</xdr:row>
      <xdr:rowOff>257175</xdr:rowOff>
    </xdr:from>
    <xdr:ext cx="2752725" cy="400050"/>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3974400" y="3584738"/>
          <a:ext cx="2743200"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3. Metas Proyecto de Inv</a:t>
          </a:r>
          <a:endParaRPr sz="1200" b="0">
            <a:solidFill>
              <a:schemeClr val="lt1"/>
            </a:solidFill>
            <a:latin typeface="Arial"/>
            <a:ea typeface="Arial"/>
            <a:cs typeface="Arial"/>
            <a:sym typeface="Arial"/>
          </a:endParaRPr>
        </a:p>
      </xdr:txBody>
    </xdr:sp>
    <xdr:clientData fLocksWithSheet="0"/>
  </xdr:oneCellAnchor>
  <xdr:oneCellAnchor>
    <xdr:from>
      <xdr:col>14</xdr:col>
      <xdr:colOff>333375</xdr:colOff>
      <xdr:row>15</xdr:row>
      <xdr:rowOff>219075</xdr:rowOff>
    </xdr:from>
    <xdr:ext cx="2752725" cy="409575"/>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3974400" y="3579975"/>
          <a:ext cx="2743200" cy="4000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4. Magnitud_ Presupuesto</a:t>
          </a:r>
          <a:endParaRPr sz="1200" b="0">
            <a:solidFill>
              <a:schemeClr val="lt1"/>
            </a:solidFill>
            <a:latin typeface="Arial"/>
            <a:ea typeface="Arial"/>
            <a:cs typeface="Arial"/>
            <a:sym typeface="Arial"/>
          </a:endParaRPr>
        </a:p>
      </xdr:txBody>
    </xdr:sp>
    <xdr:clientData fLocksWithSheet="0"/>
  </xdr:oneCellAnchor>
  <xdr:oneCellAnchor>
    <xdr:from>
      <xdr:col>14</xdr:col>
      <xdr:colOff>342900</xdr:colOff>
      <xdr:row>16</xdr:row>
      <xdr:rowOff>200025</xdr:rowOff>
    </xdr:from>
    <xdr:ext cx="2743200" cy="419100"/>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3979163" y="3575213"/>
          <a:ext cx="2733675"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5.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14</xdr:col>
      <xdr:colOff>314325</xdr:colOff>
      <xdr:row>12</xdr:row>
      <xdr:rowOff>142875</xdr:rowOff>
    </xdr:from>
    <xdr:ext cx="2771775" cy="514350"/>
    <xdr:sp macro="" textlink="">
      <xdr:nvSpPr>
        <xdr:cNvPr id="8" name="Shape 8">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3964875" y="3527588"/>
          <a:ext cx="2762250" cy="5048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Hojas de Vida de los Indicadores MPI-MPDD_Formato F11</a:t>
          </a:r>
          <a:endParaRPr sz="1200" b="0">
            <a:solidFill>
              <a:schemeClr val="lt1"/>
            </a:solidFill>
            <a:latin typeface="Arial"/>
            <a:ea typeface="Arial"/>
            <a:cs typeface="Arial"/>
            <a:sym typeface="Arial"/>
          </a:endParaRPr>
        </a:p>
      </xdr:txBody>
    </xdr:sp>
    <xdr:clientData fLocksWithSheet="0"/>
  </xdr:oneCellAnchor>
  <xdr:oneCellAnchor>
    <xdr:from>
      <xdr:col>14</xdr:col>
      <xdr:colOff>333375</xdr:colOff>
      <xdr:row>17</xdr:row>
      <xdr:rowOff>219075</xdr:rowOff>
    </xdr:from>
    <xdr:ext cx="2752725" cy="438150"/>
    <xdr:sp macro="" textlink="">
      <xdr:nvSpPr>
        <xdr:cNvPr id="9" name="Shape 9">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3974400" y="3565688"/>
          <a:ext cx="2743200" cy="4286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6.  Territorialización</a:t>
          </a:r>
          <a:endParaRPr sz="1400"/>
        </a:p>
      </xdr:txBody>
    </xdr:sp>
    <xdr:clientData fLocksWithSheet="0"/>
  </xdr:oneCellAnchor>
  <xdr:oneCellAnchor>
    <xdr:from>
      <xdr:col>1</xdr:col>
      <xdr:colOff>95250</xdr:colOff>
      <xdr:row>0</xdr:row>
      <xdr:rowOff>257175</xdr:rowOff>
    </xdr:from>
    <xdr:ext cx="742950" cy="7715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285750</xdr:colOff>
      <xdr:row>0</xdr:row>
      <xdr:rowOff>57150</xdr:rowOff>
    </xdr:from>
    <xdr:ext cx="771525" cy="9715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295275</xdr:colOff>
      <xdr:row>40</xdr:row>
      <xdr:rowOff>95250</xdr:rowOff>
    </xdr:from>
    <xdr:ext cx="771525" cy="97155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238125</xdr:colOff>
      <xdr:row>80</xdr:row>
      <xdr:rowOff>57150</xdr:rowOff>
    </xdr:from>
    <xdr:ext cx="771525" cy="971550"/>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266700</xdr:colOff>
      <xdr:row>120</xdr:row>
      <xdr:rowOff>19050</xdr:rowOff>
    </xdr:from>
    <xdr:ext cx="771525" cy="9715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304800</xdr:colOff>
      <xdr:row>160</xdr:row>
      <xdr:rowOff>57150</xdr:rowOff>
    </xdr:from>
    <xdr:ext cx="771525" cy="971550"/>
    <xdr:pic>
      <xdr:nvPicPr>
        <xdr:cNvPr id="6" name="image1.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342900</xdr:colOff>
      <xdr:row>200</xdr:row>
      <xdr:rowOff>28575</xdr:rowOff>
    </xdr:from>
    <xdr:ext cx="771525" cy="971550"/>
    <xdr:pic>
      <xdr:nvPicPr>
        <xdr:cNvPr id="7" name="image1.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352425</xdr:colOff>
      <xdr:row>240</xdr:row>
      <xdr:rowOff>57150</xdr:rowOff>
    </xdr:from>
    <xdr:ext cx="771525" cy="971550"/>
    <xdr:pic>
      <xdr:nvPicPr>
        <xdr:cNvPr id="8" name="image1.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333375</xdr:colOff>
      <xdr:row>280</xdr:row>
      <xdr:rowOff>57150</xdr:rowOff>
    </xdr:from>
    <xdr:ext cx="771525" cy="971550"/>
    <xdr:pic>
      <xdr:nvPicPr>
        <xdr:cNvPr id="9" name="image1.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2.png" descr="http://intranetsdm.movilidadbogota.gov.co:7778/images/pobtrans.gif">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2.png" descr="http://intranetsdm.movilidadbogota.gov.co:7778/images/pobtrans.gif">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2.png" descr="http://intranetsdm.movilidadbogota.gov.co:7778/images/pobtrans.gif">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2.png" descr="http://intranetsdm.movilidadbogota.gov.co:7778/images/pobtrans.gif">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2.png" descr="http://intranetsdm.movilidadbogota.gov.co:7778/images/pobtrans.gif">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2.png" descr="http://intranetsdm.movilidadbogota.gov.co:7778/images/pobtrans.gif">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2.png" descr="http://intranetsdm.movilidadbogota.gov.co:7778/images/pobtrans.gif">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2.png" descr="http://intranetsdm.movilidadbogota.gov.co:7778/images/pobtrans.gif">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2.png" descr="http://intranetsdm.movilidadbogota.gov.co:7778/images/pobtrans.gif">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2.png" descr="http://intranetsdm.movilidadbogota.gov.co:7778/images/pobtrans.gif">
          <a:extLst>
            <a:ext uri="{FF2B5EF4-FFF2-40B4-BE49-F238E27FC236}">
              <a16:creationId xmlns:a16="http://schemas.microsoft.com/office/drawing/2014/main" id="{00000000-0008-0000-08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2.png" descr="http://intranetsdm.movilidadbogota.gov.co:7778/images/pobtrans.gif">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2.png" descr="http://intranetsdm.movilidadbogota.gov.co:7778/images/pobtrans.gif">
          <a:extLst>
            <a:ext uri="{FF2B5EF4-FFF2-40B4-BE49-F238E27FC236}">
              <a16:creationId xmlns:a16="http://schemas.microsoft.com/office/drawing/2014/main" id="{00000000-0008-0000-08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3.png" descr="http://intranetsdm.movilidadbogota.gov.co:7778/images/pobtrans.gif">
          <a:extLst>
            <a:ext uri="{FF2B5EF4-FFF2-40B4-BE49-F238E27FC236}">
              <a16:creationId xmlns:a16="http://schemas.microsoft.com/office/drawing/2014/main" id="{00000000-0008-0000-08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3.png" descr="http://intranetsdm.movilidadbogota.gov.co:7778/images/pobtrans.gif">
          <a:extLst>
            <a:ext uri="{FF2B5EF4-FFF2-40B4-BE49-F238E27FC236}">
              <a16:creationId xmlns:a16="http://schemas.microsoft.com/office/drawing/2014/main" id="{00000000-0008-0000-08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24</xdr:col>
      <xdr:colOff>0</xdr:colOff>
      <xdr:row>1</xdr:row>
      <xdr:rowOff>0</xdr:rowOff>
    </xdr:from>
    <xdr:ext cx="38100" cy="9525"/>
    <xdr:pic>
      <xdr:nvPicPr>
        <xdr:cNvPr id="2" name="image2.png" descr="http://intranetsdm.movilidadbogota.gov.co:7778/images/pobtrans.gif">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 name="image2.png" descr="http://intranetsdm.movilidadbogota.gov.co:7778/images/pobtrans.gif">
          <a:extLst>
            <a:ext uri="{FF2B5EF4-FFF2-40B4-BE49-F238E27FC236}">
              <a16:creationId xmlns:a16="http://schemas.microsoft.com/office/drawing/2014/main" id="{00000000-0008-0000-0E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 name="image2.png" descr="http://intranetsdm.movilidadbogota.gov.co:7778/images/pobtrans.gif">
          <a:extLst>
            <a:ext uri="{FF2B5EF4-FFF2-40B4-BE49-F238E27FC236}">
              <a16:creationId xmlns:a16="http://schemas.microsoft.com/office/drawing/2014/main" id="{00000000-0008-0000-0E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 name="image2.png" descr="http://intranetsdm.movilidadbogota.gov.co:7778/images/pobtrans.gif">
          <a:extLst>
            <a:ext uri="{FF2B5EF4-FFF2-40B4-BE49-F238E27FC236}">
              <a16:creationId xmlns:a16="http://schemas.microsoft.com/office/drawing/2014/main" id="{00000000-0008-0000-0E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6" name="image2.png" descr="http://intranetsdm.movilidadbogota.gov.co:7778/images/pobtrans.gif">
          <a:extLst>
            <a:ext uri="{FF2B5EF4-FFF2-40B4-BE49-F238E27FC236}">
              <a16:creationId xmlns:a16="http://schemas.microsoft.com/office/drawing/2014/main" id="{00000000-0008-0000-0E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7" name="image2.png" descr="http://intranetsdm.movilidadbogota.gov.co:7778/images/pobtrans.gif">
          <a:extLst>
            <a:ext uri="{FF2B5EF4-FFF2-40B4-BE49-F238E27FC236}">
              <a16:creationId xmlns:a16="http://schemas.microsoft.com/office/drawing/2014/main" id="{00000000-0008-0000-0E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 name="image2.png" descr="http://intranetsdm.movilidadbogota.gov.co:7778/images/pobtrans.gif">
          <a:extLst>
            <a:ext uri="{FF2B5EF4-FFF2-40B4-BE49-F238E27FC236}">
              <a16:creationId xmlns:a16="http://schemas.microsoft.com/office/drawing/2014/main" id="{00000000-0008-0000-0E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 name="image2.png" descr="http://intranetsdm.movilidadbogota.gov.co:7778/images/pobtrans.gif">
          <a:extLst>
            <a:ext uri="{FF2B5EF4-FFF2-40B4-BE49-F238E27FC236}">
              <a16:creationId xmlns:a16="http://schemas.microsoft.com/office/drawing/2014/main" id="{00000000-0008-0000-0E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 name="image2.png" descr="http://intranetsdm.movilidadbogota.gov.co:7778/images/pobtrans.gif">
          <a:extLst>
            <a:ext uri="{FF2B5EF4-FFF2-40B4-BE49-F238E27FC236}">
              <a16:creationId xmlns:a16="http://schemas.microsoft.com/office/drawing/2014/main" id="{00000000-0008-0000-0E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 name="image2.png" descr="http://intranetsdm.movilidadbogota.gov.co:7778/images/pobtrans.gif">
          <a:extLst>
            <a:ext uri="{FF2B5EF4-FFF2-40B4-BE49-F238E27FC236}">
              <a16:creationId xmlns:a16="http://schemas.microsoft.com/office/drawing/2014/main" id="{00000000-0008-0000-0E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 name="image2.png" descr="http://intranetsdm.movilidadbogota.gov.co:7778/images/pobtrans.gif">
          <a:extLst>
            <a:ext uri="{FF2B5EF4-FFF2-40B4-BE49-F238E27FC236}">
              <a16:creationId xmlns:a16="http://schemas.microsoft.com/office/drawing/2014/main" id="{00000000-0008-0000-0E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 name="image2.png" descr="http://intranetsdm.movilidadbogota.gov.co:7778/images/pobtrans.gif">
          <a:extLst>
            <a:ext uri="{FF2B5EF4-FFF2-40B4-BE49-F238E27FC236}">
              <a16:creationId xmlns:a16="http://schemas.microsoft.com/office/drawing/2014/main" id="{00000000-0008-0000-0E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 name="image3.png" descr="http://intranetsdm.movilidadbogota.gov.co:7778/images/pobtrans.gif">
          <a:extLst>
            <a:ext uri="{FF2B5EF4-FFF2-40B4-BE49-F238E27FC236}">
              <a16:creationId xmlns:a16="http://schemas.microsoft.com/office/drawing/2014/main" id="{00000000-0008-0000-0E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 name="image3.png" descr="http://intranetsdm.movilidadbogota.gov.co:7778/images/pobtrans.gif">
          <a:extLst>
            <a:ext uri="{FF2B5EF4-FFF2-40B4-BE49-F238E27FC236}">
              <a16:creationId xmlns:a16="http://schemas.microsoft.com/office/drawing/2014/main" id="{00000000-0008-0000-0E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 name="image2.png" descr="http://intranetsdm.movilidadbogota.gov.co:7778/images/pobtrans.gif">
          <a:extLst>
            <a:ext uri="{FF2B5EF4-FFF2-40B4-BE49-F238E27FC236}">
              <a16:creationId xmlns:a16="http://schemas.microsoft.com/office/drawing/2014/main" id="{00000000-0008-0000-0E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7" name="image2.png" descr="http://intranetsdm.movilidadbogota.gov.co:7778/images/pobtrans.gif">
          <a:extLst>
            <a:ext uri="{FF2B5EF4-FFF2-40B4-BE49-F238E27FC236}">
              <a16:creationId xmlns:a16="http://schemas.microsoft.com/office/drawing/2014/main" id="{00000000-0008-0000-0E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8" name="image2.png" descr="http://intranetsdm.movilidadbogota.gov.co:7778/images/pobtrans.gif">
          <a:extLst>
            <a:ext uri="{FF2B5EF4-FFF2-40B4-BE49-F238E27FC236}">
              <a16:creationId xmlns:a16="http://schemas.microsoft.com/office/drawing/2014/main" id="{00000000-0008-0000-0E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9" name="image2.png" descr="http://intranetsdm.movilidadbogota.gov.co:7778/images/pobtrans.gif">
          <a:extLst>
            <a:ext uri="{FF2B5EF4-FFF2-40B4-BE49-F238E27FC236}">
              <a16:creationId xmlns:a16="http://schemas.microsoft.com/office/drawing/2014/main" id="{00000000-0008-0000-0E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 name="image2.png" descr="http://intranetsdm.movilidadbogota.gov.co:7778/images/pobtrans.gif">
          <a:extLst>
            <a:ext uri="{FF2B5EF4-FFF2-40B4-BE49-F238E27FC236}">
              <a16:creationId xmlns:a16="http://schemas.microsoft.com/office/drawing/2014/main" id="{00000000-0008-0000-0E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 name="image2.png" descr="http://intranetsdm.movilidadbogota.gov.co:7778/images/pobtrans.gif">
          <a:extLst>
            <a:ext uri="{FF2B5EF4-FFF2-40B4-BE49-F238E27FC236}">
              <a16:creationId xmlns:a16="http://schemas.microsoft.com/office/drawing/2014/main" id="{00000000-0008-0000-0E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 name="image2.png" descr="http://intranetsdm.movilidadbogota.gov.co:7778/images/pobtrans.gif">
          <a:extLst>
            <a:ext uri="{FF2B5EF4-FFF2-40B4-BE49-F238E27FC236}">
              <a16:creationId xmlns:a16="http://schemas.microsoft.com/office/drawing/2014/main" id="{00000000-0008-0000-0E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3" name="image2.png" descr="http://intranetsdm.movilidadbogota.gov.co:7778/images/pobtrans.gif">
          <a:extLst>
            <a:ext uri="{FF2B5EF4-FFF2-40B4-BE49-F238E27FC236}">
              <a16:creationId xmlns:a16="http://schemas.microsoft.com/office/drawing/2014/main" id="{00000000-0008-0000-0E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4" name="image2.png" descr="http://intranetsdm.movilidadbogota.gov.co:7778/images/pobtrans.gif">
          <a:extLst>
            <a:ext uri="{FF2B5EF4-FFF2-40B4-BE49-F238E27FC236}">
              <a16:creationId xmlns:a16="http://schemas.microsoft.com/office/drawing/2014/main" id="{00000000-0008-0000-0E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5" name="image2.png" descr="http://intranetsdm.movilidadbogota.gov.co:7778/images/pobtrans.gif">
          <a:extLst>
            <a:ext uri="{FF2B5EF4-FFF2-40B4-BE49-F238E27FC236}">
              <a16:creationId xmlns:a16="http://schemas.microsoft.com/office/drawing/2014/main" id="{00000000-0008-0000-0E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6" name="image2.png" descr="http://intranetsdm.movilidadbogota.gov.co:7778/images/pobtrans.gif">
          <a:extLst>
            <a:ext uri="{FF2B5EF4-FFF2-40B4-BE49-F238E27FC236}">
              <a16:creationId xmlns:a16="http://schemas.microsoft.com/office/drawing/2014/main" id="{00000000-0008-0000-0E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7" name="image2.png" descr="http://intranetsdm.movilidadbogota.gov.co:7778/images/pobtrans.gif">
          <a:extLst>
            <a:ext uri="{FF2B5EF4-FFF2-40B4-BE49-F238E27FC236}">
              <a16:creationId xmlns:a16="http://schemas.microsoft.com/office/drawing/2014/main" id="{00000000-0008-0000-0E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8" name="image3.png" descr="http://intranetsdm.movilidadbogota.gov.co:7778/images/pobtrans.gif">
          <a:extLst>
            <a:ext uri="{FF2B5EF4-FFF2-40B4-BE49-F238E27FC236}">
              <a16:creationId xmlns:a16="http://schemas.microsoft.com/office/drawing/2014/main" id="{00000000-0008-0000-0E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9" name="image3.png" descr="http://intranetsdm.movilidadbogota.gov.co:7778/images/pobtrans.gif">
          <a:extLst>
            <a:ext uri="{FF2B5EF4-FFF2-40B4-BE49-F238E27FC236}">
              <a16:creationId xmlns:a16="http://schemas.microsoft.com/office/drawing/2014/main" id="{00000000-0008-0000-0E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0" name="image2.png" descr="http://intranetsdm.movilidadbogota.gov.co:7778/images/pobtrans.gif">
          <a:extLst>
            <a:ext uri="{FF2B5EF4-FFF2-40B4-BE49-F238E27FC236}">
              <a16:creationId xmlns:a16="http://schemas.microsoft.com/office/drawing/2014/main" id="{00000000-0008-0000-0E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 name="image2.png" descr="http://intranetsdm.movilidadbogota.gov.co:7778/images/pobtrans.gif">
          <a:extLst>
            <a:ext uri="{FF2B5EF4-FFF2-40B4-BE49-F238E27FC236}">
              <a16:creationId xmlns:a16="http://schemas.microsoft.com/office/drawing/2014/main" id="{00000000-0008-0000-0E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 name="image2.png" descr="http://intranetsdm.movilidadbogota.gov.co:7778/images/pobtrans.gif">
          <a:extLst>
            <a:ext uri="{FF2B5EF4-FFF2-40B4-BE49-F238E27FC236}">
              <a16:creationId xmlns:a16="http://schemas.microsoft.com/office/drawing/2014/main" id="{00000000-0008-0000-0E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3" name="image2.png" descr="http://intranetsdm.movilidadbogota.gov.co:7778/images/pobtrans.gif">
          <a:extLst>
            <a:ext uri="{FF2B5EF4-FFF2-40B4-BE49-F238E27FC236}">
              <a16:creationId xmlns:a16="http://schemas.microsoft.com/office/drawing/2014/main" id="{00000000-0008-0000-0E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4" name="image2.png" descr="http://intranetsdm.movilidadbogota.gov.co:7778/images/pobtrans.gif">
          <a:extLst>
            <a:ext uri="{FF2B5EF4-FFF2-40B4-BE49-F238E27FC236}">
              <a16:creationId xmlns:a16="http://schemas.microsoft.com/office/drawing/2014/main" id="{00000000-0008-0000-0E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5" name="image2.png" descr="http://intranetsdm.movilidadbogota.gov.co:7778/images/pobtrans.gif">
          <a:extLst>
            <a:ext uri="{FF2B5EF4-FFF2-40B4-BE49-F238E27FC236}">
              <a16:creationId xmlns:a16="http://schemas.microsoft.com/office/drawing/2014/main" id="{00000000-0008-0000-0E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6" name="image2.png" descr="http://intranetsdm.movilidadbogota.gov.co:7778/images/pobtrans.gif">
          <a:extLst>
            <a:ext uri="{FF2B5EF4-FFF2-40B4-BE49-F238E27FC236}">
              <a16:creationId xmlns:a16="http://schemas.microsoft.com/office/drawing/2014/main" id="{00000000-0008-0000-0E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7" name="image2.png" descr="http://intranetsdm.movilidadbogota.gov.co:7778/images/pobtrans.gif">
          <a:extLst>
            <a:ext uri="{FF2B5EF4-FFF2-40B4-BE49-F238E27FC236}">
              <a16:creationId xmlns:a16="http://schemas.microsoft.com/office/drawing/2014/main" id="{00000000-0008-0000-0E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8" name="image2.png" descr="http://intranetsdm.movilidadbogota.gov.co:7778/images/pobtrans.gif">
          <a:extLst>
            <a:ext uri="{FF2B5EF4-FFF2-40B4-BE49-F238E27FC236}">
              <a16:creationId xmlns:a16="http://schemas.microsoft.com/office/drawing/2014/main" id="{00000000-0008-0000-0E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9" name="image2.png" descr="http://intranetsdm.movilidadbogota.gov.co:7778/images/pobtrans.gif">
          <a:extLst>
            <a:ext uri="{FF2B5EF4-FFF2-40B4-BE49-F238E27FC236}">
              <a16:creationId xmlns:a16="http://schemas.microsoft.com/office/drawing/2014/main" id="{00000000-0008-0000-0E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0" name="image2.png" descr="http://intranetsdm.movilidadbogota.gov.co:7778/images/pobtrans.gif">
          <a:extLst>
            <a:ext uri="{FF2B5EF4-FFF2-40B4-BE49-F238E27FC236}">
              <a16:creationId xmlns:a16="http://schemas.microsoft.com/office/drawing/2014/main" id="{00000000-0008-0000-0E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1" name="image2.png" descr="http://intranetsdm.movilidadbogota.gov.co:7778/images/pobtrans.gif">
          <a:extLst>
            <a:ext uri="{FF2B5EF4-FFF2-40B4-BE49-F238E27FC236}">
              <a16:creationId xmlns:a16="http://schemas.microsoft.com/office/drawing/2014/main" id="{00000000-0008-0000-0E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2" name="image3.png" descr="http://intranetsdm.movilidadbogota.gov.co:7778/images/pobtrans.gif">
          <a:extLst>
            <a:ext uri="{FF2B5EF4-FFF2-40B4-BE49-F238E27FC236}">
              <a16:creationId xmlns:a16="http://schemas.microsoft.com/office/drawing/2014/main" id="{00000000-0008-0000-0E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3" name="image3.png" descr="http://intranetsdm.movilidadbogota.gov.co:7778/images/pobtrans.gif">
          <a:extLst>
            <a:ext uri="{FF2B5EF4-FFF2-40B4-BE49-F238E27FC236}">
              <a16:creationId xmlns:a16="http://schemas.microsoft.com/office/drawing/2014/main" id="{00000000-0008-0000-0E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4" name="image2.png" descr="http://intranetsdm.movilidadbogota.gov.co:7778/images/pobtrans.gif">
          <a:extLst>
            <a:ext uri="{FF2B5EF4-FFF2-40B4-BE49-F238E27FC236}">
              <a16:creationId xmlns:a16="http://schemas.microsoft.com/office/drawing/2014/main" id="{00000000-0008-0000-0E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5" name="image2.png" descr="http://intranetsdm.movilidadbogota.gov.co:7778/images/pobtrans.gif">
          <a:extLst>
            <a:ext uri="{FF2B5EF4-FFF2-40B4-BE49-F238E27FC236}">
              <a16:creationId xmlns:a16="http://schemas.microsoft.com/office/drawing/2014/main" id="{00000000-0008-0000-0E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6" name="image2.png" descr="http://intranetsdm.movilidadbogota.gov.co:7778/images/pobtrans.gif">
          <a:extLst>
            <a:ext uri="{FF2B5EF4-FFF2-40B4-BE49-F238E27FC236}">
              <a16:creationId xmlns:a16="http://schemas.microsoft.com/office/drawing/2014/main" id="{00000000-0008-0000-0E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7" name="image2.png" descr="http://intranetsdm.movilidadbogota.gov.co:7778/images/pobtrans.gif">
          <a:extLst>
            <a:ext uri="{FF2B5EF4-FFF2-40B4-BE49-F238E27FC236}">
              <a16:creationId xmlns:a16="http://schemas.microsoft.com/office/drawing/2014/main" id="{00000000-0008-0000-0E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8" name="image2.png" descr="http://intranetsdm.movilidadbogota.gov.co:7778/images/pobtrans.gif">
          <a:extLst>
            <a:ext uri="{FF2B5EF4-FFF2-40B4-BE49-F238E27FC236}">
              <a16:creationId xmlns:a16="http://schemas.microsoft.com/office/drawing/2014/main" id="{00000000-0008-0000-0E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9" name="image2.png" descr="http://intranetsdm.movilidadbogota.gov.co:7778/images/pobtrans.gif">
          <a:extLst>
            <a:ext uri="{FF2B5EF4-FFF2-40B4-BE49-F238E27FC236}">
              <a16:creationId xmlns:a16="http://schemas.microsoft.com/office/drawing/2014/main" id="{00000000-0008-0000-0E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0" name="image2.png" descr="http://intranetsdm.movilidadbogota.gov.co:7778/images/pobtrans.gif">
          <a:extLst>
            <a:ext uri="{FF2B5EF4-FFF2-40B4-BE49-F238E27FC236}">
              <a16:creationId xmlns:a16="http://schemas.microsoft.com/office/drawing/2014/main" id="{00000000-0008-0000-0E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1" name="image2.png" descr="http://intranetsdm.movilidadbogota.gov.co:7778/images/pobtrans.gif">
          <a:extLst>
            <a:ext uri="{FF2B5EF4-FFF2-40B4-BE49-F238E27FC236}">
              <a16:creationId xmlns:a16="http://schemas.microsoft.com/office/drawing/2014/main" id="{00000000-0008-0000-0E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2" name="image2.png" descr="http://intranetsdm.movilidadbogota.gov.co:7778/images/pobtrans.gif">
          <a:extLst>
            <a:ext uri="{FF2B5EF4-FFF2-40B4-BE49-F238E27FC236}">
              <a16:creationId xmlns:a16="http://schemas.microsoft.com/office/drawing/2014/main" id="{00000000-0008-0000-0E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3" name="image2.png" descr="http://intranetsdm.movilidadbogota.gov.co:7778/images/pobtrans.gif">
          <a:extLst>
            <a:ext uri="{FF2B5EF4-FFF2-40B4-BE49-F238E27FC236}">
              <a16:creationId xmlns:a16="http://schemas.microsoft.com/office/drawing/2014/main" id="{00000000-0008-0000-0E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4" name="image2.png" descr="http://intranetsdm.movilidadbogota.gov.co:7778/images/pobtrans.gif">
          <a:extLst>
            <a:ext uri="{FF2B5EF4-FFF2-40B4-BE49-F238E27FC236}">
              <a16:creationId xmlns:a16="http://schemas.microsoft.com/office/drawing/2014/main" id="{00000000-0008-0000-0E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5" name="image2.png" descr="http://intranetsdm.movilidadbogota.gov.co:7778/images/pobtrans.gif">
          <a:extLst>
            <a:ext uri="{FF2B5EF4-FFF2-40B4-BE49-F238E27FC236}">
              <a16:creationId xmlns:a16="http://schemas.microsoft.com/office/drawing/2014/main" id="{00000000-0008-0000-0E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6" name="image3.png" descr="http://intranetsdm.movilidadbogota.gov.co:7778/images/pobtrans.gif">
          <a:extLst>
            <a:ext uri="{FF2B5EF4-FFF2-40B4-BE49-F238E27FC236}">
              <a16:creationId xmlns:a16="http://schemas.microsoft.com/office/drawing/2014/main" id="{00000000-0008-0000-0E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7" name="image3.png" descr="http://intranetsdm.movilidadbogota.gov.co:7778/images/pobtrans.gif">
          <a:extLst>
            <a:ext uri="{FF2B5EF4-FFF2-40B4-BE49-F238E27FC236}">
              <a16:creationId xmlns:a16="http://schemas.microsoft.com/office/drawing/2014/main" id="{00000000-0008-0000-0E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58" name="image2.png" descr="http://intranetsdm.movilidadbogota.gov.co:7778/images/pobtrans.gif">
          <a:extLst>
            <a:ext uri="{FF2B5EF4-FFF2-40B4-BE49-F238E27FC236}">
              <a16:creationId xmlns:a16="http://schemas.microsoft.com/office/drawing/2014/main" id="{00000000-0008-0000-0E00-00003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59" name="image2.png" descr="http://intranetsdm.movilidadbogota.gov.co:7778/images/pobtrans.gif">
          <a:extLst>
            <a:ext uri="{FF2B5EF4-FFF2-40B4-BE49-F238E27FC236}">
              <a16:creationId xmlns:a16="http://schemas.microsoft.com/office/drawing/2014/main" id="{00000000-0008-0000-0E00-00003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0" name="image2.png" descr="http://intranetsdm.movilidadbogota.gov.co:7778/images/pobtrans.gif">
          <a:extLst>
            <a:ext uri="{FF2B5EF4-FFF2-40B4-BE49-F238E27FC236}">
              <a16:creationId xmlns:a16="http://schemas.microsoft.com/office/drawing/2014/main" id="{00000000-0008-0000-0E00-00003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1" name="image2.png" descr="http://intranetsdm.movilidadbogota.gov.co:7778/images/pobtrans.gif">
          <a:extLst>
            <a:ext uri="{FF2B5EF4-FFF2-40B4-BE49-F238E27FC236}">
              <a16:creationId xmlns:a16="http://schemas.microsoft.com/office/drawing/2014/main" id="{00000000-0008-0000-0E00-00003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2" name="image2.png" descr="http://intranetsdm.movilidadbogota.gov.co:7778/images/pobtrans.gif">
          <a:extLst>
            <a:ext uri="{FF2B5EF4-FFF2-40B4-BE49-F238E27FC236}">
              <a16:creationId xmlns:a16="http://schemas.microsoft.com/office/drawing/2014/main" id="{00000000-0008-0000-0E00-00003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3" name="image2.png" descr="http://intranetsdm.movilidadbogota.gov.co:7778/images/pobtrans.gif">
          <a:extLst>
            <a:ext uri="{FF2B5EF4-FFF2-40B4-BE49-F238E27FC236}">
              <a16:creationId xmlns:a16="http://schemas.microsoft.com/office/drawing/2014/main" id="{00000000-0008-0000-0E00-00003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4" name="image2.png" descr="http://intranetsdm.movilidadbogota.gov.co:7778/images/pobtrans.gif">
          <a:extLst>
            <a:ext uri="{FF2B5EF4-FFF2-40B4-BE49-F238E27FC236}">
              <a16:creationId xmlns:a16="http://schemas.microsoft.com/office/drawing/2014/main" id="{00000000-0008-0000-0E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5" name="image2.png" descr="http://intranetsdm.movilidadbogota.gov.co:7778/images/pobtrans.gif">
          <a:extLst>
            <a:ext uri="{FF2B5EF4-FFF2-40B4-BE49-F238E27FC236}">
              <a16:creationId xmlns:a16="http://schemas.microsoft.com/office/drawing/2014/main" id="{00000000-0008-0000-0E00-00004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6" name="image2.png" descr="http://intranetsdm.movilidadbogota.gov.co:7778/images/pobtrans.gif">
          <a:extLst>
            <a:ext uri="{FF2B5EF4-FFF2-40B4-BE49-F238E27FC236}">
              <a16:creationId xmlns:a16="http://schemas.microsoft.com/office/drawing/2014/main" id="{00000000-0008-0000-0E00-00004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7" name="image2.png" descr="http://intranetsdm.movilidadbogota.gov.co:7778/images/pobtrans.gif">
          <a:extLst>
            <a:ext uri="{FF2B5EF4-FFF2-40B4-BE49-F238E27FC236}">
              <a16:creationId xmlns:a16="http://schemas.microsoft.com/office/drawing/2014/main" id="{00000000-0008-0000-0E00-00004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8" name="image2.png" descr="http://intranetsdm.movilidadbogota.gov.co:7778/images/pobtrans.gif">
          <a:extLst>
            <a:ext uri="{FF2B5EF4-FFF2-40B4-BE49-F238E27FC236}">
              <a16:creationId xmlns:a16="http://schemas.microsoft.com/office/drawing/2014/main" id="{00000000-0008-0000-0E00-00004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9" name="image2.png" descr="http://intranetsdm.movilidadbogota.gov.co:7778/images/pobtrans.gif">
          <a:extLst>
            <a:ext uri="{FF2B5EF4-FFF2-40B4-BE49-F238E27FC236}">
              <a16:creationId xmlns:a16="http://schemas.microsoft.com/office/drawing/2014/main" id="{00000000-0008-0000-0E00-00004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0" name="image3.png" descr="http://intranetsdm.movilidadbogota.gov.co:7778/images/pobtrans.gif">
          <a:extLst>
            <a:ext uri="{FF2B5EF4-FFF2-40B4-BE49-F238E27FC236}">
              <a16:creationId xmlns:a16="http://schemas.microsoft.com/office/drawing/2014/main" id="{00000000-0008-0000-0E00-00004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1" name="image3.png" descr="http://intranetsdm.movilidadbogota.gov.co:7778/images/pobtrans.gif">
          <a:extLst>
            <a:ext uri="{FF2B5EF4-FFF2-40B4-BE49-F238E27FC236}">
              <a16:creationId xmlns:a16="http://schemas.microsoft.com/office/drawing/2014/main" id="{00000000-0008-0000-0E00-00004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2" name="image2.png" descr="http://intranetsdm.movilidadbogota.gov.co:7778/images/pobtrans.gif">
          <a:extLst>
            <a:ext uri="{FF2B5EF4-FFF2-40B4-BE49-F238E27FC236}">
              <a16:creationId xmlns:a16="http://schemas.microsoft.com/office/drawing/2014/main" id="{00000000-0008-0000-0E00-00004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3" name="image2.png" descr="http://intranetsdm.movilidadbogota.gov.co:7778/images/pobtrans.gif">
          <a:extLst>
            <a:ext uri="{FF2B5EF4-FFF2-40B4-BE49-F238E27FC236}">
              <a16:creationId xmlns:a16="http://schemas.microsoft.com/office/drawing/2014/main" id="{00000000-0008-0000-0E00-00004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4" name="image2.png" descr="http://intranetsdm.movilidadbogota.gov.co:7778/images/pobtrans.gif">
          <a:extLst>
            <a:ext uri="{FF2B5EF4-FFF2-40B4-BE49-F238E27FC236}">
              <a16:creationId xmlns:a16="http://schemas.microsoft.com/office/drawing/2014/main" id="{00000000-0008-0000-0E00-00004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5" name="image2.png" descr="http://intranetsdm.movilidadbogota.gov.co:7778/images/pobtrans.gif">
          <a:extLst>
            <a:ext uri="{FF2B5EF4-FFF2-40B4-BE49-F238E27FC236}">
              <a16:creationId xmlns:a16="http://schemas.microsoft.com/office/drawing/2014/main" id="{00000000-0008-0000-0E00-00004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6" name="image2.png" descr="http://intranetsdm.movilidadbogota.gov.co:7778/images/pobtrans.gif">
          <a:extLst>
            <a:ext uri="{FF2B5EF4-FFF2-40B4-BE49-F238E27FC236}">
              <a16:creationId xmlns:a16="http://schemas.microsoft.com/office/drawing/2014/main" id="{00000000-0008-0000-0E00-00004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7" name="image2.png" descr="http://intranetsdm.movilidadbogota.gov.co:7778/images/pobtrans.gif">
          <a:extLst>
            <a:ext uri="{FF2B5EF4-FFF2-40B4-BE49-F238E27FC236}">
              <a16:creationId xmlns:a16="http://schemas.microsoft.com/office/drawing/2014/main" id="{00000000-0008-0000-0E00-00004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8" name="image2.png" descr="http://intranetsdm.movilidadbogota.gov.co:7778/images/pobtrans.gif">
          <a:extLst>
            <a:ext uri="{FF2B5EF4-FFF2-40B4-BE49-F238E27FC236}">
              <a16:creationId xmlns:a16="http://schemas.microsoft.com/office/drawing/2014/main" id="{00000000-0008-0000-0E00-00004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9" name="image2.png" descr="http://intranetsdm.movilidadbogota.gov.co:7778/images/pobtrans.gif">
          <a:extLst>
            <a:ext uri="{FF2B5EF4-FFF2-40B4-BE49-F238E27FC236}">
              <a16:creationId xmlns:a16="http://schemas.microsoft.com/office/drawing/2014/main" id="{00000000-0008-0000-0E00-00004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0" name="image2.png" descr="http://intranetsdm.movilidadbogota.gov.co:7778/images/pobtrans.gif">
          <a:extLst>
            <a:ext uri="{FF2B5EF4-FFF2-40B4-BE49-F238E27FC236}">
              <a16:creationId xmlns:a16="http://schemas.microsoft.com/office/drawing/2014/main" id="{00000000-0008-0000-0E00-00005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1" name="image2.png" descr="http://intranetsdm.movilidadbogota.gov.co:7778/images/pobtrans.gif">
          <a:extLst>
            <a:ext uri="{FF2B5EF4-FFF2-40B4-BE49-F238E27FC236}">
              <a16:creationId xmlns:a16="http://schemas.microsoft.com/office/drawing/2014/main" id="{00000000-0008-0000-0E00-00005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2" name="image2.png" descr="http://intranetsdm.movilidadbogota.gov.co:7778/images/pobtrans.gif">
          <a:extLst>
            <a:ext uri="{FF2B5EF4-FFF2-40B4-BE49-F238E27FC236}">
              <a16:creationId xmlns:a16="http://schemas.microsoft.com/office/drawing/2014/main" id="{00000000-0008-0000-0E00-00005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3" name="image2.png" descr="http://intranetsdm.movilidadbogota.gov.co:7778/images/pobtrans.gif">
          <a:extLst>
            <a:ext uri="{FF2B5EF4-FFF2-40B4-BE49-F238E27FC236}">
              <a16:creationId xmlns:a16="http://schemas.microsoft.com/office/drawing/2014/main" id="{00000000-0008-0000-0E00-00005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4" name="image3.png" descr="http://intranetsdm.movilidadbogota.gov.co:7778/images/pobtrans.gif">
          <a:extLst>
            <a:ext uri="{FF2B5EF4-FFF2-40B4-BE49-F238E27FC236}">
              <a16:creationId xmlns:a16="http://schemas.microsoft.com/office/drawing/2014/main" id="{00000000-0008-0000-0E00-00005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5" name="image3.png" descr="http://intranetsdm.movilidadbogota.gov.co:7778/images/pobtrans.gif">
          <a:extLst>
            <a:ext uri="{FF2B5EF4-FFF2-40B4-BE49-F238E27FC236}">
              <a16:creationId xmlns:a16="http://schemas.microsoft.com/office/drawing/2014/main" id="{00000000-0008-0000-0E00-00005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6" name="image2.png" descr="http://intranetsdm.movilidadbogota.gov.co:7778/images/pobtrans.gif">
          <a:extLst>
            <a:ext uri="{FF2B5EF4-FFF2-40B4-BE49-F238E27FC236}">
              <a16:creationId xmlns:a16="http://schemas.microsoft.com/office/drawing/2014/main" id="{00000000-0008-0000-0E00-00005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7" name="image2.png" descr="http://intranetsdm.movilidadbogota.gov.co:7778/images/pobtrans.gif">
          <a:extLst>
            <a:ext uri="{FF2B5EF4-FFF2-40B4-BE49-F238E27FC236}">
              <a16:creationId xmlns:a16="http://schemas.microsoft.com/office/drawing/2014/main" id="{00000000-0008-0000-0E00-00005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8" name="image2.png" descr="http://intranetsdm.movilidadbogota.gov.co:7778/images/pobtrans.gif">
          <a:extLst>
            <a:ext uri="{FF2B5EF4-FFF2-40B4-BE49-F238E27FC236}">
              <a16:creationId xmlns:a16="http://schemas.microsoft.com/office/drawing/2014/main" id="{00000000-0008-0000-0E00-00005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9" name="image2.png" descr="http://intranetsdm.movilidadbogota.gov.co:7778/images/pobtrans.gif">
          <a:extLst>
            <a:ext uri="{FF2B5EF4-FFF2-40B4-BE49-F238E27FC236}">
              <a16:creationId xmlns:a16="http://schemas.microsoft.com/office/drawing/2014/main" id="{00000000-0008-0000-0E00-00005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0" name="image2.png" descr="http://intranetsdm.movilidadbogota.gov.co:7778/images/pobtrans.gif">
          <a:extLst>
            <a:ext uri="{FF2B5EF4-FFF2-40B4-BE49-F238E27FC236}">
              <a16:creationId xmlns:a16="http://schemas.microsoft.com/office/drawing/2014/main" id="{00000000-0008-0000-0E00-00005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1" name="image2.png" descr="http://intranetsdm.movilidadbogota.gov.co:7778/images/pobtrans.gif">
          <a:extLst>
            <a:ext uri="{FF2B5EF4-FFF2-40B4-BE49-F238E27FC236}">
              <a16:creationId xmlns:a16="http://schemas.microsoft.com/office/drawing/2014/main" id="{00000000-0008-0000-0E00-00005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2" name="image2.png" descr="http://intranetsdm.movilidadbogota.gov.co:7778/images/pobtrans.gif">
          <a:extLst>
            <a:ext uri="{FF2B5EF4-FFF2-40B4-BE49-F238E27FC236}">
              <a16:creationId xmlns:a16="http://schemas.microsoft.com/office/drawing/2014/main" id="{00000000-0008-0000-0E00-00005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3" name="image2.png" descr="http://intranetsdm.movilidadbogota.gov.co:7778/images/pobtrans.gif">
          <a:extLst>
            <a:ext uri="{FF2B5EF4-FFF2-40B4-BE49-F238E27FC236}">
              <a16:creationId xmlns:a16="http://schemas.microsoft.com/office/drawing/2014/main" id="{00000000-0008-0000-0E00-00005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4" name="image2.png" descr="http://intranetsdm.movilidadbogota.gov.co:7778/images/pobtrans.gif">
          <a:extLst>
            <a:ext uri="{FF2B5EF4-FFF2-40B4-BE49-F238E27FC236}">
              <a16:creationId xmlns:a16="http://schemas.microsoft.com/office/drawing/2014/main" id="{00000000-0008-0000-0E00-00005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5" name="image2.png" descr="http://intranetsdm.movilidadbogota.gov.co:7778/images/pobtrans.gif">
          <a:extLst>
            <a:ext uri="{FF2B5EF4-FFF2-40B4-BE49-F238E27FC236}">
              <a16:creationId xmlns:a16="http://schemas.microsoft.com/office/drawing/2014/main" id="{00000000-0008-0000-0E00-00005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6" name="image2.png" descr="http://intranetsdm.movilidadbogota.gov.co:7778/images/pobtrans.gif">
          <a:extLst>
            <a:ext uri="{FF2B5EF4-FFF2-40B4-BE49-F238E27FC236}">
              <a16:creationId xmlns:a16="http://schemas.microsoft.com/office/drawing/2014/main" id="{00000000-0008-0000-0E00-00006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7" name="image2.png" descr="http://intranetsdm.movilidadbogota.gov.co:7778/images/pobtrans.gif">
          <a:extLst>
            <a:ext uri="{FF2B5EF4-FFF2-40B4-BE49-F238E27FC236}">
              <a16:creationId xmlns:a16="http://schemas.microsoft.com/office/drawing/2014/main" id="{00000000-0008-0000-0E00-00006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8" name="image3.png" descr="http://intranetsdm.movilidadbogota.gov.co:7778/images/pobtrans.gif">
          <a:extLst>
            <a:ext uri="{FF2B5EF4-FFF2-40B4-BE49-F238E27FC236}">
              <a16:creationId xmlns:a16="http://schemas.microsoft.com/office/drawing/2014/main" id="{00000000-0008-0000-0E00-00006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9" name="image3.png" descr="http://intranetsdm.movilidadbogota.gov.co:7778/images/pobtrans.gif">
          <a:extLst>
            <a:ext uri="{FF2B5EF4-FFF2-40B4-BE49-F238E27FC236}">
              <a16:creationId xmlns:a16="http://schemas.microsoft.com/office/drawing/2014/main" id="{00000000-0008-0000-0E00-00006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0" name="image2.png" descr="http://intranetsdm.movilidadbogota.gov.co:7778/images/pobtrans.gif">
          <a:extLst>
            <a:ext uri="{FF2B5EF4-FFF2-40B4-BE49-F238E27FC236}">
              <a16:creationId xmlns:a16="http://schemas.microsoft.com/office/drawing/2014/main" id="{00000000-0008-0000-0E00-00006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1" name="image2.png" descr="http://intranetsdm.movilidadbogota.gov.co:7778/images/pobtrans.gif">
          <a:extLst>
            <a:ext uri="{FF2B5EF4-FFF2-40B4-BE49-F238E27FC236}">
              <a16:creationId xmlns:a16="http://schemas.microsoft.com/office/drawing/2014/main" id="{00000000-0008-0000-0E00-00006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2" name="image2.png" descr="http://intranetsdm.movilidadbogota.gov.co:7778/images/pobtrans.gif">
          <a:extLst>
            <a:ext uri="{FF2B5EF4-FFF2-40B4-BE49-F238E27FC236}">
              <a16:creationId xmlns:a16="http://schemas.microsoft.com/office/drawing/2014/main" id="{00000000-0008-0000-0E00-00006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3" name="image2.png" descr="http://intranetsdm.movilidadbogota.gov.co:7778/images/pobtrans.gif">
          <a:extLst>
            <a:ext uri="{FF2B5EF4-FFF2-40B4-BE49-F238E27FC236}">
              <a16:creationId xmlns:a16="http://schemas.microsoft.com/office/drawing/2014/main" id="{00000000-0008-0000-0E00-00006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4" name="image2.png" descr="http://intranetsdm.movilidadbogota.gov.co:7778/images/pobtrans.gif">
          <a:extLst>
            <a:ext uri="{FF2B5EF4-FFF2-40B4-BE49-F238E27FC236}">
              <a16:creationId xmlns:a16="http://schemas.microsoft.com/office/drawing/2014/main" id="{00000000-0008-0000-0E00-00006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5" name="image2.png" descr="http://intranetsdm.movilidadbogota.gov.co:7778/images/pobtrans.gif">
          <a:extLst>
            <a:ext uri="{FF2B5EF4-FFF2-40B4-BE49-F238E27FC236}">
              <a16:creationId xmlns:a16="http://schemas.microsoft.com/office/drawing/2014/main" id="{00000000-0008-0000-0E00-00006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6" name="image2.png" descr="http://intranetsdm.movilidadbogota.gov.co:7778/images/pobtrans.gif">
          <a:extLst>
            <a:ext uri="{FF2B5EF4-FFF2-40B4-BE49-F238E27FC236}">
              <a16:creationId xmlns:a16="http://schemas.microsoft.com/office/drawing/2014/main" id="{00000000-0008-0000-0E00-00006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7" name="image2.png" descr="http://intranetsdm.movilidadbogota.gov.co:7778/images/pobtrans.gif">
          <a:extLst>
            <a:ext uri="{FF2B5EF4-FFF2-40B4-BE49-F238E27FC236}">
              <a16:creationId xmlns:a16="http://schemas.microsoft.com/office/drawing/2014/main" id="{00000000-0008-0000-0E00-00006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8" name="image2.png" descr="http://intranetsdm.movilidadbogota.gov.co:7778/images/pobtrans.gif">
          <a:extLst>
            <a:ext uri="{FF2B5EF4-FFF2-40B4-BE49-F238E27FC236}">
              <a16:creationId xmlns:a16="http://schemas.microsoft.com/office/drawing/2014/main" id="{00000000-0008-0000-0E00-00006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9" name="image2.png" descr="http://intranetsdm.movilidadbogota.gov.co:7778/images/pobtrans.gif">
          <a:extLst>
            <a:ext uri="{FF2B5EF4-FFF2-40B4-BE49-F238E27FC236}">
              <a16:creationId xmlns:a16="http://schemas.microsoft.com/office/drawing/2014/main" id="{00000000-0008-0000-0E00-00006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0" name="image2.png" descr="http://intranetsdm.movilidadbogota.gov.co:7778/images/pobtrans.gif">
          <a:extLst>
            <a:ext uri="{FF2B5EF4-FFF2-40B4-BE49-F238E27FC236}">
              <a16:creationId xmlns:a16="http://schemas.microsoft.com/office/drawing/2014/main" id="{00000000-0008-0000-0E00-00006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1" name="image2.png" descr="http://intranetsdm.movilidadbogota.gov.co:7778/images/pobtrans.gif">
          <a:extLst>
            <a:ext uri="{FF2B5EF4-FFF2-40B4-BE49-F238E27FC236}">
              <a16:creationId xmlns:a16="http://schemas.microsoft.com/office/drawing/2014/main" id="{00000000-0008-0000-0E00-00006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2" name="image3.png" descr="http://intranetsdm.movilidadbogota.gov.co:7778/images/pobtrans.gif">
          <a:extLst>
            <a:ext uri="{FF2B5EF4-FFF2-40B4-BE49-F238E27FC236}">
              <a16:creationId xmlns:a16="http://schemas.microsoft.com/office/drawing/2014/main" id="{00000000-0008-0000-0E00-00007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3" name="image3.png" descr="http://intranetsdm.movilidadbogota.gov.co:7778/images/pobtrans.gif">
          <a:extLst>
            <a:ext uri="{FF2B5EF4-FFF2-40B4-BE49-F238E27FC236}">
              <a16:creationId xmlns:a16="http://schemas.microsoft.com/office/drawing/2014/main" id="{00000000-0008-0000-0E00-00007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4" name="image2.png" descr="http://intranetsdm.movilidadbogota.gov.co:7778/images/pobtrans.gif">
          <a:extLst>
            <a:ext uri="{FF2B5EF4-FFF2-40B4-BE49-F238E27FC236}">
              <a16:creationId xmlns:a16="http://schemas.microsoft.com/office/drawing/2014/main" id="{00000000-0008-0000-0E00-00007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5" name="image2.png" descr="http://intranetsdm.movilidadbogota.gov.co:7778/images/pobtrans.gif">
          <a:extLst>
            <a:ext uri="{FF2B5EF4-FFF2-40B4-BE49-F238E27FC236}">
              <a16:creationId xmlns:a16="http://schemas.microsoft.com/office/drawing/2014/main" id="{00000000-0008-0000-0E00-00007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6" name="image2.png" descr="http://intranetsdm.movilidadbogota.gov.co:7778/images/pobtrans.gif">
          <a:extLst>
            <a:ext uri="{FF2B5EF4-FFF2-40B4-BE49-F238E27FC236}">
              <a16:creationId xmlns:a16="http://schemas.microsoft.com/office/drawing/2014/main" id="{00000000-0008-0000-0E00-00007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7" name="image2.png" descr="http://intranetsdm.movilidadbogota.gov.co:7778/images/pobtrans.gif">
          <a:extLst>
            <a:ext uri="{FF2B5EF4-FFF2-40B4-BE49-F238E27FC236}">
              <a16:creationId xmlns:a16="http://schemas.microsoft.com/office/drawing/2014/main" id="{00000000-0008-0000-0E00-00007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8" name="image2.png" descr="http://intranetsdm.movilidadbogota.gov.co:7778/images/pobtrans.gif">
          <a:extLst>
            <a:ext uri="{FF2B5EF4-FFF2-40B4-BE49-F238E27FC236}">
              <a16:creationId xmlns:a16="http://schemas.microsoft.com/office/drawing/2014/main" id="{00000000-0008-0000-0E00-00007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9" name="image2.png" descr="http://intranetsdm.movilidadbogota.gov.co:7778/images/pobtrans.gif">
          <a:extLst>
            <a:ext uri="{FF2B5EF4-FFF2-40B4-BE49-F238E27FC236}">
              <a16:creationId xmlns:a16="http://schemas.microsoft.com/office/drawing/2014/main" id="{00000000-0008-0000-0E00-00007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0" name="image2.png" descr="http://intranetsdm.movilidadbogota.gov.co:7778/images/pobtrans.gif">
          <a:extLst>
            <a:ext uri="{FF2B5EF4-FFF2-40B4-BE49-F238E27FC236}">
              <a16:creationId xmlns:a16="http://schemas.microsoft.com/office/drawing/2014/main" id="{00000000-0008-0000-0E00-00007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1" name="image2.png" descr="http://intranetsdm.movilidadbogota.gov.co:7778/images/pobtrans.gif">
          <a:extLst>
            <a:ext uri="{FF2B5EF4-FFF2-40B4-BE49-F238E27FC236}">
              <a16:creationId xmlns:a16="http://schemas.microsoft.com/office/drawing/2014/main" id="{00000000-0008-0000-0E00-00007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2" name="image2.png" descr="http://intranetsdm.movilidadbogota.gov.co:7778/images/pobtrans.gif">
          <a:extLst>
            <a:ext uri="{FF2B5EF4-FFF2-40B4-BE49-F238E27FC236}">
              <a16:creationId xmlns:a16="http://schemas.microsoft.com/office/drawing/2014/main" id="{00000000-0008-0000-0E00-00007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3" name="image2.png" descr="http://intranetsdm.movilidadbogota.gov.co:7778/images/pobtrans.gif">
          <a:extLst>
            <a:ext uri="{FF2B5EF4-FFF2-40B4-BE49-F238E27FC236}">
              <a16:creationId xmlns:a16="http://schemas.microsoft.com/office/drawing/2014/main" id="{00000000-0008-0000-0E00-00007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4" name="image2.png" descr="http://intranetsdm.movilidadbogota.gov.co:7778/images/pobtrans.gif">
          <a:extLst>
            <a:ext uri="{FF2B5EF4-FFF2-40B4-BE49-F238E27FC236}">
              <a16:creationId xmlns:a16="http://schemas.microsoft.com/office/drawing/2014/main" id="{00000000-0008-0000-0E00-00007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5" name="image2.png" descr="http://intranetsdm.movilidadbogota.gov.co:7778/images/pobtrans.gif">
          <a:extLst>
            <a:ext uri="{FF2B5EF4-FFF2-40B4-BE49-F238E27FC236}">
              <a16:creationId xmlns:a16="http://schemas.microsoft.com/office/drawing/2014/main" id="{00000000-0008-0000-0E00-00007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6" name="image3.png" descr="http://intranetsdm.movilidadbogota.gov.co:7778/images/pobtrans.gif">
          <a:extLst>
            <a:ext uri="{FF2B5EF4-FFF2-40B4-BE49-F238E27FC236}">
              <a16:creationId xmlns:a16="http://schemas.microsoft.com/office/drawing/2014/main" id="{00000000-0008-0000-0E00-00007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7" name="image3.png" descr="http://intranetsdm.movilidadbogota.gov.co:7778/images/pobtrans.gif">
          <a:extLst>
            <a:ext uri="{FF2B5EF4-FFF2-40B4-BE49-F238E27FC236}">
              <a16:creationId xmlns:a16="http://schemas.microsoft.com/office/drawing/2014/main" id="{00000000-0008-0000-0E00-00007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8" name="image2.png" descr="http://intranetsdm.movilidadbogota.gov.co:7778/images/pobtrans.gif">
          <a:extLst>
            <a:ext uri="{FF2B5EF4-FFF2-40B4-BE49-F238E27FC236}">
              <a16:creationId xmlns:a16="http://schemas.microsoft.com/office/drawing/2014/main" id="{00000000-0008-0000-0E00-00008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9" name="image2.png" descr="http://intranetsdm.movilidadbogota.gov.co:7778/images/pobtrans.gif">
          <a:extLst>
            <a:ext uri="{FF2B5EF4-FFF2-40B4-BE49-F238E27FC236}">
              <a16:creationId xmlns:a16="http://schemas.microsoft.com/office/drawing/2014/main" id="{00000000-0008-0000-0E00-00008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0" name="image2.png" descr="http://intranetsdm.movilidadbogota.gov.co:7778/images/pobtrans.gif">
          <a:extLst>
            <a:ext uri="{FF2B5EF4-FFF2-40B4-BE49-F238E27FC236}">
              <a16:creationId xmlns:a16="http://schemas.microsoft.com/office/drawing/2014/main" id="{00000000-0008-0000-0E00-00008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1" name="image2.png" descr="http://intranetsdm.movilidadbogota.gov.co:7778/images/pobtrans.gif">
          <a:extLst>
            <a:ext uri="{FF2B5EF4-FFF2-40B4-BE49-F238E27FC236}">
              <a16:creationId xmlns:a16="http://schemas.microsoft.com/office/drawing/2014/main" id="{00000000-0008-0000-0E00-00008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2" name="image2.png" descr="http://intranetsdm.movilidadbogota.gov.co:7778/images/pobtrans.gif">
          <a:extLst>
            <a:ext uri="{FF2B5EF4-FFF2-40B4-BE49-F238E27FC236}">
              <a16:creationId xmlns:a16="http://schemas.microsoft.com/office/drawing/2014/main" id="{00000000-0008-0000-0E00-00008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3" name="image2.png" descr="http://intranetsdm.movilidadbogota.gov.co:7778/images/pobtrans.gif">
          <a:extLst>
            <a:ext uri="{FF2B5EF4-FFF2-40B4-BE49-F238E27FC236}">
              <a16:creationId xmlns:a16="http://schemas.microsoft.com/office/drawing/2014/main" id="{00000000-0008-0000-0E00-00008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4" name="image2.png" descr="http://intranetsdm.movilidadbogota.gov.co:7778/images/pobtrans.gif">
          <a:extLst>
            <a:ext uri="{FF2B5EF4-FFF2-40B4-BE49-F238E27FC236}">
              <a16:creationId xmlns:a16="http://schemas.microsoft.com/office/drawing/2014/main" id="{00000000-0008-0000-0E00-00008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5" name="image2.png" descr="http://intranetsdm.movilidadbogota.gov.co:7778/images/pobtrans.gif">
          <a:extLst>
            <a:ext uri="{FF2B5EF4-FFF2-40B4-BE49-F238E27FC236}">
              <a16:creationId xmlns:a16="http://schemas.microsoft.com/office/drawing/2014/main" id="{00000000-0008-0000-0E00-00008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6" name="image2.png" descr="http://intranetsdm.movilidadbogota.gov.co:7778/images/pobtrans.gif">
          <a:extLst>
            <a:ext uri="{FF2B5EF4-FFF2-40B4-BE49-F238E27FC236}">
              <a16:creationId xmlns:a16="http://schemas.microsoft.com/office/drawing/2014/main" id="{00000000-0008-0000-0E00-00008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7" name="image2.png" descr="http://intranetsdm.movilidadbogota.gov.co:7778/images/pobtrans.gif">
          <a:extLst>
            <a:ext uri="{FF2B5EF4-FFF2-40B4-BE49-F238E27FC236}">
              <a16:creationId xmlns:a16="http://schemas.microsoft.com/office/drawing/2014/main" id="{00000000-0008-0000-0E00-00008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8" name="image2.png" descr="http://intranetsdm.movilidadbogota.gov.co:7778/images/pobtrans.gif">
          <a:extLst>
            <a:ext uri="{FF2B5EF4-FFF2-40B4-BE49-F238E27FC236}">
              <a16:creationId xmlns:a16="http://schemas.microsoft.com/office/drawing/2014/main" id="{00000000-0008-0000-0E00-00008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9" name="image2.png" descr="http://intranetsdm.movilidadbogota.gov.co:7778/images/pobtrans.gif">
          <a:extLst>
            <a:ext uri="{FF2B5EF4-FFF2-40B4-BE49-F238E27FC236}">
              <a16:creationId xmlns:a16="http://schemas.microsoft.com/office/drawing/2014/main" id="{00000000-0008-0000-0E00-00008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0" name="image3.png" descr="http://intranetsdm.movilidadbogota.gov.co:7778/images/pobtrans.gif">
          <a:extLst>
            <a:ext uri="{FF2B5EF4-FFF2-40B4-BE49-F238E27FC236}">
              <a16:creationId xmlns:a16="http://schemas.microsoft.com/office/drawing/2014/main" id="{00000000-0008-0000-0E00-00008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1" name="image3.png" descr="http://intranetsdm.movilidadbogota.gov.co:7778/images/pobtrans.gif">
          <a:extLst>
            <a:ext uri="{FF2B5EF4-FFF2-40B4-BE49-F238E27FC236}">
              <a16:creationId xmlns:a16="http://schemas.microsoft.com/office/drawing/2014/main" id="{00000000-0008-0000-0E00-00008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2" name="image2.png" descr="http://intranetsdm.movilidadbogota.gov.co:7778/images/pobtrans.gif">
          <a:extLst>
            <a:ext uri="{FF2B5EF4-FFF2-40B4-BE49-F238E27FC236}">
              <a16:creationId xmlns:a16="http://schemas.microsoft.com/office/drawing/2014/main" id="{00000000-0008-0000-0E00-00008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3" name="image2.png" descr="http://intranetsdm.movilidadbogota.gov.co:7778/images/pobtrans.gif">
          <a:extLst>
            <a:ext uri="{FF2B5EF4-FFF2-40B4-BE49-F238E27FC236}">
              <a16:creationId xmlns:a16="http://schemas.microsoft.com/office/drawing/2014/main" id="{00000000-0008-0000-0E00-00008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4" name="image2.png" descr="http://intranetsdm.movilidadbogota.gov.co:7778/images/pobtrans.gif">
          <a:extLst>
            <a:ext uri="{FF2B5EF4-FFF2-40B4-BE49-F238E27FC236}">
              <a16:creationId xmlns:a16="http://schemas.microsoft.com/office/drawing/2014/main" id="{00000000-0008-0000-0E00-00009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5" name="image2.png" descr="http://intranetsdm.movilidadbogota.gov.co:7778/images/pobtrans.gif">
          <a:extLst>
            <a:ext uri="{FF2B5EF4-FFF2-40B4-BE49-F238E27FC236}">
              <a16:creationId xmlns:a16="http://schemas.microsoft.com/office/drawing/2014/main" id="{00000000-0008-0000-0E00-00009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6" name="image2.png" descr="http://intranetsdm.movilidadbogota.gov.co:7778/images/pobtrans.gif">
          <a:extLst>
            <a:ext uri="{FF2B5EF4-FFF2-40B4-BE49-F238E27FC236}">
              <a16:creationId xmlns:a16="http://schemas.microsoft.com/office/drawing/2014/main" id="{00000000-0008-0000-0E00-00009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7" name="image2.png" descr="http://intranetsdm.movilidadbogota.gov.co:7778/images/pobtrans.gif">
          <a:extLst>
            <a:ext uri="{FF2B5EF4-FFF2-40B4-BE49-F238E27FC236}">
              <a16:creationId xmlns:a16="http://schemas.microsoft.com/office/drawing/2014/main" id="{00000000-0008-0000-0E00-00009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8" name="image2.png" descr="http://intranetsdm.movilidadbogota.gov.co:7778/images/pobtrans.gif">
          <a:extLst>
            <a:ext uri="{FF2B5EF4-FFF2-40B4-BE49-F238E27FC236}">
              <a16:creationId xmlns:a16="http://schemas.microsoft.com/office/drawing/2014/main" id="{00000000-0008-0000-0E00-00009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9" name="image2.png" descr="http://intranetsdm.movilidadbogota.gov.co:7778/images/pobtrans.gif">
          <a:extLst>
            <a:ext uri="{FF2B5EF4-FFF2-40B4-BE49-F238E27FC236}">
              <a16:creationId xmlns:a16="http://schemas.microsoft.com/office/drawing/2014/main" id="{00000000-0008-0000-0E00-00009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0" name="image2.png" descr="http://intranetsdm.movilidadbogota.gov.co:7778/images/pobtrans.gif">
          <a:extLst>
            <a:ext uri="{FF2B5EF4-FFF2-40B4-BE49-F238E27FC236}">
              <a16:creationId xmlns:a16="http://schemas.microsoft.com/office/drawing/2014/main" id="{00000000-0008-0000-0E00-00009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1" name="image2.png" descr="http://intranetsdm.movilidadbogota.gov.co:7778/images/pobtrans.gif">
          <a:extLst>
            <a:ext uri="{FF2B5EF4-FFF2-40B4-BE49-F238E27FC236}">
              <a16:creationId xmlns:a16="http://schemas.microsoft.com/office/drawing/2014/main" id="{00000000-0008-0000-0E00-00009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2" name="image2.png" descr="http://intranetsdm.movilidadbogota.gov.co:7778/images/pobtrans.gif">
          <a:extLst>
            <a:ext uri="{FF2B5EF4-FFF2-40B4-BE49-F238E27FC236}">
              <a16:creationId xmlns:a16="http://schemas.microsoft.com/office/drawing/2014/main" id="{00000000-0008-0000-0E00-00009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3" name="image2.png" descr="http://intranetsdm.movilidadbogota.gov.co:7778/images/pobtrans.gif">
          <a:extLst>
            <a:ext uri="{FF2B5EF4-FFF2-40B4-BE49-F238E27FC236}">
              <a16:creationId xmlns:a16="http://schemas.microsoft.com/office/drawing/2014/main" id="{00000000-0008-0000-0E00-00009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4" name="image3.png" descr="http://intranetsdm.movilidadbogota.gov.co:7778/images/pobtrans.gif">
          <a:extLst>
            <a:ext uri="{FF2B5EF4-FFF2-40B4-BE49-F238E27FC236}">
              <a16:creationId xmlns:a16="http://schemas.microsoft.com/office/drawing/2014/main" id="{00000000-0008-0000-0E00-00009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5" name="image3.png" descr="http://intranetsdm.movilidadbogota.gov.co:7778/images/pobtrans.gif">
          <a:extLst>
            <a:ext uri="{FF2B5EF4-FFF2-40B4-BE49-F238E27FC236}">
              <a16:creationId xmlns:a16="http://schemas.microsoft.com/office/drawing/2014/main" id="{00000000-0008-0000-0E00-00009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6" name="image2.png" descr="http://intranetsdm.movilidadbogota.gov.co:7778/images/pobtrans.gif">
          <a:extLst>
            <a:ext uri="{FF2B5EF4-FFF2-40B4-BE49-F238E27FC236}">
              <a16:creationId xmlns:a16="http://schemas.microsoft.com/office/drawing/2014/main" id="{00000000-0008-0000-0E00-00009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7" name="image2.png" descr="http://intranetsdm.movilidadbogota.gov.co:7778/images/pobtrans.gif">
          <a:extLst>
            <a:ext uri="{FF2B5EF4-FFF2-40B4-BE49-F238E27FC236}">
              <a16:creationId xmlns:a16="http://schemas.microsoft.com/office/drawing/2014/main" id="{00000000-0008-0000-0E00-00009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8" name="image2.png" descr="http://intranetsdm.movilidadbogota.gov.co:7778/images/pobtrans.gif">
          <a:extLst>
            <a:ext uri="{FF2B5EF4-FFF2-40B4-BE49-F238E27FC236}">
              <a16:creationId xmlns:a16="http://schemas.microsoft.com/office/drawing/2014/main" id="{00000000-0008-0000-0E00-00009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9" name="image2.png" descr="http://intranetsdm.movilidadbogota.gov.co:7778/images/pobtrans.gif">
          <a:extLst>
            <a:ext uri="{FF2B5EF4-FFF2-40B4-BE49-F238E27FC236}">
              <a16:creationId xmlns:a16="http://schemas.microsoft.com/office/drawing/2014/main" id="{00000000-0008-0000-0E00-00009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0" name="image2.png" descr="http://intranetsdm.movilidadbogota.gov.co:7778/images/pobtrans.gif">
          <a:extLst>
            <a:ext uri="{FF2B5EF4-FFF2-40B4-BE49-F238E27FC236}">
              <a16:creationId xmlns:a16="http://schemas.microsoft.com/office/drawing/2014/main" id="{00000000-0008-0000-0E00-0000A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1" name="image2.png" descr="http://intranetsdm.movilidadbogota.gov.co:7778/images/pobtrans.gif">
          <a:extLst>
            <a:ext uri="{FF2B5EF4-FFF2-40B4-BE49-F238E27FC236}">
              <a16:creationId xmlns:a16="http://schemas.microsoft.com/office/drawing/2014/main" id="{00000000-0008-0000-0E00-0000A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2" name="image2.png" descr="http://intranetsdm.movilidadbogota.gov.co:7778/images/pobtrans.gif">
          <a:extLst>
            <a:ext uri="{FF2B5EF4-FFF2-40B4-BE49-F238E27FC236}">
              <a16:creationId xmlns:a16="http://schemas.microsoft.com/office/drawing/2014/main" id="{00000000-0008-0000-0E00-0000A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3" name="image2.png" descr="http://intranetsdm.movilidadbogota.gov.co:7778/images/pobtrans.gif">
          <a:extLst>
            <a:ext uri="{FF2B5EF4-FFF2-40B4-BE49-F238E27FC236}">
              <a16:creationId xmlns:a16="http://schemas.microsoft.com/office/drawing/2014/main" id="{00000000-0008-0000-0E00-0000A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4" name="image2.png" descr="http://intranetsdm.movilidadbogota.gov.co:7778/images/pobtrans.gif">
          <a:extLst>
            <a:ext uri="{FF2B5EF4-FFF2-40B4-BE49-F238E27FC236}">
              <a16:creationId xmlns:a16="http://schemas.microsoft.com/office/drawing/2014/main" id="{00000000-0008-0000-0E00-0000A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5" name="image2.png" descr="http://intranetsdm.movilidadbogota.gov.co:7778/images/pobtrans.gif">
          <a:extLst>
            <a:ext uri="{FF2B5EF4-FFF2-40B4-BE49-F238E27FC236}">
              <a16:creationId xmlns:a16="http://schemas.microsoft.com/office/drawing/2014/main" id="{00000000-0008-0000-0E00-0000A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6" name="image2.png" descr="http://intranetsdm.movilidadbogota.gov.co:7778/images/pobtrans.gif">
          <a:extLst>
            <a:ext uri="{FF2B5EF4-FFF2-40B4-BE49-F238E27FC236}">
              <a16:creationId xmlns:a16="http://schemas.microsoft.com/office/drawing/2014/main" id="{00000000-0008-0000-0E00-0000A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7" name="image2.png" descr="http://intranetsdm.movilidadbogota.gov.co:7778/images/pobtrans.gif">
          <a:extLst>
            <a:ext uri="{FF2B5EF4-FFF2-40B4-BE49-F238E27FC236}">
              <a16:creationId xmlns:a16="http://schemas.microsoft.com/office/drawing/2014/main" id="{00000000-0008-0000-0E00-0000A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8" name="image3.png" descr="http://intranetsdm.movilidadbogota.gov.co:7778/images/pobtrans.gif">
          <a:extLst>
            <a:ext uri="{FF2B5EF4-FFF2-40B4-BE49-F238E27FC236}">
              <a16:creationId xmlns:a16="http://schemas.microsoft.com/office/drawing/2014/main" id="{00000000-0008-0000-0E00-0000A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9" name="image3.png" descr="http://intranetsdm.movilidadbogota.gov.co:7778/images/pobtrans.gif">
          <a:extLst>
            <a:ext uri="{FF2B5EF4-FFF2-40B4-BE49-F238E27FC236}">
              <a16:creationId xmlns:a16="http://schemas.microsoft.com/office/drawing/2014/main" id="{00000000-0008-0000-0E00-0000A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0" name="image2.png" descr="http://intranetsdm.movilidadbogota.gov.co:7778/images/pobtrans.gif">
          <a:extLst>
            <a:ext uri="{FF2B5EF4-FFF2-40B4-BE49-F238E27FC236}">
              <a16:creationId xmlns:a16="http://schemas.microsoft.com/office/drawing/2014/main" id="{00000000-0008-0000-0E00-0000A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1" name="image2.png" descr="http://intranetsdm.movilidadbogota.gov.co:7778/images/pobtrans.gif">
          <a:extLst>
            <a:ext uri="{FF2B5EF4-FFF2-40B4-BE49-F238E27FC236}">
              <a16:creationId xmlns:a16="http://schemas.microsoft.com/office/drawing/2014/main" id="{00000000-0008-0000-0E00-0000A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2" name="image2.png" descr="http://intranetsdm.movilidadbogota.gov.co:7778/images/pobtrans.gif">
          <a:extLst>
            <a:ext uri="{FF2B5EF4-FFF2-40B4-BE49-F238E27FC236}">
              <a16:creationId xmlns:a16="http://schemas.microsoft.com/office/drawing/2014/main" id="{00000000-0008-0000-0E00-0000A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3" name="image2.png" descr="http://intranetsdm.movilidadbogota.gov.co:7778/images/pobtrans.gif">
          <a:extLst>
            <a:ext uri="{FF2B5EF4-FFF2-40B4-BE49-F238E27FC236}">
              <a16:creationId xmlns:a16="http://schemas.microsoft.com/office/drawing/2014/main" id="{00000000-0008-0000-0E00-0000A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4" name="image2.png" descr="http://intranetsdm.movilidadbogota.gov.co:7778/images/pobtrans.gif">
          <a:extLst>
            <a:ext uri="{FF2B5EF4-FFF2-40B4-BE49-F238E27FC236}">
              <a16:creationId xmlns:a16="http://schemas.microsoft.com/office/drawing/2014/main" id="{00000000-0008-0000-0E00-0000A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5" name="image2.png" descr="http://intranetsdm.movilidadbogota.gov.co:7778/images/pobtrans.gif">
          <a:extLst>
            <a:ext uri="{FF2B5EF4-FFF2-40B4-BE49-F238E27FC236}">
              <a16:creationId xmlns:a16="http://schemas.microsoft.com/office/drawing/2014/main" id="{00000000-0008-0000-0E00-0000A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6" name="image2.png" descr="http://intranetsdm.movilidadbogota.gov.co:7778/images/pobtrans.gif">
          <a:extLst>
            <a:ext uri="{FF2B5EF4-FFF2-40B4-BE49-F238E27FC236}">
              <a16:creationId xmlns:a16="http://schemas.microsoft.com/office/drawing/2014/main" id="{00000000-0008-0000-0E00-0000B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7" name="image2.png" descr="http://intranetsdm.movilidadbogota.gov.co:7778/images/pobtrans.gif">
          <a:extLst>
            <a:ext uri="{FF2B5EF4-FFF2-40B4-BE49-F238E27FC236}">
              <a16:creationId xmlns:a16="http://schemas.microsoft.com/office/drawing/2014/main" id="{00000000-0008-0000-0E00-0000B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8" name="image2.png" descr="http://intranetsdm.movilidadbogota.gov.co:7778/images/pobtrans.gif">
          <a:extLst>
            <a:ext uri="{FF2B5EF4-FFF2-40B4-BE49-F238E27FC236}">
              <a16:creationId xmlns:a16="http://schemas.microsoft.com/office/drawing/2014/main" id="{00000000-0008-0000-0E00-0000B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9" name="image2.png" descr="http://intranetsdm.movilidadbogota.gov.co:7778/images/pobtrans.gif">
          <a:extLst>
            <a:ext uri="{FF2B5EF4-FFF2-40B4-BE49-F238E27FC236}">
              <a16:creationId xmlns:a16="http://schemas.microsoft.com/office/drawing/2014/main" id="{00000000-0008-0000-0E00-0000B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0" name="image2.png" descr="http://intranetsdm.movilidadbogota.gov.co:7778/images/pobtrans.gif">
          <a:extLst>
            <a:ext uri="{FF2B5EF4-FFF2-40B4-BE49-F238E27FC236}">
              <a16:creationId xmlns:a16="http://schemas.microsoft.com/office/drawing/2014/main" id="{00000000-0008-0000-0E00-0000B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1" name="image2.png" descr="http://intranetsdm.movilidadbogota.gov.co:7778/images/pobtrans.gif">
          <a:extLst>
            <a:ext uri="{FF2B5EF4-FFF2-40B4-BE49-F238E27FC236}">
              <a16:creationId xmlns:a16="http://schemas.microsoft.com/office/drawing/2014/main" id="{00000000-0008-0000-0E00-0000B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2" name="image3.png" descr="http://intranetsdm.movilidadbogota.gov.co:7778/images/pobtrans.gif">
          <a:extLst>
            <a:ext uri="{FF2B5EF4-FFF2-40B4-BE49-F238E27FC236}">
              <a16:creationId xmlns:a16="http://schemas.microsoft.com/office/drawing/2014/main" id="{00000000-0008-0000-0E00-0000B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3" name="image3.png" descr="http://intranetsdm.movilidadbogota.gov.co:7778/images/pobtrans.gif">
          <a:extLst>
            <a:ext uri="{FF2B5EF4-FFF2-40B4-BE49-F238E27FC236}">
              <a16:creationId xmlns:a16="http://schemas.microsoft.com/office/drawing/2014/main" id="{00000000-0008-0000-0E00-0000B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4" name="image2.png" descr="http://intranetsdm.movilidadbogota.gov.co:7778/images/pobtrans.gif">
          <a:extLst>
            <a:ext uri="{FF2B5EF4-FFF2-40B4-BE49-F238E27FC236}">
              <a16:creationId xmlns:a16="http://schemas.microsoft.com/office/drawing/2014/main" id="{00000000-0008-0000-0E00-0000B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5" name="image2.png" descr="http://intranetsdm.movilidadbogota.gov.co:7778/images/pobtrans.gif">
          <a:extLst>
            <a:ext uri="{FF2B5EF4-FFF2-40B4-BE49-F238E27FC236}">
              <a16:creationId xmlns:a16="http://schemas.microsoft.com/office/drawing/2014/main" id="{00000000-0008-0000-0E00-0000B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6" name="image2.png" descr="http://intranetsdm.movilidadbogota.gov.co:7778/images/pobtrans.gif">
          <a:extLst>
            <a:ext uri="{FF2B5EF4-FFF2-40B4-BE49-F238E27FC236}">
              <a16:creationId xmlns:a16="http://schemas.microsoft.com/office/drawing/2014/main" id="{00000000-0008-0000-0E00-0000B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7" name="image2.png" descr="http://intranetsdm.movilidadbogota.gov.co:7778/images/pobtrans.gif">
          <a:extLst>
            <a:ext uri="{FF2B5EF4-FFF2-40B4-BE49-F238E27FC236}">
              <a16:creationId xmlns:a16="http://schemas.microsoft.com/office/drawing/2014/main" id="{00000000-0008-0000-0E00-0000B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8" name="image2.png" descr="http://intranetsdm.movilidadbogota.gov.co:7778/images/pobtrans.gif">
          <a:extLst>
            <a:ext uri="{FF2B5EF4-FFF2-40B4-BE49-F238E27FC236}">
              <a16:creationId xmlns:a16="http://schemas.microsoft.com/office/drawing/2014/main" id="{00000000-0008-0000-0E00-0000B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9" name="image2.png" descr="http://intranetsdm.movilidadbogota.gov.co:7778/images/pobtrans.gif">
          <a:extLst>
            <a:ext uri="{FF2B5EF4-FFF2-40B4-BE49-F238E27FC236}">
              <a16:creationId xmlns:a16="http://schemas.microsoft.com/office/drawing/2014/main" id="{00000000-0008-0000-0E00-0000B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0" name="image2.png" descr="http://intranetsdm.movilidadbogota.gov.co:7778/images/pobtrans.gif">
          <a:extLst>
            <a:ext uri="{FF2B5EF4-FFF2-40B4-BE49-F238E27FC236}">
              <a16:creationId xmlns:a16="http://schemas.microsoft.com/office/drawing/2014/main" id="{00000000-0008-0000-0E00-0000B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1" name="image2.png" descr="http://intranetsdm.movilidadbogota.gov.co:7778/images/pobtrans.gif">
          <a:extLst>
            <a:ext uri="{FF2B5EF4-FFF2-40B4-BE49-F238E27FC236}">
              <a16:creationId xmlns:a16="http://schemas.microsoft.com/office/drawing/2014/main" id="{00000000-0008-0000-0E00-0000B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2" name="image2.png" descr="http://intranetsdm.movilidadbogota.gov.co:7778/images/pobtrans.gif">
          <a:extLst>
            <a:ext uri="{FF2B5EF4-FFF2-40B4-BE49-F238E27FC236}">
              <a16:creationId xmlns:a16="http://schemas.microsoft.com/office/drawing/2014/main" id="{00000000-0008-0000-0E00-0000C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3" name="image2.png" descr="http://intranetsdm.movilidadbogota.gov.co:7778/images/pobtrans.gif">
          <a:extLst>
            <a:ext uri="{FF2B5EF4-FFF2-40B4-BE49-F238E27FC236}">
              <a16:creationId xmlns:a16="http://schemas.microsoft.com/office/drawing/2014/main" id="{00000000-0008-0000-0E00-0000C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4" name="image2.png" descr="http://intranetsdm.movilidadbogota.gov.co:7778/images/pobtrans.gif">
          <a:extLst>
            <a:ext uri="{FF2B5EF4-FFF2-40B4-BE49-F238E27FC236}">
              <a16:creationId xmlns:a16="http://schemas.microsoft.com/office/drawing/2014/main" id="{00000000-0008-0000-0E00-0000C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5" name="image2.png" descr="http://intranetsdm.movilidadbogota.gov.co:7778/images/pobtrans.gif">
          <a:extLst>
            <a:ext uri="{FF2B5EF4-FFF2-40B4-BE49-F238E27FC236}">
              <a16:creationId xmlns:a16="http://schemas.microsoft.com/office/drawing/2014/main" id="{00000000-0008-0000-0E00-0000C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6" name="image3.png" descr="http://intranetsdm.movilidadbogota.gov.co:7778/images/pobtrans.gif">
          <a:extLst>
            <a:ext uri="{FF2B5EF4-FFF2-40B4-BE49-F238E27FC236}">
              <a16:creationId xmlns:a16="http://schemas.microsoft.com/office/drawing/2014/main" id="{00000000-0008-0000-0E00-0000C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7" name="image3.png" descr="http://intranetsdm.movilidadbogota.gov.co:7778/images/pobtrans.gif">
          <a:extLst>
            <a:ext uri="{FF2B5EF4-FFF2-40B4-BE49-F238E27FC236}">
              <a16:creationId xmlns:a16="http://schemas.microsoft.com/office/drawing/2014/main" id="{00000000-0008-0000-0E00-0000C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98" name="image2.png" descr="http://intranetsdm.movilidadbogota.gov.co:7778/images/pobtrans.gif">
          <a:extLst>
            <a:ext uri="{FF2B5EF4-FFF2-40B4-BE49-F238E27FC236}">
              <a16:creationId xmlns:a16="http://schemas.microsoft.com/office/drawing/2014/main" id="{00000000-0008-0000-0E00-0000C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99" name="image2.png" descr="http://intranetsdm.movilidadbogota.gov.co:7778/images/pobtrans.gif">
          <a:extLst>
            <a:ext uri="{FF2B5EF4-FFF2-40B4-BE49-F238E27FC236}">
              <a16:creationId xmlns:a16="http://schemas.microsoft.com/office/drawing/2014/main" id="{00000000-0008-0000-0E00-0000C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0" name="image2.png" descr="http://intranetsdm.movilidadbogota.gov.co:7778/images/pobtrans.gif">
          <a:extLst>
            <a:ext uri="{FF2B5EF4-FFF2-40B4-BE49-F238E27FC236}">
              <a16:creationId xmlns:a16="http://schemas.microsoft.com/office/drawing/2014/main" id="{00000000-0008-0000-0E00-0000C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1" name="image2.png" descr="http://intranetsdm.movilidadbogota.gov.co:7778/images/pobtrans.gif">
          <a:extLst>
            <a:ext uri="{FF2B5EF4-FFF2-40B4-BE49-F238E27FC236}">
              <a16:creationId xmlns:a16="http://schemas.microsoft.com/office/drawing/2014/main" id="{00000000-0008-0000-0E00-0000C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2" name="image2.png" descr="http://intranetsdm.movilidadbogota.gov.co:7778/images/pobtrans.gif">
          <a:extLst>
            <a:ext uri="{FF2B5EF4-FFF2-40B4-BE49-F238E27FC236}">
              <a16:creationId xmlns:a16="http://schemas.microsoft.com/office/drawing/2014/main" id="{00000000-0008-0000-0E00-0000C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3" name="image2.png" descr="http://intranetsdm.movilidadbogota.gov.co:7778/images/pobtrans.gif">
          <a:extLst>
            <a:ext uri="{FF2B5EF4-FFF2-40B4-BE49-F238E27FC236}">
              <a16:creationId xmlns:a16="http://schemas.microsoft.com/office/drawing/2014/main" id="{00000000-0008-0000-0E00-0000C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4" name="image2.png" descr="http://intranetsdm.movilidadbogota.gov.co:7778/images/pobtrans.gif">
          <a:extLst>
            <a:ext uri="{FF2B5EF4-FFF2-40B4-BE49-F238E27FC236}">
              <a16:creationId xmlns:a16="http://schemas.microsoft.com/office/drawing/2014/main" id="{00000000-0008-0000-0E00-0000C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5" name="image2.png" descr="http://intranetsdm.movilidadbogota.gov.co:7778/images/pobtrans.gif">
          <a:extLst>
            <a:ext uri="{FF2B5EF4-FFF2-40B4-BE49-F238E27FC236}">
              <a16:creationId xmlns:a16="http://schemas.microsoft.com/office/drawing/2014/main" id="{00000000-0008-0000-0E00-0000C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6" name="image2.png" descr="http://intranetsdm.movilidadbogota.gov.co:7778/images/pobtrans.gif">
          <a:extLst>
            <a:ext uri="{FF2B5EF4-FFF2-40B4-BE49-F238E27FC236}">
              <a16:creationId xmlns:a16="http://schemas.microsoft.com/office/drawing/2014/main" id="{00000000-0008-0000-0E00-0000C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7" name="image2.png" descr="http://intranetsdm.movilidadbogota.gov.co:7778/images/pobtrans.gif">
          <a:extLst>
            <a:ext uri="{FF2B5EF4-FFF2-40B4-BE49-F238E27FC236}">
              <a16:creationId xmlns:a16="http://schemas.microsoft.com/office/drawing/2014/main" id="{00000000-0008-0000-0E00-0000C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8" name="image2.png" descr="http://intranetsdm.movilidadbogota.gov.co:7778/images/pobtrans.gif">
          <a:extLst>
            <a:ext uri="{FF2B5EF4-FFF2-40B4-BE49-F238E27FC236}">
              <a16:creationId xmlns:a16="http://schemas.microsoft.com/office/drawing/2014/main" id="{00000000-0008-0000-0E00-0000D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9" name="image2.png" descr="http://intranetsdm.movilidadbogota.gov.co:7778/images/pobtrans.gif">
          <a:extLst>
            <a:ext uri="{FF2B5EF4-FFF2-40B4-BE49-F238E27FC236}">
              <a16:creationId xmlns:a16="http://schemas.microsoft.com/office/drawing/2014/main" id="{00000000-0008-0000-0E00-0000D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0" name="image3.png" descr="http://intranetsdm.movilidadbogota.gov.co:7778/images/pobtrans.gif">
          <a:extLst>
            <a:ext uri="{FF2B5EF4-FFF2-40B4-BE49-F238E27FC236}">
              <a16:creationId xmlns:a16="http://schemas.microsoft.com/office/drawing/2014/main" id="{00000000-0008-0000-0E00-0000D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1" name="image3.png" descr="http://intranetsdm.movilidadbogota.gov.co:7778/images/pobtrans.gif">
          <a:extLst>
            <a:ext uri="{FF2B5EF4-FFF2-40B4-BE49-F238E27FC236}">
              <a16:creationId xmlns:a16="http://schemas.microsoft.com/office/drawing/2014/main" id="{00000000-0008-0000-0E00-0000D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2" name="image2.png" descr="http://intranetsdm.movilidadbogota.gov.co:7778/images/pobtrans.gif">
          <a:extLst>
            <a:ext uri="{FF2B5EF4-FFF2-40B4-BE49-F238E27FC236}">
              <a16:creationId xmlns:a16="http://schemas.microsoft.com/office/drawing/2014/main" id="{00000000-0008-0000-0E00-0000D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3" name="image2.png" descr="http://intranetsdm.movilidadbogota.gov.co:7778/images/pobtrans.gif">
          <a:extLst>
            <a:ext uri="{FF2B5EF4-FFF2-40B4-BE49-F238E27FC236}">
              <a16:creationId xmlns:a16="http://schemas.microsoft.com/office/drawing/2014/main" id="{00000000-0008-0000-0E00-0000D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4" name="image2.png" descr="http://intranetsdm.movilidadbogota.gov.co:7778/images/pobtrans.gif">
          <a:extLst>
            <a:ext uri="{FF2B5EF4-FFF2-40B4-BE49-F238E27FC236}">
              <a16:creationId xmlns:a16="http://schemas.microsoft.com/office/drawing/2014/main" id="{00000000-0008-0000-0E00-0000D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5" name="image2.png" descr="http://intranetsdm.movilidadbogota.gov.co:7778/images/pobtrans.gif">
          <a:extLst>
            <a:ext uri="{FF2B5EF4-FFF2-40B4-BE49-F238E27FC236}">
              <a16:creationId xmlns:a16="http://schemas.microsoft.com/office/drawing/2014/main" id="{00000000-0008-0000-0E00-0000D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6" name="image2.png" descr="http://intranetsdm.movilidadbogota.gov.co:7778/images/pobtrans.gif">
          <a:extLst>
            <a:ext uri="{FF2B5EF4-FFF2-40B4-BE49-F238E27FC236}">
              <a16:creationId xmlns:a16="http://schemas.microsoft.com/office/drawing/2014/main" id="{00000000-0008-0000-0E00-0000D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7" name="image2.png" descr="http://intranetsdm.movilidadbogota.gov.co:7778/images/pobtrans.gif">
          <a:extLst>
            <a:ext uri="{FF2B5EF4-FFF2-40B4-BE49-F238E27FC236}">
              <a16:creationId xmlns:a16="http://schemas.microsoft.com/office/drawing/2014/main" id="{00000000-0008-0000-0E00-0000D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8" name="image2.png" descr="http://intranetsdm.movilidadbogota.gov.co:7778/images/pobtrans.gif">
          <a:extLst>
            <a:ext uri="{FF2B5EF4-FFF2-40B4-BE49-F238E27FC236}">
              <a16:creationId xmlns:a16="http://schemas.microsoft.com/office/drawing/2014/main" id="{00000000-0008-0000-0E00-0000D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9" name="image2.png" descr="http://intranetsdm.movilidadbogota.gov.co:7778/images/pobtrans.gif">
          <a:extLst>
            <a:ext uri="{FF2B5EF4-FFF2-40B4-BE49-F238E27FC236}">
              <a16:creationId xmlns:a16="http://schemas.microsoft.com/office/drawing/2014/main" id="{00000000-0008-0000-0E00-0000D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0" name="image2.png" descr="http://intranetsdm.movilidadbogota.gov.co:7778/images/pobtrans.gif">
          <a:extLst>
            <a:ext uri="{FF2B5EF4-FFF2-40B4-BE49-F238E27FC236}">
              <a16:creationId xmlns:a16="http://schemas.microsoft.com/office/drawing/2014/main" id="{00000000-0008-0000-0E00-0000D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1" name="image2.png" descr="http://intranetsdm.movilidadbogota.gov.co:7778/images/pobtrans.gif">
          <a:extLst>
            <a:ext uri="{FF2B5EF4-FFF2-40B4-BE49-F238E27FC236}">
              <a16:creationId xmlns:a16="http://schemas.microsoft.com/office/drawing/2014/main" id="{00000000-0008-0000-0E00-0000D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2" name="image2.png" descr="http://intranetsdm.movilidadbogota.gov.co:7778/images/pobtrans.gif">
          <a:extLst>
            <a:ext uri="{FF2B5EF4-FFF2-40B4-BE49-F238E27FC236}">
              <a16:creationId xmlns:a16="http://schemas.microsoft.com/office/drawing/2014/main" id="{00000000-0008-0000-0E00-0000D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3" name="image2.png" descr="http://intranetsdm.movilidadbogota.gov.co:7778/images/pobtrans.gif">
          <a:extLst>
            <a:ext uri="{FF2B5EF4-FFF2-40B4-BE49-F238E27FC236}">
              <a16:creationId xmlns:a16="http://schemas.microsoft.com/office/drawing/2014/main" id="{00000000-0008-0000-0E00-0000D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4" name="image3.png" descr="http://intranetsdm.movilidadbogota.gov.co:7778/images/pobtrans.gif">
          <a:extLst>
            <a:ext uri="{FF2B5EF4-FFF2-40B4-BE49-F238E27FC236}">
              <a16:creationId xmlns:a16="http://schemas.microsoft.com/office/drawing/2014/main" id="{00000000-0008-0000-0E00-0000E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5" name="image3.png" descr="http://intranetsdm.movilidadbogota.gov.co:7778/images/pobtrans.gif">
          <a:extLst>
            <a:ext uri="{FF2B5EF4-FFF2-40B4-BE49-F238E27FC236}">
              <a16:creationId xmlns:a16="http://schemas.microsoft.com/office/drawing/2014/main" id="{00000000-0008-0000-0E00-0000E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funcionpublica.gov.co/web/mipg/resultados-medicion" TargetMode="External"/><Relationship Id="rId1" Type="http://schemas.openxmlformats.org/officeDocument/2006/relationships/hyperlink" Target="https://www.funcionpublica.gov.co/web/mipg/resultados-medic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drive.google.com/drive/u/0/folders/1h1C58yF9eFcJy5Td2dEBOVjKCR3AEkqc"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B1:V39"/>
  <sheetViews>
    <sheetView showGridLines="0" tabSelected="1" workbookViewId="0">
      <selection activeCell="K8" sqref="K8"/>
    </sheetView>
  </sheetViews>
  <sheetFormatPr baseColWidth="10" defaultColWidth="14.42578125" defaultRowHeight="15" customHeight="1" x14ac:dyDescent="0.25"/>
  <cols>
    <col min="1" max="1" width="7.5703125" customWidth="1"/>
    <col min="2" max="5" width="10.28515625" customWidth="1"/>
    <col min="6" max="13" width="10.140625" customWidth="1"/>
    <col min="14" max="14" width="17" customWidth="1"/>
    <col min="15" max="18" width="12.85546875" customWidth="1"/>
    <col min="19" max="19" width="11.42578125" customWidth="1"/>
    <col min="20" max="21" width="10.7109375" hidden="1" customWidth="1"/>
    <col min="22" max="22" width="11.42578125" hidden="1" customWidth="1"/>
    <col min="23" max="26" width="10.7109375" customWidth="1"/>
  </cols>
  <sheetData>
    <row r="1" spans="2:21" ht="32.25" customHeight="1" x14ac:dyDescent="0.25">
      <c r="B1" s="393"/>
      <c r="C1" s="374"/>
      <c r="D1" s="396" t="s">
        <v>0</v>
      </c>
      <c r="E1" s="364"/>
      <c r="F1" s="364"/>
      <c r="G1" s="364"/>
      <c r="H1" s="364"/>
      <c r="I1" s="364"/>
      <c r="J1" s="364"/>
      <c r="K1" s="364"/>
      <c r="L1" s="364"/>
      <c r="M1" s="364"/>
      <c r="N1" s="364"/>
      <c r="O1" s="364"/>
      <c r="P1" s="364"/>
      <c r="Q1" s="364"/>
      <c r="R1" s="365"/>
      <c r="S1" s="1"/>
      <c r="T1" s="2"/>
      <c r="U1" s="2"/>
    </row>
    <row r="2" spans="2:21" ht="32.25" customHeight="1" x14ac:dyDescent="0.25">
      <c r="B2" s="394"/>
      <c r="C2" s="395"/>
      <c r="D2" s="396" t="s">
        <v>1</v>
      </c>
      <c r="E2" s="364"/>
      <c r="F2" s="364"/>
      <c r="G2" s="364"/>
      <c r="H2" s="364"/>
      <c r="I2" s="364"/>
      <c r="J2" s="364"/>
      <c r="K2" s="364"/>
      <c r="L2" s="364"/>
      <c r="M2" s="364"/>
      <c r="N2" s="364"/>
      <c r="O2" s="364"/>
      <c r="P2" s="364"/>
      <c r="Q2" s="364"/>
      <c r="R2" s="365"/>
      <c r="S2" s="1"/>
      <c r="T2" s="3"/>
      <c r="U2" s="3"/>
    </row>
    <row r="3" spans="2:21" ht="32.25" customHeight="1" x14ac:dyDescent="0.25">
      <c r="B3" s="394"/>
      <c r="C3" s="395"/>
      <c r="D3" s="396" t="s">
        <v>2</v>
      </c>
      <c r="E3" s="364"/>
      <c r="F3" s="364"/>
      <c r="G3" s="364"/>
      <c r="H3" s="364"/>
      <c r="I3" s="364"/>
      <c r="J3" s="364"/>
      <c r="K3" s="364"/>
      <c r="L3" s="364"/>
      <c r="M3" s="364"/>
      <c r="N3" s="364"/>
      <c r="O3" s="364"/>
      <c r="P3" s="364"/>
      <c r="Q3" s="364"/>
      <c r="R3" s="365"/>
      <c r="S3" s="1"/>
      <c r="T3" s="3"/>
      <c r="U3" s="3"/>
    </row>
    <row r="4" spans="2:21" ht="32.25" customHeight="1" x14ac:dyDescent="0.25">
      <c r="B4" s="375"/>
      <c r="C4" s="377"/>
      <c r="D4" s="396" t="s">
        <v>3</v>
      </c>
      <c r="E4" s="364"/>
      <c r="F4" s="364"/>
      <c r="G4" s="364"/>
      <c r="H4" s="364"/>
      <c r="I4" s="364"/>
      <c r="J4" s="364"/>
      <c r="K4" s="365"/>
      <c r="L4" s="397" t="s">
        <v>1485</v>
      </c>
      <c r="M4" s="364"/>
      <c r="N4" s="364"/>
      <c r="O4" s="364"/>
      <c r="P4" s="364"/>
      <c r="Q4" s="364"/>
      <c r="R4" s="365"/>
      <c r="S4" s="1"/>
      <c r="T4" s="4"/>
      <c r="U4" s="5" t="s">
        <v>4</v>
      </c>
    </row>
    <row r="5" spans="2:21" ht="15.75" customHeight="1" x14ac:dyDescent="0.25">
      <c r="B5" s="1"/>
      <c r="C5" s="1"/>
      <c r="D5" s="1"/>
      <c r="E5" s="1"/>
      <c r="F5" s="1"/>
      <c r="G5" s="1"/>
      <c r="H5" s="1"/>
      <c r="I5" s="1"/>
      <c r="J5" s="1"/>
      <c r="K5" s="1"/>
      <c r="L5" s="1"/>
      <c r="M5" s="1"/>
      <c r="N5" s="1"/>
      <c r="O5" s="6"/>
      <c r="P5" s="6"/>
      <c r="Q5" s="6"/>
      <c r="R5" s="6"/>
      <c r="S5" s="1"/>
      <c r="T5" s="1"/>
      <c r="U5" s="1"/>
    </row>
    <row r="6" spans="2:21" ht="15.75" customHeight="1" x14ac:dyDescent="0.25">
      <c r="B6" s="7"/>
      <c r="C6" s="1"/>
      <c r="D6" s="1"/>
      <c r="E6" s="1"/>
      <c r="F6" s="1"/>
      <c r="G6" s="1"/>
      <c r="H6" s="1"/>
      <c r="I6" s="1"/>
      <c r="J6" s="1"/>
      <c r="K6" s="1"/>
      <c r="L6" s="1"/>
      <c r="M6" s="1"/>
      <c r="N6" s="1"/>
      <c r="O6" s="6"/>
      <c r="P6" s="6"/>
      <c r="Q6" s="6"/>
      <c r="R6" s="6"/>
      <c r="S6" s="1"/>
      <c r="T6" s="1"/>
      <c r="U6" s="1"/>
    </row>
    <row r="7" spans="2:21" ht="15.75" customHeight="1" x14ac:dyDescent="0.25">
      <c r="B7" s="391"/>
      <c r="C7" s="386"/>
      <c r="D7" s="386"/>
      <c r="E7" s="386"/>
      <c r="F7" s="386"/>
      <c r="G7" s="386"/>
      <c r="H7" s="386"/>
      <c r="I7" s="386"/>
      <c r="J7" s="386"/>
      <c r="K7" s="386"/>
      <c r="L7" s="386"/>
      <c r="M7" s="386"/>
      <c r="N7" s="386"/>
      <c r="O7" s="386"/>
      <c r="P7" s="386"/>
      <c r="Q7" s="386"/>
      <c r="R7" s="387"/>
      <c r="S7" s="1"/>
      <c r="T7" s="1"/>
      <c r="U7" s="1"/>
    </row>
    <row r="8" spans="2:21" ht="15.75" customHeight="1" x14ac:dyDescent="0.25">
      <c r="B8" s="1"/>
      <c r="C8" s="1"/>
      <c r="D8" s="1"/>
      <c r="E8" s="1"/>
      <c r="F8" s="1"/>
      <c r="G8" s="1"/>
      <c r="H8" s="1"/>
      <c r="I8" s="1"/>
      <c r="J8" s="1"/>
      <c r="K8" s="1"/>
      <c r="L8" s="1"/>
      <c r="M8" s="1"/>
      <c r="N8" s="1"/>
      <c r="O8" s="6"/>
      <c r="P8" s="6"/>
      <c r="Q8" s="6"/>
      <c r="R8" s="6"/>
      <c r="S8" s="1"/>
      <c r="T8" s="1"/>
      <c r="U8" s="1"/>
    </row>
    <row r="9" spans="2:21" ht="20.25" customHeight="1" x14ac:dyDescent="0.25">
      <c r="B9" s="1"/>
      <c r="C9" s="1"/>
      <c r="D9" s="1"/>
      <c r="E9" s="1"/>
      <c r="F9" s="1"/>
      <c r="G9" s="1"/>
      <c r="H9" s="1"/>
      <c r="I9" s="1"/>
      <c r="J9" s="1"/>
      <c r="K9" s="8"/>
      <c r="L9" s="9"/>
      <c r="M9" s="1"/>
      <c r="N9" s="8"/>
      <c r="O9" s="6"/>
      <c r="P9" s="6"/>
      <c r="Q9" s="6"/>
      <c r="R9" s="6"/>
      <c r="S9" s="10"/>
      <c r="T9" s="10"/>
      <c r="U9" s="10"/>
    </row>
    <row r="10" spans="2:21" ht="39" customHeight="1" x14ac:dyDescent="0.25">
      <c r="B10" s="371" t="s">
        <v>5</v>
      </c>
      <c r="C10" s="364"/>
      <c r="D10" s="364"/>
      <c r="E10" s="365"/>
      <c r="F10" s="363" t="s">
        <v>6</v>
      </c>
      <c r="G10" s="364"/>
      <c r="H10" s="364"/>
      <c r="I10" s="364"/>
      <c r="J10" s="364"/>
      <c r="K10" s="364"/>
      <c r="L10" s="364"/>
      <c r="M10" s="365"/>
      <c r="N10" s="8"/>
      <c r="O10" s="392"/>
      <c r="P10" s="386"/>
      <c r="Q10" s="386"/>
      <c r="R10" s="387"/>
      <c r="S10" s="10"/>
      <c r="T10" s="11"/>
      <c r="U10" s="11"/>
    </row>
    <row r="11" spans="2:21" ht="39" customHeight="1" x14ac:dyDescent="0.25">
      <c r="B11" s="371" t="s">
        <v>7</v>
      </c>
      <c r="C11" s="364"/>
      <c r="D11" s="364"/>
      <c r="E11" s="365"/>
      <c r="F11" s="363" t="s">
        <v>8</v>
      </c>
      <c r="G11" s="364"/>
      <c r="H11" s="364"/>
      <c r="I11" s="364"/>
      <c r="J11" s="364"/>
      <c r="K11" s="364"/>
      <c r="L11" s="364"/>
      <c r="M11" s="365"/>
      <c r="N11" s="366"/>
      <c r="O11" s="392"/>
      <c r="P11" s="386"/>
      <c r="Q11" s="386"/>
      <c r="R11" s="387"/>
      <c r="S11" s="12"/>
      <c r="T11" s="13"/>
      <c r="U11" s="13"/>
    </row>
    <row r="12" spans="2:21" ht="39" customHeight="1" x14ac:dyDescent="0.25">
      <c r="B12" s="371" t="s">
        <v>9</v>
      </c>
      <c r="C12" s="364"/>
      <c r="D12" s="364"/>
      <c r="E12" s="365"/>
      <c r="F12" s="363" t="s">
        <v>10</v>
      </c>
      <c r="G12" s="364"/>
      <c r="H12" s="364"/>
      <c r="I12" s="364"/>
      <c r="J12" s="364"/>
      <c r="K12" s="364"/>
      <c r="L12" s="364"/>
      <c r="M12" s="365"/>
      <c r="N12" s="367"/>
      <c r="O12" s="392" t="s">
        <v>11</v>
      </c>
      <c r="P12" s="386"/>
      <c r="Q12" s="386"/>
      <c r="R12" s="387"/>
      <c r="S12" s="12"/>
      <c r="T12" s="13"/>
      <c r="U12" s="13"/>
    </row>
    <row r="13" spans="2:21" ht="39" customHeight="1" x14ac:dyDescent="0.3">
      <c r="B13" s="371" t="s">
        <v>12</v>
      </c>
      <c r="C13" s="364"/>
      <c r="D13" s="364"/>
      <c r="E13" s="365"/>
      <c r="F13" s="363" t="s">
        <v>13</v>
      </c>
      <c r="G13" s="364"/>
      <c r="H13" s="364"/>
      <c r="I13" s="364"/>
      <c r="J13" s="364"/>
      <c r="K13" s="364"/>
      <c r="L13" s="364"/>
      <c r="M13" s="365"/>
      <c r="N13" s="366"/>
      <c r="O13" s="372"/>
      <c r="P13" s="14"/>
      <c r="Q13" s="14"/>
      <c r="R13" s="14"/>
      <c r="S13" s="12"/>
      <c r="T13" s="13"/>
      <c r="U13" s="13"/>
    </row>
    <row r="14" spans="2:21" ht="39" customHeight="1" x14ac:dyDescent="0.3">
      <c r="B14" s="371" t="s">
        <v>14</v>
      </c>
      <c r="C14" s="364"/>
      <c r="D14" s="364"/>
      <c r="E14" s="365"/>
      <c r="F14" s="363" t="s">
        <v>15</v>
      </c>
      <c r="G14" s="364"/>
      <c r="H14" s="364"/>
      <c r="I14" s="364"/>
      <c r="J14" s="364"/>
      <c r="K14" s="364"/>
      <c r="L14" s="364"/>
      <c r="M14" s="365"/>
      <c r="N14" s="390"/>
      <c r="O14" s="390"/>
      <c r="P14" s="14"/>
      <c r="Q14" s="14"/>
      <c r="R14" s="14"/>
      <c r="S14" s="12"/>
      <c r="T14" s="13"/>
      <c r="U14" s="13"/>
    </row>
    <row r="15" spans="2:21" ht="39" customHeight="1" x14ac:dyDescent="0.3">
      <c r="B15" s="371" t="s">
        <v>16</v>
      </c>
      <c r="C15" s="364"/>
      <c r="D15" s="364"/>
      <c r="E15" s="365"/>
      <c r="F15" s="363" t="s">
        <v>17</v>
      </c>
      <c r="G15" s="364"/>
      <c r="H15" s="364"/>
      <c r="I15" s="364"/>
      <c r="J15" s="364"/>
      <c r="K15" s="364"/>
      <c r="L15" s="364"/>
      <c r="M15" s="365"/>
      <c r="N15" s="367"/>
      <c r="O15" s="367"/>
      <c r="P15" s="14"/>
      <c r="Q15" s="14"/>
      <c r="R15" s="14"/>
      <c r="S15" s="12"/>
      <c r="T15" s="13"/>
      <c r="U15" s="13"/>
    </row>
    <row r="16" spans="2:21" ht="39" customHeight="1" x14ac:dyDescent="0.3">
      <c r="B16" s="371" t="s">
        <v>18</v>
      </c>
      <c r="C16" s="364"/>
      <c r="D16" s="364"/>
      <c r="E16" s="365"/>
      <c r="F16" s="363" t="s">
        <v>19</v>
      </c>
      <c r="G16" s="364"/>
      <c r="H16" s="364"/>
      <c r="I16" s="364"/>
      <c r="J16" s="364"/>
      <c r="K16" s="364"/>
      <c r="L16" s="364"/>
      <c r="M16" s="365"/>
      <c r="N16" s="10"/>
      <c r="O16" s="15"/>
      <c r="P16" s="14"/>
      <c r="Q16" s="14"/>
      <c r="R16" s="14"/>
      <c r="S16" s="12"/>
      <c r="T16" s="13"/>
      <c r="U16" s="13"/>
    </row>
    <row r="17" spans="2:18" ht="39" customHeight="1" x14ac:dyDescent="0.3">
      <c r="B17" s="371" t="s">
        <v>20</v>
      </c>
      <c r="C17" s="364"/>
      <c r="D17" s="364"/>
      <c r="E17" s="365"/>
      <c r="F17" s="389">
        <v>2020110010094</v>
      </c>
      <c r="G17" s="364"/>
      <c r="H17" s="364"/>
      <c r="I17" s="364"/>
      <c r="J17" s="364"/>
      <c r="K17" s="364"/>
      <c r="L17" s="364"/>
      <c r="M17" s="365"/>
      <c r="N17" s="10"/>
      <c r="O17" s="15"/>
      <c r="P17" s="14"/>
      <c r="Q17" s="14"/>
      <c r="R17" s="14"/>
    </row>
    <row r="18" spans="2:18" ht="39" customHeight="1" x14ac:dyDescent="0.3">
      <c r="B18" s="371" t="s">
        <v>21</v>
      </c>
      <c r="C18" s="364"/>
      <c r="D18" s="364"/>
      <c r="E18" s="365"/>
      <c r="F18" s="389" t="s">
        <v>22</v>
      </c>
      <c r="G18" s="364"/>
      <c r="H18" s="364"/>
      <c r="I18" s="364"/>
      <c r="J18" s="364"/>
      <c r="K18" s="364"/>
      <c r="L18" s="364"/>
      <c r="M18" s="365"/>
      <c r="N18" s="10"/>
      <c r="O18" s="15"/>
      <c r="P18" s="14"/>
      <c r="Q18" s="14"/>
      <c r="R18" s="14"/>
    </row>
    <row r="19" spans="2:18" ht="65.25" customHeight="1" x14ac:dyDescent="0.3">
      <c r="B19" s="371" t="s">
        <v>23</v>
      </c>
      <c r="C19" s="364"/>
      <c r="D19" s="364"/>
      <c r="E19" s="365"/>
      <c r="F19" s="389" t="s">
        <v>24</v>
      </c>
      <c r="G19" s="364"/>
      <c r="H19" s="364"/>
      <c r="I19" s="364"/>
      <c r="J19" s="364"/>
      <c r="K19" s="364"/>
      <c r="L19" s="364"/>
      <c r="M19" s="365"/>
      <c r="N19" s="10"/>
      <c r="O19" s="15"/>
      <c r="P19" s="14"/>
      <c r="Q19" s="14"/>
      <c r="R19" s="14"/>
    </row>
    <row r="20" spans="2:18" ht="39" customHeight="1" x14ac:dyDescent="0.3">
      <c r="B20" s="371" t="s">
        <v>25</v>
      </c>
      <c r="C20" s="364"/>
      <c r="D20" s="364"/>
      <c r="E20" s="365"/>
      <c r="F20" s="363" t="s">
        <v>26</v>
      </c>
      <c r="G20" s="364"/>
      <c r="H20" s="364"/>
      <c r="I20" s="364"/>
      <c r="J20" s="364"/>
      <c r="K20" s="364"/>
      <c r="L20" s="364"/>
      <c r="M20" s="365"/>
      <c r="N20" s="366"/>
      <c r="O20" s="372"/>
      <c r="P20" s="14"/>
      <c r="Q20" s="14"/>
      <c r="R20" s="14"/>
    </row>
    <row r="21" spans="2:18" ht="54" customHeight="1" x14ac:dyDescent="0.3">
      <c r="B21" s="371" t="s">
        <v>27</v>
      </c>
      <c r="C21" s="364"/>
      <c r="D21" s="364"/>
      <c r="E21" s="365"/>
      <c r="F21" s="363" t="s">
        <v>28</v>
      </c>
      <c r="G21" s="364"/>
      <c r="H21" s="364"/>
      <c r="I21" s="364"/>
      <c r="J21" s="364"/>
      <c r="K21" s="364"/>
      <c r="L21" s="364"/>
      <c r="M21" s="365"/>
      <c r="N21" s="367"/>
      <c r="O21" s="367"/>
      <c r="P21" s="14"/>
      <c r="Q21" s="14"/>
      <c r="R21" s="14"/>
    </row>
    <row r="22" spans="2:18" ht="39" customHeight="1" x14ac:dyDescent="0.25">
      <c r="B22" s="371" t="s">
        <v>29</v>
      </c>
      <c r="C22" s="364"/>
      <c r="D22" s="364"/>
      <c r="E22" s="365"/>
      <c r="F22" s="363" t="s">
        <v>30</v>
      </c>
      <c r="G22" s="364"/>
      <c r="H22" s="364"/>
      <c r="I22" s="364"/>
      <c r="J22" s="364"/>
      <c r="K22" s="364"/>
      <c r="L22" s="364"/>
      <c r="M22" s="365"/>
      <c r="N22" s="366"/>
      <c r="O22" s="388"/>
      <c r="P22" s="16"/>
      <c r="Q22" s="16"/>
      <c r="R22" s="16"/>
    </row>
    <row r="23" spans="2:18" ht="27.75" customHeight="1" x14ac:dyDescent="0.25">
      <c r="B23" s="373" t="s">
        <v>31</v>
      </c>
      <c r="C23" s="369"/>
      <c r="D23" s="369"/>
      <c r="E23" s="374"/>
      <c r="F23" s="17" t="s">
        <v>32</v>
      </c>
      <c r="G23" s="368" t="s">
        <v>33</v>
      </c>
      <c r="H23" s="369"/>
      <c r="I23" s="369"/>
      <c r="J23" s="369"/>
      <c r="K23" s="369"/>
      <c r="L23" s="379">
        <v>2024</v>
      </c>
      <c r="M23" s="380"/>
      <c r="N23" s="367"/>
      <c r="O23" s="367"/>
      <c r="P23" s="16"/>
      <c r="Q23" s="16"/>
      <c r="R23" s="16"/>
    </row>
    <row r="24" spans="2:18" ht="27.75" customHeight="1" x14ac:dyDescent="0.25">
      <c r="B24" s="375"/>
      <c r="C24" s="376"/>
      <c r="D24" s="376"/>
      <c r="E24" s="377"/>
      <c r="F24" s="18" t="s">
        <v>34</v>
      </c>
      <c r="G24" s="370" t="s">
        <v>1256</v>
      </c>
      <c r="H24" s="364"/>
      <c r="I24" s="364"/>
      <c r="J24" s="364"/>
      <c r="K24" s="365"/>
      <c r="L24" s="360"/>
      <c r="M24" s="381"/>
      <c r="N24" s="10"/>
      <c r="O24" s="19"/>
      <c r="P24" s="16"/>
      <c r="Q24" s="20"/>
      <c r="R24" s="20"/>
    </row>
    <row r="25" spans="2:18" ht="20.25" customHeight="1" x14ac:dyDescent="0.25">
      <c r="B25" s="1"/>
      <c r="C25" s="1"/>
      <c r="D25" s="1"/>
      <c r="E25" s="1"/>
      <c r="F25" s="1"/>
      <c r="G25" s="1"/>
      <c r="H25" s="1"/>
      <c r="I25" s="1"/>
      <c r="J25" s="1"/>
      <c r="K25" s="1"/>
      <c r="L25" s="1"/>
      <c r="M25" s="1"/>
      <c r="N25" s="12"/>
      <c r="O25" s="16"/>
      <c r="P25" s="16"/>
      <c r="Q25" s="16"/>
      <c r="R25" s="16"/>
    </row>
    <row r="26" spans="2:18" ht="15.75" customHeight="1" x14ac:dyDescent="0.25">
      <c r="B26" s="21"/>
      <c r="C26" s="21"/>
      <c r="D26" s="21"/>
      <c r="E26" s="21"/>
      <c r="F26" s="21"/>
      <c r="G26" s="21"/>
      <c r="H26" s="1"/>
      <c r="I26" s="382" t="s">
        <v>36</v>
      </c>
      <c r="J26" s="355"/>
      <c r="K26" s="355"/>
      <c r="L26" s="355"/>
      <c r="M26" s="356"/>
      <c r="N26" s="12"/>
      <c r="O26" s="16"/>
      <c r="P26" s="16"/>
      <c r="Q26" s="16"/>
      <c r="R26" s="16"/>
    </row>
    <row r="27" spans="2:18" ht="15.75" customHeight="1" x14ac:dyDescent="0.25">
      <c r="B27" s="21"/>
      <c r="C27" s="21"/>
      <c r="D27" s="21"/>
      <c r="E27" s="21"/>
      <c r="F27" s="21"/>
      <c r="G27" s="21"/>
      <c r="H27" s="1"/>
      <c r="I27" s="357"/>
      <c r="J27" s="358"/>
      <c r="K27" s="358"/>
      <c r="L27" s="358"/>
      <c r="M27" s="359"/>
      <c r="N27" s="12"/>
      <c r="O27" s="16"/>
      <c r="P27" s="16"/>
      <c r="Q27" s="16"/>
      <c r="R27" s="16"/>
    </row>
    <row r="28" spans="2:18" ht="19.5" customHeight="1" x14ac:dyDescent="0.25">
      <c r="B28" s="22"/>
      <c r="C28" s="22"/>
      <c r="D28" s="22"/>
      <c r="E28" s="22"/>
      <c r="F28" s="22"/>
      <c r="G28" s="22"/>
      <c r="H28" s="1"/>
      <c r="I28" s="360"/>
      <c r="J28" s="361"/>
      <c r="K28" s="361"/>
      <c r="L28" s="361"/>
      <c r="M28" s="362"/>
      <c r="N28" s="12"/>
      <c r="O28" s="383"/>
      <c r="P28" s="355"/>
      <c r="Q28" s="355"/>
      <c r="R28" s="356"/>
    </row>
    <row r="29" spans="2:18" ht="20.25" customHeight="1" x14ac:dyDescent="0.25">
      <c r="B29" s="22"/>
      <c r="C29" s="23"/>
      <c r="D29" s="23"/>
      <c r="E29" s="23"/>
      <c r="F29" s="23"/>
      <c r="G29" s="23"/>
      <c r="H29" s="1"/>
      <c r="I29" s="384" t="s">
        <v>37</v>
      </c>
      <c r="J29" s="355"/>
      <c r="K29" s="355"/>
      <c r="L29" s="355"/>
      <c r="M29" s="356"/>
      <c r="N29" s="9"/>
      <c r="O29" s="360"/>
      <c r="P29" s="361"/>
      <c r="Q29" s="361"/>
      <c r="R29" s="362"/>
    </row>
    <row r="30" spans="2:18" ht="20.25" customHeight="1" x14ac:dyDescent="0.25">
      <c r="B30" s="378" t="s">
        <v>38</v>
      </c>
      <c r="C30" s="355"/>
      <c r="D30" s="355"/>
      <c r="E30" s="355"/>
      <c r="F30" s="355"/>
      <c r="G30" s="356"/>
      <c r="H30" s="1"/>
      <c r="I30" s="357"/>
      <c r="J30" s="358"/>
      <c r="K30" s="358"/>
      <c r="L30" s="358"/>
      <c r="M30" s="359"/>
      <c r="N30" s="9"/>
      <c r="O30" s="21"/>
      <c r="P30" s="21"/>
      <c r="Q30" s="21"/>
      <c r="R30" s="21"/>
    </row>
    <row r="31" spans="2:18" ht="15.75" customHeight="1" x14ac:dyDescent="0.25">
      <c r="B31" s="357"/>
      <c r="C31" s="358"/>
      <c r="D31" s="358"/>
      <c r="E31" s="358"/>
      <c r="F31" s="358"/>
      <c r="G31" s="359"/>
      <c r="H31" s="1"/>
      <c r="I31" s="360"/>
      <c r="J31" s="361"/>
      <c r="K31" s="361"/>
      <c r="L31" s="361"/>
      <c r="M31" s="362"/>
      <c r="N31" s="12"/>
      <c r="O31" s="16"/>
      <c r="P31" s="16"/>
      <c r="Q31" s="16"/>
      <c r="R31" s="16"/>
    </row>
    <row r="32" spans="2:18" ht="5.25" customHeight="1" x14ac:dyDescent="0.25">
      <c r="B32" s="357"/>
      <c r="C32" s="358"/>
      <c r="D32" s="358"/>
      <c r="E32" s="358"/>
      <c r="F32" s="358"/>
      <c r="G32" s="359"/>
      <c r="H32" s="1"/>
      <c r="I32" s="24"/>
      <c r="J32" s="25"/>
      <c r="K32" s="24"/>
      <c r="L32" s="24"/>
      <c r="M32" s="24"/>
      <c r="N32" s="12"/>
      <c r="O32" s="16"/>
      <c r="P32" s="16"/>
      <c r="Q32" s="16"/>
      <c r="R32" s="16"/>
    </row>
    <row r="33" spans="2:13" ht="15.75" customHeight="1" x14ac:dyDescent="0.25">
      <c r="B33" s="357"/>
      <c r="C33" s="358"/>
      <c r="D33" s="358"/>
      <c r="E33" s="358"/>
      <c r="F33" s="358"/>
      <c r="G33" s="359"/>
      <c r="H33" s="1"/>
      <c r="I33" s="385" t="s">
        <v>39</v>
      </c>
      <c r="J33" s="386"/>
      <c r="K33" s="386"/>
      <c r="L33" s="386"/>
      <c r="M33" s="387"/>
    </row>
    <row r="34" spans="2:13" ht="15.75" customHeight="1" x14ac:dyDescent="0.25">
      <c r="B34" s="357"/>
      <c r="C34" s="358"/>
      <c r="D34" s="358"/>
      <c r="E34" s="358"/>
      <c r="F34" s="358"/>
      <c r="G34" s="359"/>
      <c r="H34" s="26"/>
      <c r="I34" s="385" t="s">
        <v>40</v>
      </c>
      <c r="J34" s="386"/>
      <c r="K34" s="386"/>
      <c r="L34" s="386"/>
      <c r="M34" s="387"/>
    </row>
    <row r="35" spans="2:13" ht="15.75" customHeight="1" x14ac:dyDescent="0.25">
      <c r="B35" s="360"/>
      <c r="C35" s="361"/>
      <c r="D35" s="361"/>
      <c r="E35" s="361"/>
      <c r="F35" s="361"/>
      <c r="G35" s="362"/>
      <c r="H35" s="1"/>
      <c r="I35" s="385" t="s">
        <v>41</v>
      </c>
      <c r="J35" s="386"/>
      <c r="K35" s="386"/>
      <c r="L35" s="386"/>
      <c r="M35" s="387"/>
    </row>
    <row r="36" spans="2:13" ht="8.25" customHeight="1" x14ac:dyDescent="0.3">
      <c r="B36" s="22"/>
      <c r="C36" s="27"/>
      <c r="D36" s="27"/>
      <c r="E36" s="27"/>
      <c r="F36" s="27"/>
      <c r="G36" s="27"/>
      <c r="H36" s="1"/>
      <c r="I36" s="28"/>
      <c r="J36" s="29"/>
      <c r="K36" s="28"/>
      <c r="L36" s="28"/>
      <c r="M36" s="28"/>
    </row>
    <row r="37" spans="2:13" ht="25.5" customHeight="1" x14ac:dyDescent="0.25">
      <c r="B37" s="22"/>
      <c r="C37" s="30"/>
      <c r="D37" s="30"/>
      <c r="E37" s="30"/>
      <c r="F37" s="30"/>
      <c r="G37" s="30"/>
      <c r="H37" s="1"/>
      <c r="I37" s="354" t="s">
        <v>42</v>
      </c>
      <c r="J37" s="355"/>
      <c r="K37" s="355"/>
      <c r="L37" s="355"/>
      <c r="M37" s="356"/>
    </row>
    <row r="38" spans="2:13" ht="15.75" customHeight="1" x14ac:dyDescent="0.25">
      <c r="B38" s="22"/>
      <c r="C38" s="30"/>
      <c r="D38" s="30"/>
      <c r="E38" s="30"/>
      <c r="F38" s="30"/>
      <c r="G38" s="30"/>
      <c r="H38" s="1"/>
      <c r="I38" s="357"/>
      <c r="J38" s="358"/>
      <c r="K38" s="358"/>
      <c r="L38" s="358"/>
      <c r="M38" s="359"/>
    </row>
    <row r="39" spans="2:13" ht="15.75" customHeight="1" x14ac:dyDescent="0.25">
      <c r="B39" s="22"/>
      <c r="C39" s="30"/>
      <c r="D39" s="30"/>
      <c r="E39" s="30"/>
      <c r="F39" s="30"/>
      <c r="G39" s="30"/>
      <c r="H39" s="1"/>
      <c r="I39" s="360"/>
      <c r="J39" s="361"/>
      <c r="K39" s="361"/>
      <c r="L39" s="361"/>
      <c r="M39" s="362"/>
    </row>
  </sheetData>
  <mergeCells count="55">
    <mergeCell ref="B1:C4"/>
    <mergeCell ref="D1:R1"/>
    <mergeCell ref="D2:R2"/>
    <mergeCell ref="D3:R3"/>
    <mergeCell ref="D4:K4"/>
    <mergeCell ref="L4:R4"/>
    <mergeCell ref="B7:R7"/>
    <mergeCell ref="B10:E10"/>
    <mergeCell ref="F10:M10"/>
    <mergeCell ref="O10:R10"/>
    <mergeCell ref="B11:E11"/>
    <mergeCell ref="F11:M11"/>
    <mergeCell ref="N11:N12"/>
    <mergeCell ref="O11:R11"/>
    <mergeCell ref="O12:R12"/>
    <mergeCell ref="B12:E12"/>
    <mergeCell ref="F12:M12"/>
    <mergeCell ref="B13:E13"/>
    <mergeCell ref="F13:M13"/>
    <mergeCell ref="N13:N15"/>
    <mergeCell ref="O13:O15"/>
    <mergeCell ref="F14:M14"/>
    <mergeCell ref="F15:M15"/>
    <mergeCell ref="B14:E14"/>
    <mergeCell ref="B15:E15"/>
    <mergeCell ref="F16:M16"/>
    <mergeCell ref="F17:M17"/>
    <mergeCell ref="F18:M18"/>
    <mergeCell ref="F19:M19"/>
    <mergeCell ref="N20:N21"/>
    <mergeCell ref="O20:O21"/>
    <mergeCell ref="B21:E21"/>
    <mergeCell ref="B22:E22"/>
    <mergeCell ref="B23:E24"/>
    <mergeCell ref="B30:G35"/>
    <mergeCell ref="L23:M24"/>
    <mergeCell ref="I26:M28"/>
    <mergeCell ref="O28:R29"/>
    <mergeCell ref="I29:M31"/>
    <mergeCell ref="I33:M33"/>
    <mergeCell ref="I34:M34"/>
    <mergeCell ref="I35:M35"/>
    <mergeCell ref="O22:O23"/>
    <mergeCell ref="B16:E16"/>
    <mergeCell ref="B17:E17"/>
    <mergeCell ref="B18:E18"/>
    <mergeCell ref="B19:E19"/>
    <mergeCell ref="B20:E20"/>
    <mergeCell ref="I37:M39"/>
    <mergeCell ref="F20:M20"/>
    <mergeCell ref="F21:M21"/>
    <mergeCell ref="F22:M22"/>
    <mergeCell ref="N22:N23"/>
    <mergeCell ref="G23:K23"/>
    <mergeCell ref="G24:K24"/>
  </mergeCells>
  <pageMargins left="0.7" right="0.7" top="0.75" bottom="0.75" header="0" footer="0"/>
  <pageSetup scale="55" orientation="landscape"/>
  <drawing r:id="rId1"/>
  <extLst>
    <ext xmlns:x14="http://schemas.microsoft.com/office/spreadsheetml/2009/9/main" uri="{CCE6A557-97BC-4b89-ADB6-D9C93CAAB3DF}">
      <x14:dataValidations xmlns:xm="http://schemas.microsoft.com/office/excel/2006/main" count="9">
        <x14:dataValidation type="list" allowBlank="1" showErrorMessage="1" xr:uid="{00000000-0002-0000-0000-000000000000}">
          <x14:formula1>
            <xm:f>LISTAS_1!$A$2</xm:f>
          </x14:formula1>
          <xm:sqref>F10</xm:sqref>
        </x14:dataValidation>
        <x14:dataValidation type="list" allowBlank="1" showErrorMessage="1" xr:uid="{00000000-0002-0000-0000-000001000000}">
          <x14:formula1>
            <xm:f>LISTAS_1!$E$2:$E$5</xm:f>
          </x14:formula1>
          <xm:sqref>F11</xm:sqref>
        </x14:dataValidation>
        <x14:dataValidation type="list" allowBlank="1" showErrorMessage="1" xr:uid="{00000000-0002-0000-0000-000002000000}">
          <x14:formula1>
            <xm:f>LISTAS_1!$F$2:$F$6</xm:f>
          </x14:formula1>
          <xm:sqref>F12</xm:sqref>
        </x14:dataValidation>
        <x14:dataValidation type="list" allowBlank="1" showErrorMessage="1" xr:uid="{00000000-0002-0000-0000-000003000000}">
          <x14:formula1>
            <xm:f>LISTAS_1!$L$2:$L$19</xm:f>
          </x14:formula1>
          <xm:sqref>F15</xm:sqref>
        </x14:dataValidation>
        <x14:dataValidation type="list" allowBlank="1" showErrorMessage="1" xr:uid="{00000000-0002-0000-0000-000004000000}">
          <x14:formula1>
            <xm:f>LISTAS_1!$D$2:$D$6</xm:f>
          </x14:formula1>
          <xm:sqref>F20</xm:sqref>
        </x14:dataValidation>
        <x14:dataValidation type="list" allowBlank="1" showErrorMessage="1" xr:uid="{00000000-0002-0000-0000-000005000000}">
          <x14:formula1>
            <xm:f>LISTAS_1!$AI$2:$AI$8</xm:f>
          </x14:formula1>
          <xm:sqref>F18</xm:sqref>
        </x14:dataValidation>
        <x14:dataValidation type="list" allowBlank="1" showErrorMessage="1" xr:uid="{00000000-0002-0000-0000-000006000000}">
          <x14:formula1>
            <xm:f>LISTAS_1!$G$2:$G$6</xm:f>
          </x14:formula1>
          <xm:sqref>F13</xm:sqref>
        </x14:dataValidation>
        <x14:dataValidation type="list" allowBlank="1" showErrorMessage="1" xr:uid="{00000000-0002-0000-0000-000007000000}">
          <x14:formula1>
            <xm:f>LISTAS_1!$AJ$2:$AJ$20</xm:f>
          </x14:formula1>
          <xm:sqref>F19</xm:sqref>
        </x14:dataValidation>
        <x14:dataValidation type="list" allowBlank="1" showInputMessage="1" showErrorMessage="1" prompt="Error - Seleccione un valor de la lista desplegable" xr:uid="{00000000-0002-0000-0000-000008000000}">
          <x14:formula1>
            <xm:f>LISTAS_1!$B$2:$B$13</xm:f>
          </x14:formula1>
          <xm:sqref>G23:G24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38030"/>
  </sheetPr>
  <dimension ref="B2:F30"/>
  <sheetViews>
    <sheetView showGridLines="0" workbookViewId="0"/>
  </sheetViews>
  <sheetFormatPr baseColWidth="10" defaultColWidth="14.42578125" defaultRowHeight="15" customHeight="1" x14ac:dyDescent="0.25"/>
  <cols>
    <col min="1" max="1" width="6.7109375" customWidth="1"/>
    <col min="2" max="2" width="56.28515625" customWidth="1"/>
    <col min="3" max="3" width="145.5703125" customWidth="1"/>
    <col min="4" max="4" width="11.42578125" customWidth="1"/>
    <col min="5" max="6" width="11.42578125" hidden="1" customWidth="1"/>
    <col min="7" max="26" width="10.7109375" customWidth="1"/>
  </cols>
  <sheetData>
    <row r="2" spans="2:3" ht="24" customHeight="1" x14ac:dyDescent="0.3">
      <c r="B2" s="512" t="s">
        <v>827</v>
      </c>
      <c r="C2" s="387"/>
    </row>
    <row r="3" spans="2:3" ht="24" customHeight="1" x14ac:dyDescent="0.35">
      <c r="B3" s="277"/>
      <c r="C3" s="277"/>
    </row>
    <row r="4" spans="2:3" ht="24" customHeight="1" x14ac:dyDescent="0.25">
      <c r="B4" s="278" t="s">
        <v>828</v>
      </c>
      <c r="C4" s="279" t="s">
        <v>829</v>
      </c>
    </row>
    <row r="5" spans="2:3" ht="24" customHeight="1" x14ac:dyDescent="0.25">
      <c r="B5" s="280" t="s">
        <v>830</v>
      </c>
      <c r="C5" s="281" t="s">
        <v>831</v>
      </c>
    </row>
    <row r="6" spans="2:3" ht="24" customHeight="1" x14ac:dyDescent="0.25">
      <c r="B6" s="280" t="s">
        <v>832</v>
      </c>
      <c r="C6" s="281" t="s">
        <v>833</v>
      </c>
    </row>
    <row r="7" spans="2:3" ht="24" customHeight="1" x14ac:dyDescent="0.25">
      <c r="B7" s="280" t="s">
        <v>834</v>
      </c>
      <c r="C7" s="281" t="s">
        <v>835</v>
      </c>
    </row>
    <row r="8" spans="2:3" ht="24" customHeight="1" x14ac:dyDescent="0.25">
      <c r="B8" s="280" t="s">
        <v>836</v>
      </c>
      <c r="C8" s="282" t="s">
        <v>837</v>
      </c>
    </row>
    <row r="9" spans="2:3" ht="24" customHeight="1" x14ac:dyDescent="0.25">
      <c r="B9" s="280" t="s">
        <v>838</v>
      </c>
      <c r="C9" s="282" t="s">
        <v>839</v>
      </c>
    </row>
    <row r="10" spans="2:3" ht="24" customHeight="1" x14ac:dyDescent="0.25">
      <c r="B10" s="280" t="s">
        <v>840</v>
      </c>
      <c r="C10" s="282" t="s">
        <v>841</v>
      </c>
    </row>
    <row r="11" spans="2:3" ht="24" customHeight="1" x14ac:dyDescent="0.25">
      <c r="B11" s="283" t="s">
        <v>842</v>
      </c>
      <c r="C11" s="281" t="s">
        <v>843</v>
      </c>
    </row>
    <row r="12" spans="2:3" ht="24" customHeight="1" x14ac:dyDescent="0.25">
      <c r="B12" s="283" t="s">
        <v>844</v>
      </c>
      <c r="C12" s="281" t="s">
        <v>845</v>
      </c>
    </row>
    <row r="13" spans="2:3" ht="24" customHeight="1" x14ac:dyDescent="0.25">
      <c r="B13" s="283" t="s">
        <v>846</v>
      </c>
      <c r="C13" s="281" t="s">
        <v>847</v>
      </c>
    </row>
    <row r="14" spans="2:3" ht="24" customHeight="1" x14ac:dyDescent="0.25">
      <c r="B14" s="284"/>
      <c r="C14" s="281"/>
    </row>
    <row r="15" spans="2:3" ht="24" customHeight="1" x14ac:dyDescent="0.25">
      <c r="B15" s="283" t="s">
        <v>848</v>
      </c>
      <c r="C15" s="281" t="s">
        <v>849</v>
      </c>
    </row>
    <row r="16" spans="2:3" ht="24" customHeight="1" x14ac:dyDescent="0.25">
      <c r="B16" s="283" t="s">
        <v>850</v>
      </c>
      <c r="C16" s="281" t="s">
        <v>851</v>
      </c>
    </row>
    <row r="17" spans="2:3" ht="24" customHeight="1" x14ac:dyDescent="0.25">
      <c r="B17" s="283" t="s">
        <v>852</v>
      </c>
      <c r="C17" s="281" t="s">
        <v>853</v>
      </c>
    </row>
    <row r="18" spans="2:3" ht="24" customHeight="1" x14ac:dyDescent="0.25">
      <c r="B18" s="283" t="s">
        <v>854</v>
      </c>
      <c r="C18" s="281" t="s">
        <v>855</v>
      </c>
    </row>
    <row r="19" spans="2:3" ht="24" customHeight="1" x14ac:dyDescent="0.25">
      <c r="B19" s="283" t="s">
        <v>856</v>
      </c>
      <c r="C19" s="281" t="s">
        <v>857</v>
      </c>
    </row>
    <row r="20" spans="2:3" ht="24" customHeight="1" x14ac:dyDescent="0.25">
      <c r="B20" s="283" t="s">
        <v>858</v>
      </c>
      <c r="C20" s="281" t="s">
        <v>859</v>
      </c>
    </row>
    <row r="21" spans="2:3" ht="24" customHeight="1" x14ac:dyDescent="0.25">
      <c r="B21" s="283" t="s">
        <v>860</v>
      </c>
      <c r="C21" s="281" t="s">
        <v>861</v>
      </c>
    </row>
    <row r="22" spans="2:3" ht="24" customHeight="1" x14ac:dyDescent="0.25">
      <c r="B22" s="283" t="s">
        <v>862</v>
      </c>
      <c r="C22" s="281" t="s">
        <v>863</v>
      </c>
    </row>
    <row r="23" spans="2:3" ht="24" customHeight="1" x14ac:dyDescent="0.25">
      <c r="B23" s="283" t="s">
        <v>864</v>
      </c>
      <c r="C23" s="281" t="s">
        <v>865</v>
      </c>
    </row>
    <row r="24" spans="2:3" ht="24" customHeight="1" x14ac:dyDescent="0.25">
      <c r="B24" s="283" t="s">
        <v>866</v>
      </c>
      <c r="C24" s="281" t="s">
        <v>867</v>
      </c>
    </row>
    <row r="25" spans="2:3" ht="24" customHeight="1" x14ac:dyDescent="0.25">
      <c r="B25" s="283" t="s">
        <v>868</v>
      </c>
      <c r="C25" s="281" t="s">
        <v>869</v>
      </c>
    </row>
    <row r="26" spans="2:3" ht="24" customHeight="1" x14ac:dyDescent="0.25">
      <c r="B26" s="283" t="s">
        <v>870</v>
      </c>
      <c r="C26" s="281" t="s">
        <v>871</v>
      </c>
    </row>
    <row r="27" spans="2:3" ht="24" customHeight="1" x14ac:dyDescent="0.25">
      <c r="B27" s="283" t="s">
        <v>872</v>
      </c>
      <c r="C27" s="281" t="s">
        <v>873</v>
      </c>
    </row>
    <row r="28" spans="2:3" ht="24" customHeight="1" x14ac:dyDescent="0.25">
      <c r="B28" s="283" t="s">
        <v>874</v>
      </c>
      <c r="C28" s="281" t="s">
        <v>875</v>
      </c>
    </row>
    <row r="29" spans="2:3" ht="24" customHeight="1" x14ac:dyDescent="0.25">
      <c r="B29" s="283" t="s">
        <v>876</v>
      </c>
      <c r="C29" s="281" t="s">
        <v>877</v>
      </c>
    </row>
    <row r="30" spans="2:3" ht="24" customHeight="1" x14ac:dyDescent="0.25">
      <c r="B30" s="285" t="s">
        <v>878</v>
      </c>
      <c r="C30" s="286" t="s">
        <v>879</v>
      </c>
    </row>
  </sheetData>
  <mergeCells count="1">
    <mergeCell ref="B2:C2"/>
  </mergeCells>
  <pageMargins left="0.25" right="0.25" top="0.75" bottom="0.75" header="0" footer="0"/>
  <pageSetup scale="55"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38030"/>
  </sheetPr>
  <dimension ref="B1:D27"/>
  <sheetViews>
    <sheetView workbookViewId="0"/>
  </sheetViews>
  <sheetFormatPr baseColWidth="10" defaultColWidth="14.42578125" defaultRowHeight="15" customHeight="1" x14ac:dyDescent="0.25"/>
  <cols>
    <col min="1" max="2" width="3.7109375" customWidth="1"/>
    <col min="3" max="3" width="32.140625" customWidth="1"/>
    <col min="4" max="4" width="224" customWidth="1"/>
    <col min="5" max="5" width="3.5703125" customWidth="1"/>
    <col min="6" max="6" width="11.42578125" customWidth="1"/>
    <col min="7" max="26" width="10.7109375" customWidth="1"/>
  </cols>
  <sheetData>
    <row r="1" spans="2:4" ht="44.25" customHeight="1" x14ac:dyDescent="0.25">
      <c r="B1" s="287"/>
      <c r="C1" s="515" t="s">
        <v>880</v>
      </c>
      <c r="D1" s="387"/>
    </row>
    <row r="2" spans="2:4" ht="14.25" customHeight="1" x14ac:dyDescent="0.25">
      <c r="B2" s="287"/>
      <c r="C2" s="287"/>
      <c r="D2" s="287"/>
    </row>
    <row r="3" spans="2:4" ht="14.25" customHeight="1" x14ac:dyDescent="0.25">
      <c r="B3" s="287"/>
      <c r="C3" s="288" t="s">
        <v>881</v>
      </c>
      <c r="D3" s="289"/>
    </row>
    <row r="4" spans="2:4" ht="14.25" customHeight="1" x14ac:dyDescent="0.25">
      <c r="B4" s="287"/>
      <c r="C4" s="290"/>
      <c r="D4" s="287"/>
    </row>
    <row r="5" spans="2:4" ht="14.25" customHeight="1" x14ac:dyDescent="0.25">
      <c r="B5" s="291">
        <v>1</v>
      </c>
      <c r="C5" s="513" t="s">
        <v>882</v>
      </c>
      <c r="D5" s="365"/>
    </row>
    <row r="6" spans="2:4" ht="14.25" customHeight="1" x14ac:dyDescent="0.25">
      <c r="B6" s="291">
        <v>2</v>
      </c>
      <c r="C6" s="513" t="s">
        <v>883</v>
      </c>
      <c r="D6" s="365"/>
    </row>
    <row r="7" spans="2:4" ht="14.25" customHeight="1" x14ac:dyDescent="0.25">
      <c r="B7" s="291">
        <v>3</v>
      </c>
      <c r="C7" s="513" t="s">
        <v>884</v>
      </c>
      <c r="D7" s="365"/>
    </row>
    <row r="8" spans="2:4" ht="14.25" customHeight="1" x14ac:dyDescent="0.25">
      <c r="B8" s="291">
        <v>4</v>
      </c>
      <c r="C8" s="513" t="s">
        <v>885</v>
      </c>
      <c r="D8" s="365"/>
    </row>
    <row r="9" spans="2:4" ht="45" customHeight="1" x14ac:dyDescent="0.25">
      <c r="B9" s="291">
        <v>5</v>
      </c>
      <c r="C9" s="513" t="s">
        <v>886</v>
      </c>
      <c r="D9" s="365"/>
    </row>
    <row r="10" spans="2:4" ht="12.75" customHeight="1" x14ac:dyDescent="0.25">
      <c r="B10" s="291">
        <v>6</v>
      </c>
      <c r="C10" s="513" t="s">
        <v>887</v>
      </c>
      <c r="D10" s="365"/>
    </row>
    <row r="11" spans="2:4" ht="31.5" customHeight="1" x14ac:dyDescent="0.25">
      <c r="B11" s="291">
        <v>7</v>
      </c>
      <c r="C11" s="513" t="s">
        <v>888</v>
      </c>
      <c r="D11" s="365"/>
    </row>
    <row r="12" spans="2:4" ht="9.75" customHeight="1" x14ac:dyDescent="0.3">
      <c r="B12" s="291">
        <v>8</v>
      </c>
      <c r="C12" s="292" t="s">
        <v>889</v>
      </c>
      <c r="D12" s="292"/>
    </row>
    <row r="13" spans="2:4" ht="15.75" customHeight="1" x14ac:dyDescent="0.3">
      <c r="B13" s="291">
        <v>9</v>
      </c>
      <c r="C13" s="292" t="s">
        <v>890</v>
      </c>
      <c r="D13" s="292"/>
    </row>
    <row r="14" spans="2:4" ht="15.75" customHeight="1" x14ac:dyDescent="0.25">
      <c r="B14" s="291">
        <v>10</v>
      </c>
      <c r="C14" s="514" t="s">
        <v>891</v>
      </c>
      <c r="D14" s="365"/>
    </row>
    <row r="15" spans="2:4" ht="13.5" customHeight="1" x14ac:dyDescent="0.25">
      <c r="B15" s="291">
        <v>11</v>
      </c>
      <c r="C15" s="514" t="s">
        <v>892</v>
      </c>
      <c r="D15" s="365"/>
    </row>
    <row r="16" spans="2:4" ht="15.75" customHeight="1" x14ac:dyDescent="0.25">
      <c r="B16" s="291">
        <v>12</v>
      </c>
      <c r="C16" s="514" t="s">
        <v>893</v>
      </c>
      <c r="D16" s="365"/>
    </row>
    <row r="19" spans="3:4" ht="15" customHeight="1" x14ac:dyDescent="0.25">
      <c r="C19" s="293" t="s">
        <v>894</v>
      </c>
      <c r="D19" s="293" t="s">
        <v>895</v>
      </c>
    </row>
    <row r="20" spans="3:4" ht="147.75" customHeight="1" x14ac:dyDescent="0.25">
      <c r="C20" s="294" t="s">
        <v>896</v>
      </c>
      <c r="D20" s="295" t="s">
        <v>897</v>
      </c>
    </row>
    <row r="21" spans="3:4" ht="195" customHeight="1" x14ac:dyDescent="0.25">
      <c r="C21" s="294" t="s">
        <v>898</v>
      </c>
      <c r="D21" s="295" t="s">
        <v>899</v>
      </c>
    </row>
    <row r="22" spans="3:4" ht="245.25" customHeight="1" x14ac:dyDescent="0.25">
      <c r="C22" s="294" t="s">
        <v>900</v>
      </c>
      <c r="D22" s="295" t="s">
        <v>901</v>
      </c>
    </row>
    <row r="23" spans="3:4" ht="324.75" customHeight="1" x14ac:dyDescent="0.25">
      <c r="C23" s="296" t="s">
        <v>902</v>
      </c>
      <c r="D23" s="295" t="s">
        <v>903</v>
      </c>
    </row>
    <row r="24" spans="3:4" ht="202.5" customHeight="1" x14ac:dyDescent="0.25">
      <c r="C24" s="294" t="s">
        <v>904</v>
      </c>
      <c r="D24" s="295" t="s">
        <v>905</v>
      </c>
    </row>
    <row r="25" spans="3:4" ht="386.25" customHeight="1" x14ac:dyDescent="0.25">
      <c r="C25" s="296" t="s">
        <v>906</v>
      </c>
      <c r="D25" s="295" t="s">
        <v>907</v>
      </c>
    </row>
    <row r="26" spans="3:4" ht="14.25" customHeight="1" x14ac:dyDescent="0.25">
      <c r="C26" s="296" t="s">
        <v>908</v>
      </c>
      <c r="D26" s="297" t="s">
        <v>909</v>
      </c>
    </row>
    <row r="27" spans="3:4" ht="187.5" customHeight="1" x14ac:dyDescent="0.25">
      <c r="C27" s="299" t="s">
        <v>910</v>
      </c>
      <c r="D27" s="298" t="s">
        <v>911</v>
      </c>
    </row>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xr:uid="{00000000-0004-0000-0A00-000000000000}"/>
    <hyperlink ref="C25" location="null!_Toc461442754" display="'2. SEGUIMIENTO METAS PRODUCTO'!_Toc461442754" xr:uid="{00000000-0004-0000-0A00-000001000000}"/>
    <hyperlink ref="C26" location="null!Área_de_impresión" display="'4. METAS RESULTADO PDD'!Área_de_impresión" xr:uid="{00000000-0004-0000-0A00-000002000000}"/>
  </hyperlinks>
  <pageMargins left="0.25" right="0.25" top="0.75" bottom="0.75" header="0" footer="0"/>
  <pageSetup orientation="portrait"/>
  <colBreaks count="1" manualBreakCount="1">
    <brk id="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sheetPr>
  <dimension ref="A2:S9"/>
  <sheetViews>
    <sheetView workbookViewId="0"/>
  </sheetViews>
  <sheetFormatPr baseColWidth="10" defaultColWidth="14.42578125" defaultRowHeight="15" customHeight="1" x14ac:dyDescent="0.25"/>
  <cols>
    <col min="1" max="1" width="62.85546875" customWidth="1"/>
    <col min="2" max="5" width="19.28515625" customWidth="1"/>
    <col min="6" max="7" width="16.7109375" customWidth="1"/>
    <col min="8" max="8" width="149.5703125" customWidth="1"/>
    <col min="9" max="9" width="26.5703125" customWidth="1"/>
    <col min="10" max="10" width="19.140625" customWidth="1"/>
    <col min="11" max="11" width="21.7109375" customWidth="1"/>
    <col min="12" max="12" width="90.85546875" customWidth="1"/>
    <col min="13" max="13" width="32.28515625" customWidth="1"/>
    <col min="14" max="15" width="6" customWidth="1"/>
    <col min="16" max="19" width="13.140625" customWidth="1"/>
    <col min="20" max="20" width="5.5703125" customWidth="1"/>
    <col min="21" max="39" width="11.42578125" customWidth="1"/>
  </cols>
  <sheetData>
    <row r="2" spans="1:19" ht="19.5" customHeight="1" x14ac:dyDescent="0.25">
      <c r="A2" s="520" t="s">
        <v>912</v>
      </c>
      <c r="B2" s="520" t="s">
        <v>302</v>
      </c>
      <c r="C2" s="520" t="s">
        <v>303</v>
      </c>
      <c r="D2" s="520" t="s">
        <v>447</v>
      </c>
      <c r="E2" s="520" t="s">
        <v>448</v>
      </c>
      <c r="F2" s="470" t="s">
        <v>913</v>
      </c>
      <c r="G2" s="473" t="s">
        <v>384</v>
      </c>
      <c r="H2" s="472" t="s">
        <v>914</v>
      </c>
      <c r="I2" s="472" t="s">
        <v>386</v>
      </c>
      <c r="J2" s="470" t="s">
        <v>915</v>
      </c>
      <c r="K2" s="473" t="s">
        <v>388</v>
      </c>
      <c r="L2" s="472" t="s">
        <v>916</v>
      </c>
      <c r="M2" s="472" t="s">
        <v>390</v>
      </c>
      <c r="N2" s="146"/>
      <c r="O2" s="146"/>
      <c r="P2" s="482" t="s">
        <v>445</v>
      </c>
      <c r="Q2" s="409"/>
      <c r="R2" s="409"/>
      <c r="S2" s="410"/>
    </row>
    <row r="3" spans="1:19" ht="19.5" customHeight="1" x14ac:dyDescent="0.25">
      <c r="A3" s="521"/>
      <c r="B3" s="521"/>
      <c r="C3" s="521"/>
      <c r="D3" s="521"/>
      <c r="E3" s="521"/>
      <c r="F3" s="440"/>
      <c r="G3" s="440"/>
      <c r="H3" s="440"/>
      <c r="I3" s="440"/>
      <c r="J3" s="440"/>
      <c r="K3" s="440"/>
      <c r="L3" s="440"/>
      <c r="M3" s="440"/>
      <c r="N3" s="146"/>
      <c r="O3" s="146"/>
      <c r="P3" s="206" t="s">
        <v>417</v>
      </c>
      <c r="Q3" s="206" t="s">
        <v>457</v>
      </c>
      <c r="R3" s="206" t="s">
        <v>458</v>
      </c>
      <c r="S3" s="206" t="s">
        <v>459</v>
      </c>
    </row>
    <row r="4" spans="1:19" ht="29.25" customHeight="1" x14ac:dyDescent="0.25">
      <c r="A4" s="522"/>
      <c r="B4" s="522"/>
      <c r="C4" s="522"/>
      <c r="D4" s="522"/>
      <c r="E4" s="522"/>
      <c r="F4" s="452"/>
      <c r="G4" s="452"/>
      <c r="H4" s="452"/>
      <c r="I4" s="452"/>
      <c r="J4" s="452"/>
      <c r="K4" s="452"/>
      <c r="L4" s="452"/>
      <c r="M4" s="452"/>
      <c r="N4" s="146"/>
      <c r="O4" s="146"/>
      <c r="P4" s="209">
        <v>2020</v>
      </c>
      <c r="Q4" s="210">
        <v>86.3</v>
      </c>
      <c r="R4" s="210">
        <v>96.6</v>
      </c>
      <c r="S4" s="211">
        <f t="shared" ref="S4:S9" si="0">R4/Q4</f>
        <v>1.1193511008111239</v>
      </c>
    </row>
    <row r="5" spans="1:19" ht="81" customHeight="1" x14ac:dyDescent="0.25">
      <c r="A5" s="517" t="s">
        <v>917</v>
      </c>
      <c r="B5" s="518">
        <v>483</v>
      </c>
      <c r="C5" s="451" t="s">
        <v>461</v>
      </c>
      <c r="D5" s="518">
        <v>529</v>
      </c>
      <c r="E5" s="451" t="s">
        <v>462</v>
      </c>
      <c r="F5" s="518">
        <v>89.3</v>
      </c>
      <c r="G5" s="518">
        <v>90.3</v>
      </c>
      <c r="H5" s="519" t="s">
        <v>918</v>
      </c>
      <c r="I5" s="516" t="s">
        <v>919</v>
      </c>
      <c r="J5" s="518">
        <v>90.3</v>
      </c>
      <c r="K5" s="518">
        <v>90.3</v>
      </c>
      <c r="L5" s="519" t="s">
        <v>920</v>
      </c>
      <c r="M5" s="516" t="s">
        <v>921</v>
      </c>
      <c r="N5" s="300"/>
      <c r="O5" s="300"/>
      <c r="P5" s="213">
        <v>2021</v>
      </c>
      <c r="Q5" s="214">
        <v>87.3</v>
      </c>
      <c r="R5" s="214">
        <v>97.9</v>
      </c>
      <c r="S5" s="215">
        <f t="shared" si="0"/>
        <v>1.1214203894616266</v>
      </c>
    </row>
    <row r="6" spans="1:19" ht="81" customHeight="1" x14ac:dyDescent="0.25">
      <c r="A6" s="440"/>
      <c r="B6" s="440"/>
      <c r="C6" s="440"/>
      <c r="D6" s="440"/>
      <c r="E6" s="440"/>
      <c r="F6" s="440"/>
      <c r="G6" s="440"/>
      <c r="H6" s="440"/>
      <c r="I6" s="440"/>
      <c r="J6" s="440"/>
      <c r="K6" s="440"/>
      <c r="L6" s="440"/>
      <c r="M6" s="440"/>
      <c r="N6" s="140"/>
      <c r="O6" s="140"/>
      <c r="P6" s="213">
        <v>2022</v>
      </c>
      <c r="Q6" s="214">
        <v>88.3</v>
      </c>
      <c r="R6" s="214">
        <v>98.5</v>
      </c>
      <c r="S6" s="215">
        <f t="shared" si="0"/>
        <v>1.115515288788222</v>
      </c>
    </row>
    <row r="7" spans="1:19" ht="81" customHeight="1" x14ac:dyDescent="0.25">
      <c r="A7" s="440"/>
      <c r="B7" s="440"/>
      <c r="C7" s="440"/>
      <c r="D7" s="440"/>
      <c r="E7" s="440"/>
      <c r="F7" s="440"/>
      <c r="G7" s="440"/>
      <c r="H7" s="440"/>
      <c r="I7" s="440"/>
      <c r="J7" s="440"/>
      <c r="K7" s="440"/>
      <c r="L7" s="440"/>
      <c r="M7" s="440"/>
      <c r="N7" s="140"/>
      <c r="O7" s="140"/>
      <c r="P7" s="216">
        <v>2023</v>
      </c>
      <c r="Q7" s="217">
        <v>89.3</v>
      </c>
      <c r="R7" s="217">
        <v>90.3</v>
      </c>
      <c r="S7" s="218">
        <f t="shared" si="0"/>
        <v>1.0111982082866742</v>
      </c>
    </row>
    <row r="8" spans="1:19" ht="81" customHeight="1" x14ac:dyDescent="0.25">
      <c r="A8" s="440"/>
      <c r="B8" s="440"/>
      <c r="C8" s="440"/>
      <c r="D8" s="440"/>
      <c r="E8" s="440"/>
      <c r="F8" s="440"/>
      <c r="G8" s="440"/>
      <c r="H8" s="440"/>
      <c r="I8" s="440"/>
      <c r="J8" s="440"/>
      <c r="K8" s="440"/>
      <c r="L8" s="440"/>
      <c r="M8" s="440"/>
      <c r="N8" s="140"/>
      <c r="O8" s="140"/>
      <c r="P8" s="219">
        <v>2024</v>
      </c>
      <c r="Q8" s="220">
        <v>90.3</v>
      </c>
      <c r="R8" s="220">
        <v>90.3</v>
      </c>
      <c r="S8" s="215">
        <f t="shared" si="0"/>
        <v>1</v>
      </c>
    </row>
    <row r="9" spans="1:19" ht="81" customHeight="1" x14ac:dyDescent="0.25">
      <c r="A9" s="423"/>
      <c r="B9" s="423"/>
      <c r="C9" s="423"/>
      <c r="D9" s="423"/>
      <c r="E9" s="423"/>
      <c r="F9" s="423"/>
      <c r="G9" s="423"/>
      <c r="H9" s="423"/>
      <c r="I9" s="423"/>
      <c r="J9" s="423"/>
      <c r="K9" s="423"/>
      <c r="L9" s="423"/>
      <c r="M9" s="423"/>
      <c r="N9" s="140"/>
      <c r="O9" s="140"/>
      <c r="P9" s="221" t="s">
        <v>470</v>
      </c>
      <c r="Q9" s="222">
        <f>Q8</f>
        <v>90.3</v>
      </c>
      <c r="R9" s="222">
        <f>R7</f>
        <v>90.3</v>
      </c>
      <c r="S9" s="223">
        <f t="shared" si="0"/>
        <v>1</v>
      </c>
    </row>
  </sheetData>
  <mergeCells count="27">
    <mergeCell ref="M2:M4"/>
    <mergeCell ref="P2:S2"/>
    <mergeCell ref="A2:A4"/>
    <mergeCell ref="B2:B4"/>
    <mergeCell ref="C2:C4"/>
    <mergeCell ref="D2:D4"/>
    <mergeCell ref="E2:E4"/>
    <mergeCell ref="F2:F4"/>
    <mergeCell ref="G2:G4"/>
    <mergeCell ref="H2:H4"/>
    <mergeCell ref="I2:I4"/>
    <mergeCell ref="J2:J4"/>
    <mergeCell ref="K2:K4"/>
    <mergeCell ref="L2:L4"/>
    <mergeCell ref="M5:M9"/>
    <mergeCell ref="A5:A9"/>
    <mergeCell ref="B5:B9"/>
    <mergeCell ref="C5:C9"/>
    <mergeCell ref="D5:D9"/>
    <mergeCell ref="E5:E9"/>
    <mergeCell ref="F5:F9"/>
    <mergeCell ref="G5:G9"/>
    <mergeCell ref="H5:H9"/>
    <mergeCell ref="I5:I9"/>
    <mergeCell ref="J5:J9"/>
    <mergeCell ref="K5:K9"/>
    <mergeCell ref="L5:L9"/>
  </mergeCells>
  <dataValidations count="1">
    <dataValidation type="list" allowBlank="1" showErrorMessage="1" sqref="E1:S1" xr:uid="{00000000-0002-0000-0B00-000000000000}">
      <formula1>Meses</formula1>
    </dataValidation>
  </dataValidation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38030"/>
  </sheetPr>
  <dimension ref="A2:AA34"/>
  <sheetViews>
    <sheetView workbookViewId="0">
      <selection activeCell="E10" sqref="E10"/>
    </sheetView>
  </sheetViews>
  <sheetFormatPr baseColWidth="10" defaultColWidth="14.42578125" defaultRowHeight="15" customHeight="1" x14ac:dyDescent="0.25"/>
  <cols>
    <col min="1" max="1" width="24.85546875" customWidth="1"/>
    <col min="2" max="2" width="19.140625" customWidth="1"/>
    <col min="3" max="3" width="21" customWidth="1"/>
    <col min="4" max="7" width="19.140625" customWidth="1"/>
    <col min="8" max="10" width="15.85546875" customWidth="1"/>
    <col min="11" max="11" width="19.5703125" customWidth="1"/>
    <col min="12" max="14" width="19.140625" customWidth="1"/>
    <col min="15" max="27" width="20.7109375" customWidth="1"/>
    <col min="28" max="47" width="11.42578125" customWidth="1"/>
  </cols>
  <sheetData>
    <row r="2" spans="1:27" ht="29.25" customHeight="1" x14ac:dyDescent="0.25">
      <c r="A2" s="523" t="s">
        <v>922</v>
      </c>
      <c r="B2" s="523" t="s">
        <v>866</v>
      </c>
      <c r="C2" s="449" t="s">
        <v>252</v>
      </c>
      <c r="D2" s="365"/>
      <c r="E2" s="449" t="s">
        <v>253</v>
      </c>
      <c r="F2" s="365"/>
      <c r="G2" s="449" t="s">
        <v>254</v>
      </c>
      <c r="H2" s="365"/>
      <c r="I2" s="449" t="s">
        <v>923</v>
      </c>
      <c r="J2" s="365"/>
      <c r="K2" s="523" t="s">
        <v>924</v>
      </c>
      <c r="L2" s="523" t="s">
        <v>925</v>
      </c>
      <c r="M2" s="302"/>
      <c r="N2" s="302"/>
      <c r="O2" s="302"/>
      <c r="P2" s="302"/>
      <c r="Q2" s="109"/>
      <c r="R2" s="109"/>
      <c r="S2" s="109"/>
      <c r="T2" s="109"/>
      <c r="U2" s="109"/>
      <c r="V2" s="109"/>
      <c r="W2" s="109"/>
      <c r="X2" s="109"/>
      <c r="Y2" s="109"/>
      <c r="Z2" s="109"/>
      <c r="AA2" s="109"/>
    </row>
    <row r="3" spans="1:27" ht="36" customHeight="1" x14ac:dyDescent="0.25">
      <c r="A3" s="423"/>
      <c r="B3" s="423"/>
      <c r="C3" s="303" t="s">
        <v>926</v>
      </c>
      <c r="D3" s="303" t="s">
        <v>927</v>
      </c>
      <c r="E3" s="303" t="s">
        <v>926</v>
      </c>
      <c r="F3" s="303" t="s">
        <v>927</v>
      </c>
      <c r="G3" s="303" t="s">
        <v>926</v>
      </c>
      <c r="H3" s="303" t="s">
        <v>927</v>
      </c>
      <c r="I3" s="303" t="s">
        <v>926</v>
      </c>
      <c r="J3" s="303" t="s">
        <v>927</v>
      </c>
      <c r="K3" s="423"/>
      <c r="L3" s="423"/>
      <c r="M3" s="302"/>
      <c r="N3" s="302"/>
      <c r="O3" s="302"/>
      <c r="P3" s="302"/>
      <c r="Q3" s="109"/>
      <c r="R3" s="109"/>
      <c r="S3" s="109"/>
      <c r="T3" s="109"/>
      <c r="U3" s="109"/>
      <c r="V3" s="109"/>
      <c r="W3" s="109"/>
      <c r="X3" s="109"/>
      <c r="Y3" s="109"/>
      <c r="Z3" s="109"/>
      <c r="AA3" s="109"/>
    </row>
    <row r="4" spans="1:27" ht="22.5" customHeight="1" x14ac:dyDescent="0.25">
      <c r="A4" s="523" t="s">
        <v>928</v>
      </c>
      <c r="B4" s="303" t="s">
        <v>417</v>
      </c>
      <c r="C4" s="304"/>
      <c r="D4" s="304"/>
      <c r="E4" s="304"/>
      <c r="F4" s="304"/>
      <c r="G4" s="304"/>
      <c r="H4" s="304"/>
      <c r="I4" s="304"/>
      <c r="J4" s="304"/>
      <c r="K4" s="304">
        <f t="shared" ref="K4:L4" si="0">+C4+E4+G4+I4</f>
        <v>0</v>
      </c>
      <c r="L4" s="304">
        <f t="shared" si="0"/>
        <v>0</v>
      </c>
      <c r="M4" s="302"/>
      <c r="N4" s="302"/>
      <c r="O4" s="302"/>
      <c r="P4" s="302"/>
      <c r="Q4" s="109"/>
      <c r="R4" s="109"/>
      <c r="S4" s="109"/>
      <c r="T4" s="109"/>
      <c r="U4" s="109"/>
      <c r="V4" s="109"/>
      <c r="W4" s="109"/>
      <c r="X4" s="109"/>
      <c r="Y4" s="109"/>
      <c r="Z4" s="109"/>
      <c r="AA4" s="109"/>
    </row>
    <row r="5" spans="1:27" ht="22.5" customHeight="1" x14ac:dyDescent="0.25">
      <c r="A5" s="440"/>
      <c r="B5" s="303" t="s">
        <v>929</v>
      </c>
      <c r="C5" s="304"/>
      <c r="D5" s="304"/>
      <c r="E5" s="304"/>
      <c r="F5" s="304"/>
      <c r="G5" s="304"/>
      <c r="H5" s="304"/>
      <c r="I5" s="304"/>
      <c r="J5" s="304"/>
      <c r="K5" s="304">
        <f t="shared" ref="K5:L5" si="1">+C5+E5+G5+I5</f>
        <v>0</v>
      </c>
      <c r="L5" s="304">
        <f t="shared" si="1"/>
        <v>0</v>
      </c>
      <c r="M5" s="302"/>
      <c r="N5" s="302"/>
      <c r="O5" s="302"/>
      <c r="P5" s="302"/>
      <c r="Q5" s="109"/>
      <c r="R5" s="109"/>
      <c r="S5" s="109"/>
      <c r="T5" s="109"/>
      <c r="U5" s="109"/>
      <c r="V5" s="109"/>
      <c r="W5" s="109"/>
      <c r="X5" s="109"/>
      <c r="Y5" s="109"/>
      <c r="Z5" s="109"/>
      <c r="AA5" s="109"/>
    </row>
    <row r="6" spans="1:27" ht="22.5" customHeight="1" x14ac:dyDescent="0.25">
      <c r="A6" s="423"/>
      <c r="B6" s="303" t="s">
        <v>930</v>
      </c>
      <c r="C6" s="305">
        <f t="shared" ref="C6:L6" si="2">SUM(C4:C5)</f>
        <v>0</v>
      </c>
      <c r="D6" s="305">
        <f t="shared" si="2"/>
        <v>0</v>
      </c>
      <c r="E6" s="305">
        <f t="shared" si="2"/>
        <v>0</v>
      </c>
      <c r="F6" s="305">
        <f t="shared" si="2"/>
        <v>0</v>
      </c>
      <c r="G6" s="305">
        <f t="shared" si="2"/>
        <v>0</v>
      </c>
      <c r="H6" s="305">
        <f t="shared" si="2"/>
        <v>0</v>
      </c>
      <c r="I6" s="305">
        <f t="shared" si="2"/>
        <v>0</v>
      </c>
      <c r="J6" s="305">
        <f t="shared" si="2"/>
        <v>0</v>
      </c>
      <c r="K6" s="305">
        <f t="shared" si="2"/>
        <v>0</v>
      </c>
      <c r="L6" s="305">
        <f t="shared" si="2"/>
        <v>0</v>
      </c>
      <c r="M6" s="302"/>
      <c r="N6" s="302"/>
      <c r="O6" s="302"/>
      <c r="P6" s="302"/>
      <c r="Q6" s="109"/>
      <c r="R6" s="109"/>
      <c r="S6" s="109"/>
      <c r="T6" s="109"/>
      <c r="U6" s="109"/>
      <c r="V6" s="109"/>
      <c r="W6" s="109"/>
      <c r="X6" s="109"/>
      <c r="Y6" s="109"/>
      <c r="Z6" s="109"/>
      <c r="AA6" s="109"/>
    </row>
    <row r="7" spans="1:27" ht="22.5" customHeight="1" x14ac:dyDescent="0.25">
      <c r="A7" s="523" t="s">
        <v>928</v>
      </c>
      <c r="B7" s="303" t="s">
        <v>417</v>
      </c>
      <c r="C7" s="304"/>
      <c r="D7" s="304"/>
      <c r="E7" s="304"/>
      <c r="F7" s="304"/>
      <c r="G7" s="304"/>
      <c r="H7" s="304"/>
      <c r="I7" s="304"/>
      <c r="J7" s="304"/>
      <c r="K7" s="304">
        <f t="shared" ref="K7:L7" si="3">+C7+E7+G7+I7</f>
        <v>0</v>
      </c>
      <c r="L7" s="304">
        <f t="shared" si="3"/>
        <v>0</v>
      </c>
      <c r="M7" s="302"/>
      <c r="N7" s="302"/>
      <c r="O7" s="302"/>
      <c r="P7" s="302"/>
      <c r="Q7" s="109"/>
      <c r="R7" s="109"/>
      <c r="S7" s="109"/>
      <c r="T7" s="109"/>
      <c r="U7" s="109"/>
      <c r="V7" s="109"/>
      <c r="W7" s="109"/>
      <c r="X7" s="109"/>
      <c r="Y7" s="109"/>
      <c r="Z7" s="109"/>
      <c r="AA7" s="109"/>
    </row>
    <row r="8" spans="1:27" ht="18" customHeight="1" x14ac:dyDescent="0.25">
      <c r="A8" s="440"/>
      <c r="B8" s="303" t="s">
        <v>929</v>
      </c>
      <c r="C8" s="304"/>
      <c r="D8" s="304"/>
      <c r="E8" s="304"/>
      <c r="F8" s="304"/>
      <c r="G8" s="304"/>
      <c r="H8" s="304"/>
      <c r="I8" s="304"/>
      <c r="J8" s="304"/>
      <c r="K8" s="304">
        <f t="shared" ref="K8:L8" si="4">+C8+E8+G8+I8</f>
        <v>0</v>
      </c>
      <c r="L8" s="304">
        <f t="shared" si="4"/>
        <v>0</v>
      </c>
      <c r="M8" s="301"/>
      <c r="N8" s="301"/>
      <c r="O8" s="301"/>
      <c r="P8" s="301"/>
      <c r="Q8" s="109"/>
      <c r="R8" s="109"/>
      <c r="S8" s="109"/>
      <c r="T8" s="109"/>
      <c r="U8" s="109"/>
      <c r="V8" s="109"/>
      <c r="W8" s="109"/>
      <c r="X8" s="109"/>
      <c r="Y8" s="109"/>
      <c r="Z8" s="109"/>
      <c r="AA8" s="109"/>
    </row>
    <row r="9" spans="1:27" ht="12.75" customHeight="1" x14ac:dyDescent="0.25">
      <c r="A9" s="423"/>
      <c r="B9" s="303" t="s">
        <v>930</v>
      </c>
      <c r="C9" s="305">
        <f t="shared" ref="C9:L9" si="5">SUM(C7:C8)</f>
        <v>0</v>
      </c>
      <c r="D9" s="305">
        <f t="shared" si="5"/>
        <v>0</v>
      </c>
      <c r="E9" s="305">
        <f t="shared" si="5"/>
        <v>0</v>
      </c>
      <c r="F9" s="305">
        <f t="shared" si="5"/>
        <v>0</v>
      </c>
      <c r="G9" s="305">
        <f t="shared" si="5"/>
        <v>0</v>
      </c>
      <c r="H9" s="305">
        <f t="shared" si="5"/>
        <v>0</v>
      </c>
      <c r="I9" s="305">
        <f t="shared" si="5"/>
        <v>0</v>
      </c>
      <c r="J9" s="305">
        <f t="shared" si="5"/>
        <v>0</v>
      </c>
      <c r="K9" s="305">
        <f t="shared" si="5"/>
        <v>0</v>
      </c>
      <c r="L9" s="305">
        <f t="shared" si="5"/>
        <v>0</v>
      </c>
      <c r="M9" s="109"/>
      <c r="N9" s="109"/>
      <c r="O9" s="109"/>
      <c r="P9" s="109"/>
      <c r="Q9" s="109"/>
      <c r="R9" s="109"/>
      <c r="S9" s="109"/>
      <c r="T9" s="109"/>
      <c r="U9" s="109"/>
      <c r="V9" s="109"/>
      <c r="W9" s="109"/>
      <c r="X9" s="109"/>
      <c r="Y9" s="109"/>
      <c r="Z9" s="109"/>
      <c r="AA9" s="109"/>
    </row>
    <row r="10" spans="1:27" ht="12.75" customHeight="1" x14ac:dyDescent="0.25">
      <c r="A10" s="109"/>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row>
    <row r="11" spans="1:27" ht="33" customHeight="1" x14ac:dyDescent="0.25">
      <c r="A11" s="306"/>
      <c r="B11" s="306"/>
      <c r="C11" s="306"/>
      <c r="D11" s="445" t="s">
        <v>931</v>
      </c>
      <c r="E11" s="409"/>
      <c r="F11" s="409"/>
      <c r="G11" s="410"/>
      <c r="H11" s="449" t="s">
        <v>932</v>
      </c>
      <c r="I11" s="364"/>
      <c r="J11" s="364"/>
      <c r="K11" s="365"/>
      <c r="L11" s="449" t="s">
        <v>933</v>
      </c>
      <c r="M11" s="364"/>
      <c r="N11" s="364"/>
      <c r="O11" s="365"/>
      <c r="P11" s="449" t="s">
        <v>934</v>
      </c>
      <c r="Q11" s="364"/>
      <c r="R11" s="364"/>
      <c r="S11" s="365"/>
      <c r="T11" s="449" t="s">
        <v>935</v>
      </c>
      <c r="U11" s="364"/>
      <c r="V11" s="364"/>
      <c r="W11" s="365"/>
      <c r="X11" s="449" t="s">
        <v>936</v>
      </c>
      <c r="Y11" s="364"/>
      <c r="Z11" s="364"/>
      <c r="AA11" s="365"/>
    </row>
    <row r="12" spans="1:27" ht="38.25" customHeight="1" x14ac:dyDescent="0.25">
      <c r="A12" s="162" t="s">
        <v>937</v>
      </c>
      <c r="B12" s="162" t="s">
        <v>938</v>
      </c>
      <c r="C12" s="162" t="s">
        <v>939</v>
      </c>
      <c r="D12" s="307" t="s">
        <v>940</v>
      </c>
      <c r="E12" s="307" t="s">
        <v>941</v>
      </c>
      <c r="F12" s="307" t="s">
        <v>942</v>
      </c>
      <c r="G12" s="308" t="s">
        <v>943</v>
      </c>
      <c r="H12" s="309" t="s">
        <v>944</v>
      </c>
      <c r="I12" s="309" t="s">
        <v>945</v>
      </c>
      <c r="J12" s="309" t="s">
        <v>946</v>
      </c>
      <c r="K12" s="309" t="s">
        <v>947</v>
      </c>
      <c r="L12" s="309" t="s">
        <v>940</v>
      </c>
      <c r="M12" s="309" t="s">
        <v>941</v>
      </c>
      <c r="N12" s="309" t="s">
        <v>942</v>
      </c>
      <c r="O12" s="309" t="s">
        <v>943</v>
      </c>
      <c r="P12" s="309" t="s">
        <v>940</v>
      </c>
      <c r="Q12" s="309" t="s">
        <v>941</v>
      </c>
      <c r="R12" s="309" t="s">
        <v>942</v>
      </c>
      <c r="S12" s="309" t="s">
        <v>943</v>
      </c>
      <c r="T12" s="309" t="s">
        <v>940</v>
      </c>
      <c r="U12" s="309" t="s">
        <v>941</v>
      </c>
      <c r="V12" s="309" t="s">
        <v>942</v>
      </c>
      <c r="W12" s="309" t="s">
        <v>943</v>
      </c>
      <c r="X12" s="309" t="s">
        <v>940</v>
      </c>
      <c r="Y12" s="309" t="s">
        <v>941</v>
      </c>
      <c r="Z12" s="309" t="s">
        <v>942</v>
      </c>
      <c r="AA12" s="309" t="s">
        <v>943</v>
      </c>
    </row>
    <row r="13" spans="1:27" ht="24.75" customHeight="1" x14ac:dyDescent="0.25">
      <c r="A13" s="310"/>
      <c r="B13" s="311">
        <v>1</v>
      </c>
      <c r="C13" s="311" t="s">
        <v>948</v>
      </c>
      <c r="D13" s="311"/>
      <c r="E13" s="310"/>
      <c r="F13" s="311"/>
      <c r="G13" s="310"/>
      <c r="H13" s="311"/>
      <c r="I13" s="310"/>
      <c r="J13" s="310"/>
      <c r="K13" s="310"/>
      <c r="L13" s="312"/>
      <c r="M13" s="312"/>
      <c r="N13" s="312"/>
      <c r="O13" s="312"/>
      <c r="P13" s="312"/>
      <c r="Q13" s="312"/>
      <c r="R13" s="312"/>
      <c r="S13" s="312"/>
      <c r="T13" s="312"/>
      <c r="U13" s="312"/>
      <c r="V13" s="312"/>
      <c r="W13" s="312"/>
      <c r="X13" s="312"/>
      <c r="Y13" s="312"/>
      <c r="Z13" s="312"/>
      <c r="AA13" s="312"/>
    </row>
    <row r="14" spans="1:27" ht="24.75" customHeight="1" x14ac:dyDescent="0.25">
      <c r="A14" s="310"/>
      <c r="B14" s="311">
        <v>2</v>
      </c>
      <c r="C14" s="311" t="s">
        <v>678</v>
      </c>
      <c r="D14" s="311"/>
      <c r="E14" s="310"/>
      <c r="F14" s="311"/>
      <c r="G14" s="310"/>
      <c r="H14" s="311"/>
      <c r="I14" s="310"/>
      <c r="J14" s="310"/>
      <c r="K14" s="310"/>
      <c r="L14" s="312"/>
      <c r="M14" s="312"/>
      <c r="N14" s="312"/>
      <c r="O14" s="312"/>
      <c r="P14" s="312"/>
      <c r="Q14" s="312"/>
      <c r="R14" s="312"/>
      <c r="S14" s="312"/>
      <c r="T14" s="312"/>
      <c r="U14" s="312"/>
      <c r="V14" s="312"/>
      <c r="W14" s="312"/>
      <c r="X14" s="312"/>
      <c r="Y14" s="312"/>
      <c r="Z14" s="312"/>
      <c r="AA14" s="312"/>
    </row>
    <row r="15" spans="1:27" ht="24.75" customHeight="1" x14ac:dyDescent="0.25">
      <c r="A15" s="310"/>
      <c r="B15" s="311">
        <v>3</v>
      </c>
      <c r="C15" s="311" t="s">
        <v>683</v>
      </c>
      <c r="D15" s="311"/>
      <c r="E15" s="310"/>
      <c r="F15" s="311"/>
      <c r="G15" s="310"/>
      <c r="H15" s="311"/>
      <c r="I15" s="310"/>
      <c r="J15" s="310"/>
      <c r="K15" s="310"/>
      <c r="L15" s="312"/>
      <c r="M15" s="312"/>
      <c r="N15" s="312"/>
      <c r="O15" s="312"/>
      <c r="P15" s="312"/>
      <c r="Q15" s="312"/>
      <c r="R15" s="312"/>
      <c r="S15" s="312"/>
      <c r="T15" s="312"/>
      <c r="U15" s="312"/>
      <c r="V15" s="312"/>
      <c r="W15" s="312"/>
      <c r="X15" s="312"/>
      <c r="Y15" s="312"/>
      <c r="Z15" s="312"/>
      <c r="AA15" s="312"/>
    </row>
    <row r="16" spans="1:27" ht="24.75" customHeight="1" x14ac:dyDescent="0.25">
      <c r="A16" s="310"/>
      <c r="B16" s="311">
        <v>4</v>
      </c>
      <c r="C16" s="311" t="s">
        <v>949</v>
      </c>
      <c r="D16" s="311"/>
      <c r="E16" s="310"/>
      <c r="F16" s="311"/>
      <c r="G16" s="310"/>
      <c r="H16" s="311"/>
      <c r="I16" s="310"/>
      <c r="J16" s="310"/>
      <c r="K16" s="310"/>
      <c r="L16" s="312"/>
      <c r="M16" s="312"/>
      <c r="N16" s="312"/>
      <c r="O16" s="312"/>
      <c r="P16" s="312"/>
      <c r="Q16" s="312"/>
      <c r="R16" s="312"/>
      <c r="S16" s="312"/>
      <c r="T16" s="312"/>
      <c r="U16" s="312"/>
      <c r="V16" s="312"/>
      <c r="W16" s="312"/>
      <c r="X16" s="312"/>
      <c r="Y16" s="312"/>
      <c r="Z16" s="312"/>
      <c r="AA16" s="312"/>
    </row>
    <row r="17" spans="1:27" ht="24.75" customHeight="1" x14ac:dyDescent="0.25">
      <c r="A17" s="310"/>
      <c r="B17" s="311">
        <v>5</v>
      </c>
      <c r="C17" s="311" t="s">
        <v>691</v>
      </c>
      <c r="D17" s="311"/>
      <c r="E17" s="310"/>
      <c r="F17" s="311"/>
      <c r="G17" s="310"/>
      <c r="H17" s="311"/>
      <c r="I17" s="310"/>
      <c r="J17" s="310"/>
      <c r="K17" s="310"/>
      <c r="L17" s="312"/>
      <c r="M17" s="312"/>
      <c r="N17" s="312"/>
      <c r="O17" s="312"/>
      <c r="P17" s="312"/>
      <c r="Q17" s="312"/>
      <c r="R17" s="312"/>
      <c r="S17" s="312"/>
      <c r="T17" s="312"/>
      <c r="U17" s="312"/>
      <c r="V17" s="312"/>
      <c r="W17" s="312"/>
      <c r="X17" s="312"/>
      <c r="Y17" s="312"/>
      <c r="Z17" s="312"/>
      <c r="AA17" s="312"/>
    </row>
    <row r="18" spans="1:27" ht="24.75" customHeight="1" x14ac:dyDescent="0.25">
      <c r="A18" s="310"/>
      <c r="B18" s="311">
        <v>6</v>
      </c>
      <c r="C18" s="311" t="s">
        <v>694</v>
      </c>
      <c r="D18" s="311"/>
      <c r="E18" s="310"/>
      <c r="F18" s="311"/>
      <c r="G18" s="310"/>
      <c r="H18" s="311"/>
      <c r="I18" s="310"/>
      <c r="J18" s="310"/>
      <c r="K18" s="310"/>
      <c r="L18" s="312"/>
      <c r="M18" s="312"/>
      <c r="N18" s="312"/>
      <c r="O18" s="312"/>
      <c r="P18" s="312"/>
      <c r="Q18" s="312"/>
      <c r="R18" s="312"/>
      <c r="S18" s="312"/>
      <c r="T18" s="312"/>
      <c r="U18" s="312"/>
      <c r="V18" s="312"/>
      <c r="W18" s="312"/>
      <c r="X18" s="312"/>
      <c r="Y18" s="312"/>
      <c r="Z18" s="312"/>
      <c r="AA18" s="312"/>
    </row>
    <row r="19" spans="1:27" ht="24.75" customHeight="1" x14ac:dyDescent="0.25">
      <c r="A19" s="310"/>
      <c r="B19" s="311">
        <v>7</v>
      </c>
      <c r="C19" s="311" t="s">
        <v>698</v>
      </c>
      <c r="D19" s="311"/>
      <c r="E19" s="310"/>
      <c r="F19" s="311"/>
      <c r="G19" s="310"/>
      <c r="H19" s="311"/>
      <c r="I19" s="310"/>
      <c r="J19" s="310"/>
      <c r="K19" s="310"/>
      <c r="L19" s="312"/>
      <c r="M19" s="312"/>
      <c r="N19" s="312"/>
      <c r="O19" s="312"/>
      <c r="P19" s="312"/>
      <c r="Q19" s="312"/>
      <c r="R19" s="312"/>
      <c r="S19" s="312"/>
      <c r="T19" s="312"/>
      <c r="U19" s="312"/>
      <c r="V19" s="312"/>
      <c r="W19" s="312"/>
      <c r="X19" s="312"/>
      <c r="Y19" s="312"/>
      <c r="Z19" s="312"/>
      <c r="AA19" s="312"/>
    </row>
    <row r="20" spans="1:27" ht="24.75" customHeight="1" x14ac:dyDescent="0.25">
      <c r="A20" s="310"/>
      <c r="B20" s="311">
        <v>8</v>
      </c>
      <c r="C20" s="311" t="s">
        <v>703</v>
      </c>
      <c r="D20" s="311"/>
      <c r="E20" s="310"/>
      <c r="F20" s="311"/>
      <c r="G20" s="310"/>
      <c r="H20" s="311"/>
      <c r="I20" s="310"/>
      <c r="J20" s="310"/>
      <c r="K20" s="310"/>
      <c r="L20" s="312"/>
      <c r="M20" s="312"/>
      <c r="N20" s="312"/>
      <c r="O20" s="312"/>
      <c r="P20" s="312"/>
      <c r="Q20" s="312"/>
      <c r="R20" s="312"/>
      <c r="S20" s="312"/>
      <c r="T20" s="312"/>
      <c r="U20" s="312"/>
      <c r="V20" s="312"/>
      <c r="W20" s="312"/>
      <c r="X20" s="312"/>
      <c r="Y20" s="312"/>
      <c r="Z20" s="312"/>
      <c r="AA20" s="312"/>
    </row>
    <row r="21" spans="1:27" ht="24.75" customHeight="1" x14ac:dyDescent="0.25">
      <c r="A21" s="310"/>
      <c r="B21" s="311">
        <v>9</v>
      </c>
      <c r="C21" s="311" t="s">
        <v>950</v>
      </c>
      <c r="D21" s="311"/>
      <c r="E21" s="310"/>
      <c r="F21" s="311"/>
      <c r="G21" s="310"/>
      <c r="H21" s="311"/>
      <c r="I21" s="310"/>
      <c r="J21" s="310"/>
      <c r="K21" s="310"/>
      <c r="L21" s="312"/>
      <c r="M21" s="312"/>
      <c r="N21" s="312"/>
      <c r="O21" s="312"/>
      <c r="P21" s="312"/>
      <c r="Q21" s="312"/>
      <c r="R21" s="312"/>
      <c r="S21" s="312"/>
      <c r="T21" s="312"/>
      <c r="U21" s="312"/>
      <c r="V21" s="312"/>
      <c r="W21" s="312"/>
      <c r="X21" s="312"/>
      <c r="Y21" s="312"/>
      <c r="Z21" s="312"/>
      <c r="AA21" s="312"/>
    </row>
    <row r="22" spans="1:27" ht="24.75" customHeight="1" x14ac:dyDescent="0.25">
      <c r="A22" s="310"/>
      <c r="B22" s="311">
        <v>10</v>
      </c>
      <c r="C22" s="311" t="s">
        <v>951</v>
      </c>
      <c r="D22" s="311"/>
      <c r="E22" s="310"/>
      <c r="F22" s="311"/>
      <c r="G22" s="310"/>
      <c r="H22" s="311"/>
      <c r="I22" s="310"/>
      <c r="J22" s="310"/>
      <c r="K22" s="310"/>
      <c r="L22" s="312"/>
      <c r="M22" s="312"/>
      <c r="N22" s="312"/>
      <c r="O22" s="312"/>
      <c r="P22" s="312"/>
      <c r="Q22" s="312"/>
      <c r="R22" s="312"/>
      <c r="S22" s="312"/>
      <c r="T22" s="312"/>
      <c r="U22" s="312"/>
      <c r="V22" s="312"/>
      <c r="W22" s="312"/>
      <c r="X22" s="312"/>
      <c r="Y22" s="312"/>
      <c r="Z22" s="312"/>
      <c r="AA22" s="312"/>
    </row>
    <row r="23" spans="1:27" ht="24.75" customHeight="1" x14ac:dyDescent="0.25">
      <c r="A23" s="310"/>
      <c r="B23" s="311">
        <v>11</v>
      </c>
      <c r="C23" s="311" t="s">
        <v>718</v>
      </c>
      <c r="D23" s="311"/>
      <c r="E23" s="310"/>
      <c r="F23" s="311"/>
      <c r="G23" s="310"/>
      <c r="H23" s="311"/>
      <c r="I23" s="310"/>
      <c r="J23" s="310"/>
      <c r="K23" s="310"/>
      <c r="L23" s="312"/>
      <c r="M23" s="312"/>
      <c r="N23" s="312"/>
      <c r="O23" s="312"/>
      <c r="P23" s="312"/>
      <c r="Q23" s="312"/>
      <c r="R23" s="312"/>
      <c r="S23" s="312"/>
      <c r="T23" s="312"/>
      <c r="U23" s="312"/>
      <c r="V23" s="312"/>
      <c r="W23" s="312"/>
      <c r="X23" s="312"/>
      <c r="Y23" s="312"/>
      <c r="Z23" s="312"/>
      <c r="AA23" s="312"/>
    </row>
    <row r="24" spans="1:27" ht="24.75" customHeight="1" x14ac:dyDescent="0.25">
      <c r="A24" s="310"/>
      <c r="B24" s="311">
        <v>12</v>
      </c>
      <c r="C24" s="311" t="s">
        <v>723</v>
      </c>
      <c r="D24" s="311"/>
      <c r="E24" s="310"/>
      <c r="F24" s="311"/>
      <c r="G24" s="310"/>
      <c r="H24" s="311"/>
      <c r="I24" s="310"/>
      <c r="J24" s="310"/>
      <c r="K24" s="310"/>
      <c r="L24" s="312"/>
      <c r="M24" s="312"/>
      <c r="N24" s="312"/>
      <c r="O24" s="312"/>
      <c r="P24" s="312"/>
      <c r="Q24" s="312"/>
      <c r="R24" s="312"/>
      <c r="S24" s="312"/>
      <c r="T24" s="312"/>
      <c r="U24" s="312"/>
      <c r="V24" s="312"/>
      <c r="W24" s="312"/>
      <c r="X24" s="312"/>
      <c r="Y24" s="312"/>
      <c r="Z24" s="312"/>
      <c r="AA24" s="312"/>
    </row>
    <row r="25" spans="1:27" ht="24.75" customHeight="1" x14ac:dyDescent="0.25">
      <c r="A25" s="310"/>
      <c r="B25" s="311">
        <v>13</v>
      </c>
      <c r="C25" s="311" t="s">
        <v>728</v>
      </c>
      <c r="D25" s="311"/>
      <c r="E25" s="310"/>
      <c r="F25" s="311"/>
      <c r="G25" s="310"/>
      <c r="H25" s="311"/>
      <c r="I25" s="310"/>
      <c r="J25" s="310"/>
      <c r="K25" s="310"/>
      <c r="L25" s="312"/>
      <c r="M25" s="312"/>
      <c r="N25" s="312"/>
      <c r="O25" s="312"/>
      <c r="P25" s="312"/>
      <c r="Q25" s="312"/>
      <c r="R25" s="312"/>
      <c r="S25" s="312"/>
      <c r="T25" s="312"/>
      <c r="U25" s="312"/>
      <c r="V25" s="312"/>
      <c r="W25" s="312"/>
      <c r="X25" s="312"/>
      <c r="Y25" s="312"/>
      <c r="Z25" s="312"/>
      <c r="AA25" s="312"/>
    </row>
    <row r="26" spans="1:27" ht="24.75" customHeight="1" x14ac:dyDescent="0.25">
      <c r="A26" s="310"/>
      <c r="B26" s="311">
        <v>14</v>
      </c>
      <c r="C26" s="311" t="s">
        <v>952</v>
      </c>
      <c r="D26" s="311"/>
      <c r="E26" s="310"/>
      <c r="F26" s="311"/>
      <c r="G26" s="310"/>
      <c r="H26" s="311"/>
      <c r="I26" s="310"/>
      <c r="J26" s="310"/>
      <c r="K26" s="310"/>
      <c r="L26" s="312"/>
      <c r="M26" s="312"/>
      <c r="N26" s="312"/>
      <c r="O26" s="312"/>
      <c r="P26" s="312"/>
      <c r="Q26" s="312"/>
      <c r="R26" s="312"/>
      <c r="S26" s="312"/>
      <c r="T26" s="312"/>
      <c r="U26" s="312"/>
      <c r="V26" s="312"/>
      <c r="W26" s="312"/>
      <c r="X26" s="312"/>
      <c r="Y26" s="312"/>
      <c r="Z26" s="312"/>
      <c r="AA26" s="312"/>
    </row>
    <row r="27" spans="1:27" ht="24.75" customHeight="1" x14ac:dyDescent="0.25">
      <c r="A27" s="310"/>
      <c r="B27" s="311">
        <v>15</v>
      </c>
      <c r="C27" s="311" t="s">
        <v>737</v>
      </c>
      <c r="D27" s="311"/>
      <c r="E27" s="310"/>
      <c r="F27" s="311"/>
      <c r="G27" s="310"/>
      <c r="H27" s="311"/>
      <c r="I27" s="310"/>
      <c r="J27" s="310"/>
      <c r="K27" s="310"/>
      <c r="L27" s="312"/>
      <c r="M27" s="312"/>
      <c r="N27" s="312"/>
      <c r="O27" s="312"/>
      <c r="P27" s="312"/>
      <c r="Q27" s="312"/>
      <c r="R27" s="312"/>
      <c r="S27" s="312"/>
      <c r="T27" s="312"/>
      <c r="U27" s="312"/>
      <c r="V27" s="312"/>
      <c r="W27" s="312"/>
      <c r="X27" s="312"/>
      <c r="Y27" s="312"/>
      <c r="Z27" s="312"/>
      <c r="AA27" s="312"/>
    </row>
    <row r="28" spans="1:27" ht="24.75" customHeight="1" x14ac:dyDescent="0.25">
      <c r="A28" s="310"/>
      <c r="B28" s="311">
        <v>16</v>
      </c>
      <c r="C28" s="311" t="s">
        <v>742</v>
      </c>
      <c r="D28" s="311"/>
      <c r="E28" s="310"/>
      <c r="F28" s="311"/>
      <c r="G28" s="310"/>
      <c r="H28" s="311"/>
      <c r="I28" s="310"/>
      <c r="J28" s="310"/>
      <c r="K28" s="310"/>
      <c r="L28" s="312"/>
      <c r="M28" s="312"/>
      <c r="N28" s="312"/>
      <c r="O28" s="312"/>
      <c r="P28" s="312"/>
      <c r="Q28" s="312"/>
      <c r="R28" s="312"/>
      <c r="S28" s="312"/>
      <c r="T28" s="312"/>
      <c r="U28" s="312"/>
      <c r="V28" s="312"/>
      <c r="W28" s="312"/>
      <c r="X28" s="312"/>
      <c r="Y28" s="312"/>
      <c r="Z28" s="312"/>
      <c r="AA28" s="312"/>
    </row>
    <row r="29" spans="1:27" ht="24.75" customHeight="1" x14ac:dyDescent="0.25">
      <c r="A29" s="310"/>
      <c r="B29" s="311">
        <v>17</v>
      </c>
      <c r="C29" s="311" t="s">
        <v>747</v>
      </c>
      <c r="D29" s="311"/>
      <c r="E29" s="310"/>
      <c r="F29" s="311"/>
      <c r="G29" s="310"/>
      <c r="H29" s="311"/>
      <c r="I29" s="310"/>
      <c r="J29" s="310"/>
      <c r="K29" s="310"/>
      <c r="L29" s="312"/>
      <c r="M29" s="312"/>
      <c r="N29" s="312"/>
      <c r="O29" s="312"/>
      <c r="P29" s="312"/>
      <c r="Q29" s="312"/>
      <c r="R29" s="312"/>
      <c r="S29" s="312"/>
      <c r="T29" s="312"/>
      <c r="U29" s="312"/>
      <c r="V29" s="312"/>
      <c r="W29" s="312"/>
      <c r="X29" s="312"/>
      <c r="Y29" s="312"/>
      <c r="Z29" s="312"/>
      <c r="AA29" s="312"/>
    </row>
    <row r="30" spans="1:27" ht="24.75" customHeight="1" x14ac:dyDescent="0.25">
      <c r="A30" s="310"/>
      <c r="B30" s="311">
        <v>18</v>
      </c>
      <c r="C30" s="311" t="s">
        <v>752</v>
      </c>
      <c r="D30" s="311"/>
      <c r="E30" s="310"/>
      <c r="F30" s="311"/>
      <c r="G30" s="310"/>
      <c r="H30" s="311"/>
      <c r="I30" s="310"/>
      <c r="J30" s="310"/>
      <c r="K30" s="310"/>
      <c r="L30" s="312"/>
      <c r="M30" s="312"/>
      <c r="N30" s="312"/>
      <c r="O30" s="312"/>
      <c r="P30" s="312"/>
      <c r="Q30" s="312"/>
      <c r="R30" s="312"/>
      <c r="S30" s="312"/>
      <c r="T30" s="312"/>
      <c r="U30" s="312"/>
      <c r="V30" s="312"/>
      <c r="W30" s="312"/>
      <c r="X30" s="312"/>
      <c r="Y30" s="312"/>
      <c r="Z30" s="312"/>
      <c r="AA30" s="312"/>
    </row>
    <row r="31" spans="1:27" ht="24.75" customHeight="1" x14ac:dyDescent="0.25">
      <c r="A31" s="310"/>
      <c r="B31" s="311">
        <v>19</v>
      </c>
      <c r="C31" s="311" t="s">
        <v>757</v>
      </c>
      <c r="D31" s="311"/>
      <c r="E31" s="310"/>
      <c r="F31" s="311"/>
      <c r="G31" s="310"/>
      <c r="H31" s="311"/>
      <c r="I31" s="310"/>
      <c r="J31" s="310"/>
      <c r="K31" s="310"/>
      <c r="L31" s="312"/>
      <c r="M31" s="312"/>
      <c r="N31" s="312"/>
      <c r="O31" s="312"/>
      <c r="P31" s="312"/>
      <c r="Q31" s="312"/>
      <c r="R31" s="312"/>
      <c r="S31" s="312"/>
      <c r="T31" s="312"/>
      <c r="U31" s="312"/>
      <c r="V31" s="312"/>
      <c r="W31" s="312"/>
      <c r="X31" s="312"/>
      <c r="Y31" s="312"/>
      <c r="Z31" s="312"/>
      <c r="AA31" s="312"/>
    </row>
    <row r="32" spans="1:27" ht="24.75" customHeight="1" x14ac:dyDescent="0.25">
      <c r="A32" s="310"/>
      <c r="B32" s="311">
        <v>20</v>
      </c>
      <c r="C32" s="311" t="s">
        <v>762</v>
      </c>
      <c r="D32" s="311"/>
      <c r="E32" s="310"/>
      <c r="F32" s="311"/>
      <c r="G32" s="310"/>
      <c r="H32" s="311"/>
      <c r="I32" s="310"/>
      <c r="J32" s="310"/>
      <c r="K32" s="310"/>
      <c r="L32" s="312"/>
      <c r="M32" s="312"/>
      <c r="N32" s="312"/>
      <c r="O32" s="312"/>
      <c r="P32" s="312"/>
      <c r="Q32" s="312"/>
      <c r="R32" s="312"/>
      <c r="S32" s="312"/>
      <c r="T32" s="312"/>
      <c r="U32" s="312"/>
      <c r="V32" s="312"/>
      <c r="W32" s="312"/>
      <c r="X32" s="312"/>
      <c r="Y32" s="312"/>
      <c r="Z32" s="312"/>
      <c r="AA32" s="312"/>
    </row>
    <row r="33" spans="1:27" ht="24.75" customHeight="1" x14ac:dyDescent="0.25">
      <c r="A33" s="310"/>
      <c r="B33" s="311">
        <v>77</v>
      </c>
      <c r="C33" s="311" t="s">
        <v>776</v>
      </c>
      <c r="D33" s="311"/>
      <c r="E33" s="310"/>
      <c r="F33" s="311"/>
      <c r="G33" s="310"/>
      <c r="H33" s="311"/>
      <c r="I33" s="310"/>
      <c r="J33" s="310"/>
      <c r="K33" s="310"/>
      <c r="L33" s="312"/>
      <c r="M33" s="312"/>
      <c r="N33" s="312"/>
      <c r="O33" s="312"/>
      <c r="P33" s="312"/>
      <c r="Q33" s="312"/>
      <c r="R33" s="312"/>
      <c r="S33" s="312"/>
      <c r="T33" s="312"/>
      <c r="U33" s="312"/>
      <c r="V33" s="312"/>
      <c r="W33" s="312"/>
      <c r="X33" s="312"/>
      <c r="Y33" s="312"/>
      <c r="Z33" s="312"/>
      <c r="AA33" s="312"/>
    </row>
    <row r="34" spans="1:27" ht="24.75" customHeight="1" x14ac:dyDescent="0.25">
      <c r="A34" s="524"/>
      <c r="B34" s="364"/>
      <c r="C34" s="365"/>
      <c r="D34" s="313">
        <f t="shared" ref="D34:AA34" si="6">SUM(D13:D33)</f>
        <v>0</v>
      </c>
      <c r="E34" s="313">
        <f t="shared" si="6"/>
        <v>0</v>
      </c>
      <c r="F34" s="313">
        <f t="shared" si="6"/>
        <v>0</v>
      </c>
      <c r="G34" s="313">
        <f t="shared" si="6"/>
        <v>0</v>
      </c>
      <c r="H34" s="313">
        <f t="shared" si="6"/>
        <v>0</v>
      </c>
      <c r="I34" s="313">
        <f t="shared" si="6"/>
        <v>0</v>
      </c>
      <c r="J34" s="313">
        <f t="shared" si="6"/>
        <v>0</v>
      </c>
      <c r="K34" s="313">
        <f t="shared" si="6"/>
        <v>0</v>
      </c>
      <c r="L34" s="314">
        <f t="shared" si="6"/>
        <v>0</v>
      </c>
      <c r="M34" s="314">
        <f t="shared" si="6"/>
        <v>0</v>
      </c>
      <c r="N34" s="314">
        <f t="shared" si="6"/>
        <v>0</v>
      </c>
      <c r="O34" s="314">
        <f t="shared" si="6"/>
        <v>0</v>
      </c>
      <c r="P34" s="314">
        <f t="shared" si="6"/>
        <v>0</v>
      </c>
      <c r="Q34" s="314">
        <f t="shared" si="6"/>
        <v>0</v>
      </c>
      <c r="R34" s="314">
        <f t="shared" si="6"/>
        <v>0</v>
      </c>
      <c r="S34" s="314">
        <f t="shared" si="6"/>
        <v>0</v>
      </c>
      <c r="T34" s="314">
        <f t="shared" si="6"/>
        <v>0</v>
      </c>
      <c r="U34" s="314">
        <f t="shared" si="6"/>
        <v>0</v>
      </c>
      <c r="V34" s="314">
        <f t="shared" si="6"/>
        <v>0</v>
      </c>
      <c r="W34" s="314">
        <f t="shared" si="6"/>
        <v>0</v>
      </c>
      <c r="X34" s="314">
        <f t="shared" si="6"/>
        <v>0</v>
      </c>
      <c r="Y34" s="314">
        <f t="shared" si="6"/>
        <v>0</v>
      </c>
      <c r="Z34" s="314">
        <f t="shared" si="6"/>
        <v>0</v>
      </c>
      <c r="AA34" s="314">
        <f t="shared" si="6"/>
        <v>0</v>
      </c>
    </row>
  </sheetData>
  <mergeCells count="17">
    <mergeCell ref="K2:K3"/>
    <mergeCell ref="L2:L3"/>
    <mergeCell ref="A34:C34"/>
    <mergeCell ref="T11:W11"/>
    <mergeCell ref="X11:AA11"/>
    <mergeCell ref="A2:A3"/>
    <mergeCell ref="A4:A6"/>
    <mergeCell ref="A7:A9"/>
    <mergeCell ref="D11:G11"/>
    <mergeCell ref="H11:K11"/>
    <mergeCell ref="L11:O11"/>
    <mergeCell ref="P11:S11"/>
    <mergeCell ref="B2:B3"/>
    <mergeCell ref="C2:D2"/>
    <mergeCell ref="E2:F2"/>
    <mergeCell ref="G2:H2"/>
    <mergeCell ref="I2:J2"/>
  </mergeCells>
  <dataValidations count="1">
    <dataValidation type="decimal" allowBlank="1" showInputMessage="1" prompt="PROGRAMACIÓN - Relacione por unidad operativa la programación vigencia y reserva de presupuesto y magnitud. Debe coincidir con la herramienta financiera." sqref="D34:AA34" xr:uid="{00000000-0002-0000-0C00-000000000000}">
      <formula1>0</formula1>
      <formula2>10000000000000</formula2>
    </dataValidation>
  </dataValidations>
  <pageMargins left="0.7" right="0.7" top="0.75" bottom="0.75"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808E00"/>
  </sheetPr>
  <dimension ref="A1:B25"/>
  <sheetViews>
    <sheetView showGridLines="0" topLeftCell="A8" workbookViewId="0">
      <selection activeCell="B18" sqref="B18"/>
    </sheetView>
  </sheetViews>
  <sheetFormatPr baseColWidth="10" defaultColWidth="14.42578125" defaultRowHeight="15" customHeight="1" x14ac:dyDescent="0.25"/>
  <cols>
    <col min="1" max="1" width="35.85546875" customWidth="1"/>
    <col min="2" max="2" width="126.7109375" customWidth="1"/>
    <col min="3" max="26" width="11.42578125" customWidth="1"/>
  </cols>
  <sheetData>
    <row r="1" spans="1:2" ht="27" customHeight="1" x14ac:dyDescent="0.25">
      <c r="A1" s="525" t="s">
        <v>953</v>
      </c>
      <c r="B1" s="365"/>
    </row>
    <row r="2" spans="1:2" ht="12.75" customHeight="1" x14ac:dyDescent="0.25">
      <c r="A2" s="62"/>
      <c r="B2" s="62"/>
    </row>
    <row r="3" spans="1:2" ht="12.75" customHeight="1" x14ac:dyDescent="0.25">
      <c r="A3" s="315" t="s">
        <v>881</v>
      </c>
      <c r="B3" s="316"/>
    </row>
    <row r="4" spans="1:2" ht="12.75" customHeight="1" x14ac:dyDescent="0.25">
      <c r="A4" s="317"/>
      <c r="B4" s="62"/>
    </row>
    <row r="5" spans="1:2" ht="12.75" customHeight="1" x14ac:dyDescent="0.25">
      <c r="A5" s="526" t="s">
        <v>883</v>
      </c>
      <c r="B5" s="365"/>
    </row>
    <row r="6" spans="1:2" ht="12.75" customHeight="1" x14ac:dyDescent="0.25">
      <c r="A6" s="526" t="s">
        <v>954</v>
      </c>
      <c r="B6" s="365"/>
    </row>
    <row r="7" spans="1:2" ht="12.75" customHeight="1" x14ac:dyDescent="0.25">
      <c r="A7" s="526" t="s">
        <v>886</v>
      </c>
      <c r="B7" s="365"/>
    </row>
    <row r="8" spans="1:2" ht="12.75" customHeight="1" x14ac:dyDescent="0.25">
      <c r="A8" s="526" t="s">
        <v>887</v>
      </c>
      <c r="B8" s="365"/>
    </row>
    <row r="9" spans="1:2" ht="12.75" customHeight="1" x14ac:dyDescent="0.25">
      <c r="A9" s="526" t="s">
        <v>955</v>
      </c>
      <c r="B9" s="365"/>
    </row>
    <row r="10" spans="1:2" ht="12.75" customHeight="1" x14ac:dyDescent="0.25">
      <c r="A10" s="50" t="s">
        <v>890</v>
      </c>
      <c r="B10" s="50"/>
    </row>
    <row r="11" spans="1:2" ht="47.25" customHeight="1" x14ac:dyDescent="0.25">
      <c r="A11" s="398" t="s">
        <v>956</v>
      </c>
      <c r="B11" s="365"/>
    </row>
    <row r="12" spans="1:2" ht="12.75" customHeight="1" x14ac:dyDescent="0.25">
      <c r="A12" s="398" t="s">
        <v>957</v>
      </c>
      <c r="B12" s="365"/>
    </row>
    <row r="13" spans="1:2" ht="12.75" customHeight="1" x14ac:dyDescent="0.25">
      <c r="A13" s="398" t="s">
        <v>893</v>
      </c>
      <c r="B13" s="365"/>
    </row>
    <row r="14" spans="1:2" ht="12" customHeight="1" x14ac:dyDescent="0.25">
      <c r="A14" s="398" t="s">
        <v>958</v>
      </c>
      <c r="B14" s="365"/>
    </row>
    <row r="15" spans="1:2" ht="12" customHeight="1" x14ac:dyDescent="0.25">
      <c r="A15" s="398" t="s">
        <v>959</v>
      </c>
      <c r="B15" s="365"/>
    </row>
    <row r="17" spans="1:2" ht="12.75" customHeight="1" x14ac:dyDescent="0.25">
      <c r="A17" s="114" t="s">
        <v>894</v>
      </c>
      <c r="B17" s="114" t="s">
        <v>895</v>
      </c>
    </row>
    <row r="18" spans="1:2" ht="104.25" customHeight="1" x14ac:dyDescent="0.25">
      <c r="A18" s="318" t="s">
        <v>960</v>
      </c>
      <c r="B18" s="93" t="s">
        <v>961</v>
      </c>
    </row>
    <row r="19" spans="1:2" ht="56.25" customHeight="1" x14ac:dyDescent="0.25">
      <c r="A19" s="318" t="s">
        <v>962</v>
      </c>
      <c r="B19" s="93" t="s">
        <v>963</v>
      </c>
    </row>
    <row r="20" spans="1:2" ht="252.75" customHeight="1" x14ac:dyDescent="0.25">
      <c r="A20" s="318" t="s">
        <v>964</v>
      </c>
      <c r="B20" s="93" t="s">
        <v>965</v>
      </c>
    </row>
    <row r="21" spans="1:2" ht="202.5" customHeight="1" x14ac:dyDescent="0.25">
      <c r="A21" s="318" t="s">
        <v>304</v>
      </c>
      <c r="B21" s="93" t="s">
        <v>966</v>
      </c>
    </row>
    <row r="22" spans="1:2" ht="316.5" customHeight="1" x14ac:dyDescent="0.25">
      <c r="A22" s="318" t="s">
        <v>967</v>
      </c>
      <c r="B22" s="93" t="s">
        <v>968</v>
      </c>
    </row>
    <row r="23" spans="1:2" ht="198.75" customHeight="1" x14ac:dyDescent="0.25">
      <c r="A23" s="319" t="s">
        <v>969</v>
      </c>
      <c r="B23" s="93" t="s">
        <v>970</v>
      </c>
    </row>
    <row r="24" spans="1:2" ht="318.75" customHeight="1" x14ac:dyDescent="0.25">
      <c r="A24" s="318" t="s">
        <v>900</v>
      </c>
      <c r="B24" s="93" t="s">
        <v>971</v>
      </c>
    </row>
    <row r="25" spans="1:2" ht="168" customHeight="1" x14ac:dyDescent="0.25">
      <c r="A25" s="318" t="s">
        <v>972</v>
      </c>
      <c r="B25" s="93" t="s">
        <v>905</v>
      </c>
    </row>
  </sheetData>
  <mergeCells count="11">
    <mergeCell ref="A12:B12"/>
    <mergeCell ref="A13:B13"/>
    <mergeCell ref="A14:B14"/>
    <mergeCell ref="A15:B15"/>
    <mergeCell ref="A1:B1"/>
    <mergeCell ref="A5:B5"/>
    <mergeCell ref="A6:B6"/>
    <mergeCell ref="A7:B7"/>
    <mergeCell ref="A8:B8"/>
    <mergeCell ref="A9:B9"/>
    <mergeCell ref="A11:B11"/>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38030"/>
  </sheetPr>
  <dimension ref="A1:AR85"/>
  <sheetViews>
    <sheetView workbookViewId="0">
      <pane ySplit="1" topLeftCell="A2" activePane="bottomLeft" state="frozen"/>
      <selection pane="bottomLeft" activeCell="B3" sqref="B3"/>
    </sheetView>
  </sheetViews>
  <sheetFormatPr baseColWidth="10" defaultColWidth="14.42578125" defaultRowHeight="15" customHeight="1" x14ac:dyDescent="0.25"/>
  <cols>
    <col min="1" max="2" width="11.42578125" customWidth="1"/>
    <col min="3" max="3" width="10.140625" customWidth="1"/>
    <col min="4" max="4" width="38.140625" customWidth="1"/>
    <col min="5" max="7" width="34.28515625" customWidth="1"/>
    <col min="8" max="8" width="16.140625" customWidth="1"/>
    <col min="9" max="9" width="17.85546875" customWidth="1"/>
    <col min="10" max="11" width="16.140625" customWidth="1"/>
    <col min="12" max="12" width="38.42578125" customWidth="1"/>
    <col min="13" max="13" width="37.42578125" customWidth="1"/>
    <col min="14" max="14" width="18.42578125" customWidth="1"/>
    <col min="15" max="18" width="11.42578125" customWidth="1"/>
    <col min="19" max="19" width="13.140625" customWidth="1"/>
    <col min="20" max="23" width="11.42578125" customWidth="1"/>
    <col min="24" max="24" width="22" customWidth="1"/>
    <col min="25" max="25" width="24.42578125" customWidth="1"/>
    <col min="26" max="26" width="23.7109375" customWidth="1"/>
    <col min="27" max="27" width="17.42578125" customWidth="1"/>
    <col min="28" max="28" width="51.5703125" customWidth="1"/>
    <col min="29" max="29" width="25.42578125" customWidth="1"/>
    <col min="30" max="30" width="46.28515625" customWidth="1"/>
    <col min="31" max="31" width="16.42578125" customWidth="1"/>
    <col min="32" max="32" width="30.7109375" customWidth="1"/>
    <col min="33" max="33" width="28" customWidth="1"/>
    <col min="34" max="36" width="26.28515625" customWidth="1"/>
    <col min="37" max="37" width="33.85546875" customWidth="1"/>
    <col min="38" max="38" width="11.42578125" customWidth="1"/>
    <col min="39" max="39" width="28.42578125" customWidth="1"/>
    <col min="40" max="40" width="14.7109375" customWidth="1"/>
    <col min="41" max="41" width="20.7109375" customWidth="1"/>
    <col min="42" max="42" width="28.28515625" customWidth="1"/>
    <col min="43" max="43" width="37.140625" customWidth="1"/>
    <col min="44" max="44" width="11.42578125" customWidth="1"/>
  </cols>
  <sheetData>
    <row r="1" spans="1:44" ht="51" customHeight="1" x14ac:dyDescent="0.25">
      <c r="A1" s="320" t="s">
        <v>973</v>
      </c>
      <c r="B1" s="320" t="s">
        <v>974</v>
      </c>
      <c r="C1" s="320" t="s">
        <v>975</v>
      </c>
      <c r="D1" s="320" t="s">
        <v>27</v>
      </c>
      <c r="E1" s="320" t="s">
        <v>976</v>
      </c>
      <c r="F1" s="320" t="s">
        <v>977</v>
      </c>
      <c r="G1" s="320" t="s">
        <v>12</v>
      </c>
      <c r="H1" s="321" t="s">
        <v>978</v>
      </c>
      <c r="I1" s="322" t="s">
        <v>20</v>
      </c>
      <c r="J1" s="321" t="s">
        <v>979</v>
      </c>
      <c r="K1" s="321" t="s">
        <v>980</v>
      </c>
      <c r="L1" s="321" t="s">
        <v>981</v>
      </c>
      <c r="M1" s="321" t="s">
        <v>982</v>
      </c>
      <c r="N1" s="321" t="s">
        <v>983</v>
      </c>
      <c r="O1" s="321" t="s">
        <v>984</v>
      </c>
      <c r="P1" s="321" t="s">
        <v>985</v>
      </c>
      <c r="Q1" s="321" t="s">
        <v>986</v>
      </c>
      <c r="R1" s="321" t="s">
        <v>987</v>
      </c>
      <c r="S1" s="321" t="s">
        <v>988</v>
      </c>
      <c r="T1" s="321" t="s">
        <v>989</v>
      </c>
      <c r="U1" s="321" t="s">
        <v>990</v>
      </c>
      <c r="V1" s="321" t="s">
        <v>991</v>
      </c>
      <c r="W1" s="321" t="s">
        <v>992</v>
      </c>
      <c r="X1" s="321" t="s">
        <v>993</v>
      </c>
      <c r="Y1" s="320" t="s">
        <v>994</v>
      </c>
      <c r="Z1" s="320" t="s">
        <v>995</v>
      </c>
      <c r="AA1" s="320" t="s">
        <v>996</v>
      </c>
      <c r="AB1" s="64" t="s">
        <v>997</v>
      </c>
      <c r="AC1" s="320" t="s">
        <v>998</v>
      </c>
      <c r="AD1" s="320" t="s">
        <v>999</v>
      </c>
      <c r="AE1" s="320" t="s">
        <v>1000</v>
      </c>
      <c r="AF1" s="321" t="s">
        <v>324</v>
      </c>
      <c r="AG1" s="321" t="s">
        <v>315</v>
      </c>
      <c r="AH1" s="321" t="s">
        <v>1001</v>
      </c>
      <c r="AI1" s="321" t="s">
        <v>1002</v>
      </c>
      <c r="AJ1" s="321" t="s">
        <v>1003</v>
      </c>
      <c r="AK1" s="323" t="s">
        <v>1004</v>
      </c>
      <c r="AL1" s="324" t="s">
        <v>1005</v>
      </c>
      <c r="AM1" s="324" t="s">
        <v>1006</v>
      </c>
      <c r="AN1" s="324" t="s">
        <v>1007</v>
      </c>
      <c r="AO1" s="324" t="s">
        <v>322</v>
      </c>
      <c r="AP1" s="324" t="s">
        <v>323</v>
      </c>
      <c r="AQ1" s="325" t="s">
        <v>1008</v>
      </c>
      <c r="AR1" s="324" t="s">
        <v>1009</v>
      </c>
    </row>
    <row r="2" spans="1:44" ht="11.25" customHeight="1" x14ac:dyDescent="0.25">
      <c r="A2" s="326" t="s">
        <v>6</v>
      </c>
      <c r="B2" s="326" t="s">
        <v>33</v>
      </c>
      <c r="C2" s="326">
        <v>2020</v>
      </c>
      <c r="D2" s="326" t="s">
        <v>1010</v>
      </c>
      <c r="E2" s="326" t="s">
        <v>1011</v>
      </c>
      <c r="F2" s="326" t="s">
        <v>1012</v>
      </c>
      <c r="G2" s="326" t="s">
        <v>1013</v>
      </c>
      <c r="H2" s="327" t="s">
        <v>1012</v>
      </c>
      <c r="I2" s="328">
        <v>202010010094</v>
      </c>
      <c r="J2" s="327">
        <v>7563</v>
      </c>
      <c r="K2" s="327" t="s">
        <v>1014</v>
      </c>
      <c r="L2" s="327" t="s">
        <v>1015</v>
      </c>
      <c r="M2" s="327" t="s">
        <v>1016</v>
      </c>
      <c r="N2" s="327" t="s">
        <v>1017</v>
      </c>
      <c r="O2" s="327" t="s">
        <v>201</v>
      </c>
      <c r="P2" s="329" t="s">
        <v>1018</v>
      </c>
      <c r="Q2" s="329" t="s">
        <v>1019</v>
      </c>
      <c r="R2" s="329" t="s">
        <v>77</v>
      </c>
      <c r="S2" s="329" t="s">
        <v>1020</v>
      </c>
      <c r="T2" s="327" t="s">
        <v>346</v>
      </c>
      <c r="U2" s="327" t="s">
        <v>1021</v>
      </c>
      <c r="V2" s="327" t="s">
        <v>1022</v>
      </c>
      <c r="W2" s="327" t="s">
        <v>948</v>
      </c>
      <c r="X2" s="327" t="s">
        <v>693</v>
      </c>
      <c r="Y2" s="326" t="s">
        <v>1023</v>
      </c>
      <c r="Z2" s="326" t="s">
        <v>1024</v>
      </c>
      <c r="AA2" s="326" t="s">
        <v>1025</v>
      </c>
      <c r="AB2" s="327" t="s">
        <v>1026</v>
      </c>
      <c r="AC2" s="327" t="s">
        <v>1027</v>
      </c>
      <c r="AD2" s="330" t="s">
        <v>1028</v>
      </c>
      <c r="AE2" s="331">
        <v>2020110010119</v>
      </c>
      <c r="AF2" s="327" t="s">
        <v>1029</v>
      </c>
      <c r="AG2" s="327" t="s">
        <v>1030</v>
      </c>
      <c r="AH2" s="327" t="s">
        <v>1031</v>
      </c>
      <c r="AI2" s="327" t="s">
        <v>1032</v>
      </c>
      <c r="AJ2" s="327" t="s">
        <v>1033</v>
      </c>
      <c r="AK2" s="332" t="s">
        <v>1034</v>
      </c>
      <c r="AL2" s="326" t="s">
        <v>1035</v>
      </c>
      <c r="AM2" s="333" t="s">
        <v>1036</v>
      </c>
      <c r="AN2" s="326" t="s">
        <v>1037</v>
      </c>
      <c r="AO2" s="326" t="s">
        <v>1038</v>
      </c>
      <c r="AP2" s="332" t="s">
        <v>1039</v>
      </c>
      <c r="AQ2" s="332" t="s">
        <v>1040</v>
      </c>
      <c r="AR2" s="326" t="s">
        <v>1041</v>
      </c>
    </row>
    <row r="3" spans="1:44" ht="11.25" customHeight="1" x14ac:dyDescent="0.25">
      <c r="A3" s="326"/>
      <c r="B3" s="326" t="s">
        <v>1042</v>
      </c>
      <c r="C3" s="326">
        <v>2021</v>
      </c>
      <c r="D3" s="326" t="s">
        <v>1043</v>
      </c>
      <c r="E3" s="326" t="s">
        <v>1044</v>
      </c>
      <c r="F3" s="326" t="s">
        <v>1045</v>
      </c>
      <c r="G3" s="326" t="s">
        <v>1046</v>
      </c>
      <c r="H3" s="327" t="s">
        <v>1047</v>
      </c>
      <c r="I3" s="328">
        <v>2020110010080</v>
      </c>
      <c r="J3" s="327">
        <v>7568</v>
      </c>
      <c r="K3" s="327" t="s">
        <v>1048</v>
      </c>
      <c r="L3" s="327" t="s">
        <v>17</v>
      </c>
      <c r="M3" s="327" t="s">
        <v>1049</v>
      </c>
      <c r="N3" s="327" t="s">
        <v>1050</v>
      </c>
      <c r="O3" s="327" t="s">
        <v>75</v>
      </c>
      <c r="P3" s="329" t="s">
        <v>1051</v>
      </c>
      <c r="Q3" s="329" t="s">
        <v>1052</v>
      </c>
      <c r="R3" s="329" t="s">
        <v>1053</v>
      </c>
      <c r="S3" s="329" t="s">
        <v>79</v>
      </c>
      <c r="T3" s="327" t="s">
        <v>349</v>
      </c>
      <c r="U3" s="327" t="s">
        <v>1054</v>
      </c>
      <c r="V3" s="327" t="s">
        <v>1055</v>
      </c>
      <c r="W3" s="327" t="s">
        <v>678</v>
      </c>
      <c r="X3" s="327" t="s">
        <v>697</v>
      </c>
      <c r="Y3" s="326" t="s">
        <v>1056</v>
      </c>
      <c r="Z3" s="326" t="s">
        <v>364</v>
      </c>
      <c r="AA3" s="326" t="s">
        <v>365</v>
      </c>
      <c r="AB3" s="327" t="s">
        <v>1057</v>
      </c>
      <c r="AC3" s="327" t="s">
        <v>1058</v>
      </c>
      <c r="AD3" s="330" t="s">
        <v>1059</v>
      </c>
      <c r="AE3" s="331">
        <v>2020110010120</v>
      </c>
      <c r="AF3" s="327" t="s">
        <v>1060</v>
      </c>
      <c r="AG3" s="326" t="s">
        <v>1061</v>
      </c>
      <c r="AH3" s="327" t="s">
        <v>1062</v>
      </c>
      <c r="AI3" s="327" t="s">
        <v>1063</v>
      </c>
      <c r="AJ3" s="327" t="s">
        <v>1064</v>
      </c>
      <c r="AK3" s="332" t="s">
        <v>1065</v>
      </c>
      <c r="AL3" s="326" t="s">
        <v>1066</v>
      </c>
      <c r="AM3" s="332" t="s">
        <v>1067</v>
      </c>
      <c r="AN3" s="326" t="s">
        <v>1068</v>
      </c>
      <c r="AO3" s="327" t="s">
        <v>1069</v>
      </c>
      <c r="AP3" s="332" t="s">
        <v>1070</v>
      </c>
      <c r="AQ3" s="332" t="s">
        <v>1071</v>
      </c>
      <c r="AR3" s="326" t="s">
        <v>1072</v>
      </c>
    </row>
    <row r="4" spans="1:44" ht="11.25" customHeight="1" x14ac:dyDescent="0.25">
      <c r="A4" s="326"/>
      <c r="B4" s="326" t="s">
        <v>1073</v>
      </c>
      <c r="C4" s="326">
        <v>2022</v>
      </c>
      <c r="D4" s="326" t="s">
        <v>1074</v>
      </c>
      <c r="E4" s="326" t="s">
        <v>1075</v>
      </c>
      <c r="F4" s="326" t="s">
        <v>1076</v>
      </c>
      <c r="G4" s="326" t="s">
        <v>1077</v>
      </c>
      <c r="H4" s="327" t="s">
        <v>1078</v>
      </c>
      <c r="I4" s="328">
        <v>2020110010091</v>
      </c>
      <c r="J4" s="327">
        <v>7570</v>
      </c>
      <c r="K4" s="327" t="s">
        <v>1079</v>
      </c>
      <c r="L4" s="327" t="s">
        <v>1080</v>
      </c>
      <c r="M4" s="327" t="s">
        <v>1081</v>
      </c>
      <c r="N4" s="327" t="s">
        <v>1082</v>
      </c>
      <c r="O4" s="327" t="s">
        <v>240</v>
      </c>
      <c r="P4" s="329" t="s">
        <v>1083</v>
      </c>
      <c r="Q4" s="329" t="s">
        <v>1084</v>
      </c>
      <c r="R4" s="329" t="s">
        <v>217</v>
      </c>
      <c r="S4" s="329" t="s">
        <v>218</v>
      </c>
      <c r="T4" s="327" t="s">
        <v>1085</v>
      </c>
      <c r="U4" s="327" t="s">
        <v>1086</v>
      </c>
      <c r="V4" s="327"/>
      <c r="W4" s="327" t="s">
        <v>1087</v>
      </c>
      <c r="X4" s="327" t="s">
        <v>701</v>
      </c>
      <c r="Y4" s="326" t="s">
        <v>1088</v>
      </c>
      <c r="Z4" s="326" t="s">
        <v>340</v>
      </c>
      <c r="AA4" s="326" t="s">
        <v>1089</v>
      </c>
      <c r="AB4" s="327" t="s">
        <v>1090</v>
      </c>
      <c r="AC4" s="326" t="s">
        <v>1091</v>
      </c>
      <c r="AD4" s="330" t="s">
        <v>1092</v>
      </c>
      <c r="AE4" s="334">
        <v>2020110010093</v>
      </c>
      <c r="AF4" s="327" t="s">
        <v>1093</v>
      </c>
      <c r="AG4" s="327" t="s">
        <v>1094</v>
      </c>
      <c r="AH4" s="327" t="s">
        <v>1095</v>
      </c>
      <c r="AI4" s="327" t="s">
        <v>1096</v>
      </c>
      <c r="AJ4" s="327" t="s">
        <v>1097</v>
      </c>
      <c r="AK4" s="332" t="s">
        <v>1098</v>
      </c>
      <c r="AL4" s="326"/>
      <c r="AM4" s="332" t="s">
        <v>1099</v>
      </c>
      <c r="AN4" s="326" t="s">
        <v>1100</v>
      </c>
      <c r="AO4" s="327" t="s">
        <v>1101</v>
      </c>
      <c r="AP4" s="332" t="s">
        <v>1102</v>
      </c>
      <c r="AQ4" s="332" t="s">
        <v>1103</v>
      </c>
      <c r="AR4" s="326" t="s">
        <v>348</v>
      </c>
    </row>
    <row r="5" spans="1:44" ht="11.25" customHeight="1" x14ac:dyDescent="0.25">
      <c r="A5" s="326"/>
      <c r="B5" s="326" t="s">
        <v>1104</v>
      </c>
      <c r="C5" s="326">
        <v>2023</v>
      </c>
      <c r="D5" s="326" t="s">
        <v>1105</v>
      </c>
      <c r="E5" s="326" t="s">
        <v>8</v>
      </c>
      <c r="F5" s="326" t="s">
        <v>1106</v>
      </c>
      <c r="G5" s="326" t="s">
        <v>1107</v>
      </c>
      <c r="H5" s="327" t="s">
        <v>1108</v>
      </c>
      <c r="I5" s="328">
        <v>2020110010093</v>
      </c>
      <c r="J5" s="327">
        <v>7573</v>
      </c>
      <c r="K5" s="327" t="s">
        <v>1109</v>
      </c>
      <c r="L5" s="327" t="s">
        <v>1110</v>
      </c>
      <c r="M5" s="327" t="s">
        <v>1111</v>
      </c>
      <c r="N5" s="327" t="s">
        <v>1112</v>
      </c>
      <c r="O5" s="327" t="s">
        <v>1113</v>
      </c>
      <c r="P5" s="329" t="s">
        <v>1114</v>
      </c>
      <c r="Q5" s="329" t="s">
        <v>1115</v>
      </c>
      <c r="R5" s="327" t="s">
        <v>1085</v>
      </c>
      <c r="S5" s="329" t="s">
        <v>225</v>
      </c>
      <c r="T5" s="327" t="s">
        <v>1085</v>
      </c>
      <c r="U5" s="327" t="s">
        <v>1116</v>
      </c>
      <c r="V5" s="327"/>
      <c r="W5" s="327" t="s">
        <v>949</v>
      </c>
      <c r="X5" s="327" t="s">
        <v>706</v>
      </c>
      <c r="Y5" s="326"/>
      <c r="Z5" s="326" t="s">
        <v>1117</v>
      </c>
      <c r="AA5" s="326" t="s">
        <v>1118</v>
      </c>
      <c r="AB5" s="327" t="s">
        <v>1119</v>
      </c>
      <c r="AC5" s="327" t="s">
        <v>1120</v>
      </c>
      <c r="AD5" s="330" t="s">
        <v>1121</v>
      </c>
      <c r="AE5" s="331">
        <v>2020110010080</v>
      </c>
      <c r="AF5" s="327" t="s">
        <v>1122</v>
      </c>
      <c r="AG5" s="326" t="s">
        <v>1123</v>
      </c>
      <c r="AH5" s="327" t="s">
        <v>1124</v>
      </c>
      <c r="AI5" s="327" t="s">
        <v>1125</v>
      </c>
      <c r="AJ5" s="327" t="s">
        <v>1126</v>
      </c>
      <c r="AK5" s="332" t="s">
        <v>1127</v>
      </c>
      <c r="AL5" s="326"/>
      <c r="AM5" s="332" t="s">
        <v>1128</v>
      </c>
      <c r="AN5" s="326" t="s">
        <v>1129</v>
      </c>
      <c r="AO5" s="326" t="s">
        <v>1130</v>
      </c>
      <c r="AP5" s="332" t="s">
        <v>1131</v>
      </c>
      <c r="AQ5" s="332" t="s">
        <v>1132</v>
      </c>
      <c r="AR5" s="326"/>
    </row>
    <row r="6" spans="1:44" ht="11.25" customHeight="1" x14ac:dyDescent="0.25">
      <c r="A6" s="326"/>
      <c r="B6" s="326" t="s">
        <v>35</v>
      </c>
      <c r="C6" s="326">
        <v>2024</v>
      </c>
      <c r="D6" s="326" t="s">
        <v>26</v>
      </c>
      <c r="E6" s="326" t="s">
        <v>1085</v>
      </c>
      <c r="F6" s="326" t="s">
        <v>10</v>
      </c>
      <c r="G6" s="326" t="s">
        <v>13</v>
      </c>
      <c r="H6" s="327" t="s">
        <v>1133</v>
      </c>
      <c r="I6" s="328">
        <v>2020110010096</v>
      </c>
      <c r="J6" s="327">
        <v>7574</v>
      </c>
      <c r="K6" s="327" t="s">
        <v>1134</v>
      </c>
      <c r="L6" s="327" t="s">
        <v>1135</v>
      </c>
      <c r="M6" s="327" t="s">
        <v>1136</v>
      </c>
      <c r="N6" s="327" t="s">
        <v>1137</v>
      </c>
      <c r="O6" s="327" t="s">
        <v>1085</v>
      </c>
      <c r="P6" s="329" t="s">
        <v>1138</v>
      </c>
      <c r="Q6" s="329" t="s">
        <v>1139</v>
      </c>
      <c r="R6" s="327" t="s">
        <v>1085</v>
      </c>
      <c r="S6" s="327" t="s">
        <v>1085</v>
      </c>
      <c r="T6" s="327" t="s">
        <v>1085</v>
      </c>
      <c r="U6" s="327" t="s">
        <v>1140</v>
      </c>
      <c r="V6" s="327"/>
      <c r="W6" s="327" t="s">
        <v>691</v>
      </c>
      <c r="X6" s="327" t="s">
        <v>711</v>
      </c>
      <c r="Y6" s="326"/>
      <c r="Z6" s="326" t="s">
        <v>1141</v>
      </c>
      <c r="AA6" s="326" t="s">
        <v>355</v>
      </c>
      <c r="AB6" s="327" t="s">
        <v>1142</v>
      </c>
      <c r="AC6" s="327" t="s">
        <v>1143</v>
      </c>
      <c r="AD6" s="330" t="s">
        <v>1144</v>
      </c>
      <c r="AE6" s="331">
        <v>2020110010096</v>
      </c>
      <c r="AF6" s="327" t="s">
        <v>1145</v>
      </c>
      <c r="AG6" s="326" t="s">
        <v>1146</v>
      </c>
      <c r="AH6" s="327" t="s">
        <v>1147</v>
      </c>
      <c r="AI6" s="327" t="s">
        <v>1148</v>
      </c>
      <c r="AJ6" s="327" t="s">
        <v>1149</v>
      </c>
      <c r="AK6" s="332" t="s">
        <v>1150</v>
      </c>
      <c r="AL6" s="326"/>
      <c r="AM6" s="326" t="s">
        <v>64</v>
      </c>
      <c r="AN6" s="326" t="s">
        <v>1151</v>
      </c>
      <c r="AO6" s="326" t="s">
        <v>1152</v>
      </c>
      <c r="AP6" s="332" t="s">
        <v>1153</v>
      </c>
      <c r="AQ6" s="326" t="s">
        <v>1154</v>
      </c>
      <c r="AR6" s="326"/>
    </row>
    <row r="7" spans="1:44" ht="11.25" customHeight="1" x14ac:dyDescent="0.25">
      <c r="A7" s="326"/>
      <c r="B7" s="326" t="s">
        <v>1155</v>
      </c>
      <c r="C7" s="326" t="s">
        <v>1085</v>
      </c>
      <c r="D7" s="326" t="s">
        <v>1156</v>
      </c>
      <c r="E7" s="326" t="s">
        <v>1085</v>
      </c>
      <c r="F7" s="326"/>
      <c r="G7" s="326"/>
      <c r="H7" s="327" t="s">
        <v>1157</v>
      </c>
      <c r="I7" s="328">
        <v>2020110010101</v>
      </c>
      <c r="J7" s="327">
        <v>7576</v>
      </c>
      <c r="K7" s="327" t="s">
        <v>1158</v>
      </c>
      <c r="L7" s="327" t="s">
        <v>1159</v>
      </c>
      <c r="M7" s="327" t="s">
        <v>1160</v>
      </c>
      <c r="N7" s="327" t="s">
        <v>1161</v>
      </c>
      <c r="O7" s="327" t="s">
        <v>1085</v>
      </c>
      <c r="P7" s="329" t="s">
        <v>1162</v>
      </c>
      <c r="Q7" s="329" t="s">
        <v>1163</v>
      </c>
      <c r="R7" s="327" t="s">
        <v>1085</v>
      </c>
      <c r="S7" s="327" t="s">
        <v>1085</v>
      </c>
      <c r="T7" s="327" t="s">
        <v>1085</v>
      </c>
      <c r="U7" s="327" t="s">
        <v>1164</v>
      </c>
      <c r="V7" s="327"/>
      <c r="W7" s="327" t="s">
        <v>694</v>
      </c>
      <c r="X7" s="327" t="s">
        <v>716</v>
      </c>
      <c r="Y7" s="326"/>
      <c r="Z7" s="326" t="s">
        <v>1165</v>
      </c>
      <c r="AA7" s="326" t="s">
        <v>341</v>
      </c>
      <c r="AB7" s="327" t="s">
        <v>1166</v>
      </c>
      <c r="AC7" s="326" t="s">
        <v>1167</v>
      </c>
      <c r="AD7" s="330" t="s">
        <v>1168</v>
      </c>
      <c r="AE7" s="331">
        <v>2020110010107</v>
      </c>
      <c r="AF7" s="327"/>
      <c r="AG7" s="326" t="s">
        <v>1169</v>
      </c>
      <c r="AH7" s="327" t="s">
        <v>1170</v>
      </c>
      <c r="AI7" s="327" t="s">
        <v>1171</v>
      </c>
      <c r="AJ7" s="327" t="s">
        <v>1172</v>
      </c>
      <c r="AK7" s="332" t="s">
        <v>1173</v>
      </c>
      <c r="AL7" s="326"/>
      <c r="AM7" s="326"/>
      <c r="AN7" s="326" t="s">
        <v>64</v>
      </c>
      <c r="AO7" s="326" t="s">
        <v>1174</v>
      </c>
      <c r="AP7" s="326" t="s">
        <v>1175</v>
      </c>
      <c r="AQ7" s="326" t="s">
        <v>1176</v>
      </c>
      <c r="AR7" s="326"/>
    </row>
    <row r="8" spans="1:44" ht="11.25" customHeight="1" x14ac:dyDescent="0.25">
      <c r="A8" s="326"/>
      <c r="B8" s="326" t="s">
        <v>1177</v>
      </c>
      <c r="C8" s="326" t="s">
        <v>1085</v>
      </c>
      <c r="D8" s="326" t="s">
        <v>1178</v>
      </c>
      <c r="E8" s="326" t="s">
        <v>1085</v>
      </c>
      <c r="F8" s="326"/>
      <c r="G8" s="326"/>
      <c r="H8" s="327" t="s">
        <v>1179</v>
      </c>
      <c r="I8" s="328">
        <v>2020110010102</v>
      </c>
      <c r="J8" s="327">
        <v>7578</v>
      </c>
      <c r="K8" s="327" t="s">
        <v>1180</v>
      </c>
      <c r="L8" s="327" t="s">
        <v>1181</v>
      </c>
      <c r="M8" s="327" t="s">
        <v>1182</v>
      </c>
      <c r="N8" s="327" t="s">
        <v>1183</v>
      </c>
      <c r="O8" s="327" t="s">
        <v>1085</v>
      </c>
      <c r="P8" s="329" t="s">
        <v>1184</v>
      </c>
      <c r="Q8" s="329" t="s">
        <v>1185</v>
      </c>
      <c r="R8" s="327" t="s">
        <v>1085</v>
      </c>
      <c r="S8" s="327" t="s">
        <v>1085</v>
      </c>
      <c r="T8" s="327" t="s">
        <v>1085</v>
      </c>
      <c r="U8" s="327" t="s">
        <v>1186</v>
      </c>
      <c r="V8" s="327"/>
      <c r="W8" s="327" t="s">
        <v>698</v>
      </c>
      <c r="X8" s="327" t="s">
        <v>721</v>
      </c>
      <c r="Y8" s="327"/>
      <c r="Z8" s="326"/>
      <c r="AA8" s="327" t="s">
        <v>374</v>
      </c>
      <c r="AB8" s="327" t="s">
        <v>1187</v>
      </c>
      <c r="AC8" s="327" t="s">
        <v>1188</v>
      </c>
      <c r="AD8" s="330" t="s">
        <v>1189</v>
      </c>
      <c r="AE8" s="331">
        <v>2020110010114</v>
      </c>
      <c r="AF8" s="327"/>
      <c r="AG8" s="327" t="s">
        <v>1190</v>
      </c>
      <c r="AH8" s="327" t="s">
        <v>1191</v>
      </c>
      <c r="AI8" s="327" t="s">
        <v>1192</v>
      </c>
      <c r="AJ8" s="327" t="s">
        <v>1193</v>
      </c>
      <c r="AK8" s="332" t="s">
        <v>1194</v>
      </c>
      <c r="AL8" s="326"/>
      <c r="AM8" s="326"/>
      <c r="AN8" s="326"/>
      <c r="AO8" s="326" t="s">
        <v>64</v>
      </c>
      <c r="AP8" s="326" t="s">
        <v>1195</v>
      </c>
      <c r="AQ8" s="326" t="s">
        <v>64</v>
      </c>
      <c r="AR8" s="326"/>
    </row>
    <row r="9" spans="1:44" ht="11.25" customHeight="1" x14ac:dyDescent="0.25">
      <c r="A9" s="326"/>
      <c r="B9" s="326" t="s">
        <v>1196</v>
      </c>
      <c r="C9" s="326" t="s">
        <v>1085</v>
      </c>
      <c r="D9" s="326" t="s">
        <v>1197</v>
      </c>
      <c r="E9" s="326" t="s">
        <v>1085</v>
      </c>
      <c r="F9" s="326"/>
      <c r="G9" s="326"/>
      <c r="H9" s="327" t="s">
        <v>1198</v>
      </c>
      <c r="I9" s="328">
        <v>2020110010103</v>
      </c>
      <c r="J9" s="327">
        <v>7579</v>
      </c>
      <c r="K9" s="327" t="s">
        <v>1199</v>
      </c>
      <c r="L9" s="327" t="s">
        <v>1200</v>
      </c>
      <c r="M9" s="327" t="s">
        <v>1201</v>
      </c>
      <c r="N9" s="327" t="s">
        <v>1202</v>
      </c>
      <c r="O9" s="327" t="s">
        <v>1085</v>
      </c>
      <c r="P9" s="329" t="s">
        <v>1203</v>
      </c>
      <c r="Q9" s="329" t="s">
        <v>111</v>
      </c>
      <c r="R9" s="327" t="s">
        <v>1085</v>
      </c>
      <c r="S9" s="327" t="s">
        <v>1085</v>
      </c>
      <c r="T9" s="327" t="s">
        <v>1085</v>
      </c>
      <c r="U9" s="327"/>
      <c r="V9" s="327"/>
      <c r="W9" s="327" t="s">
        <v>703</v>
      </c>
      <c r="X9" s="327" t="s">
        <v>726</v>
      </c>
      <c r="Y9" s="327"/>
      <c r="Z9" s="326"/>
      <c r="AA9" s="335"/>
      <c r="AB9" s="327" t="s">
        <v>1204</v>
      </c>
      <c r="AC9" s="327" t="s">
        <v>1205</v>
      </c>
      <c r="AD9" s="330" t="s">
        <v>1206</v>
      </c>
      <c r="AE9" s="334">
        <v>2020110010102</v>
      </c>
      <c r="AF9" s="327"/>
      <c r="AG9" s="326" t="s">
        <v>347</v>
      </c>
      <c r="AH9" s="327" t="s">
        <v>1207</v>
      </c>
      <c r="AI9" s="327"/>
      <c r="AJ9" s="327" t="s">
        <v>1208</v>
      </c>
      <c r="AK9" s="332" t="s">
        <v>1209</v>
      </c>
      <c r="AL9" s="326"/>
      <c r="AM9" s="326"/>
      <c r="AN9" s="326"/>
      <c r="AO9" s="326"/>
      <c r="AP9" s="326" t="s">
        <v>1210</v>
      </c>
      <c r="AQ9" s="326"/>
      <c r="AR9" s="326"/>
    </row>
    <row r="10" spans="1:44" ht="11.25" customHeight="1" x14ac:dyDescent="0.25">
      <c r="A10" s="326"/>
      <c r="B10" s="326" t="s">
        <v>1211</v>
      </c>
      <c r="C10" s="326" t="s">
        <v>1085</v>
      </c>
      <c r="D10" s="326" t="s">
        <v>1212</v>
      </c>
      <c r="E10" s="326" t="s">
        <v>1085</v>
      </c>
      <c r="F10" s="326"/>
      <c r="G10" s="326"/>
      <c r="H10" s="327" t="s">
        <v>1213</v>
      </c>
      <c r="I10" s="328">
        <v>2020110010104</v>
      </c>
      <c r="J10" s="327">
        <v>7581</v>
      </c>
      <c r="K10" s="327" t="s">
        <v>1214</v>
      </c>
      <c r="L10" s="327" t="s">
        <v>1215</v>
      </c>
      <c r="M10" s="327" t="s">
        <v>1216</v>
      </c>
      <c r="N10" s="327" t="s">
        <v>1217</v>
      </c>
      <c r="O10" s="327" t="s">
        <v>1085</v>
      </c>
      <c r="P10" s="329" t="s">
        <v>1218</v>
      </c>
      <c r="Q10" s="327" t="s">
        <v>1085</v>
      </c>
      <c r="R10" s="327" t="s">
        <v>1085</v>
      </c>
      <c r="S10" s="327" t="s">
        <v>1085</v>
      </c>
      <c r="T10" s="327" t="s">
        <v>1085</v>
      </c>
      <c r="U10" s="327"/>
      <c r="V10" s="327"/>
      <c r="W10" s="327" t="s">
        <v>950</v>
      </c>
      <c r="X10" s="327" t="s">
        <v>731</v>
      </c>
      <c r="Y10" s="327"/>
      <c r="Z10" s="326"/>
      <c r="AA10" s="335"/>
      <c r="AB10" s="327" t="s">
        <v>1219</v>
      </c>
      <c r="AC10" s="326" t="s">
        <v>1220</v>
      </c>
      <c r="AD10" s="330" t="s">
        <v>1221</v>
      </c>
      <c r="AE10" s="331">
        <v>2020110010123</v>
      </c>
      <c r="AF10" s="327"/>
      <c r="AG10" s="326" t="s">
        <v>348</v>
      </c>
      <c r="AH10" s="327" t="s">
        <v>1222</v>
      </c>
      <c r="AI10" s="327"/>
      <c r="AJ10" s="327" t="s">
        <v>1223</v>
      </c>
      <c r="AK10" s="332" t="s">
        <v>1224</v>
      </c>
      <c r="AL10" s="326"/>
      <c r="AM10" s="326"/>
      <c r="AN10" s="326"/>
      <c r="AO10" s="326"/>
      <c r="AP10" s="326" t="s">
        <v>1225</v>
      </c>
      <c r="AQ10" s="326"/>
      <c r="AR10" s="326"/>
    </row>
    <row r="11" spans="1:44" ht="11.25" customHeight="1" x14ac:dyDescent="0.25">
      <c r="A11" s="326"/>
      <c r="B11" s="326" t="s">
        <v>1226</v>
      </c>
      <c r="C11" s="326" t="s">
        <v>1085</v>
      </c>
      <c r="D11" s="326" t="s">
        <v>1227</v>
      </c>
      <c r="E11" s="326" t="s">
        <v>1085</v>
      </c>
      <c r="F11" s="326"/>
      <c r="G11" s="326"/>
      <c r="H11" s="327" t="s">
        <v>1228</v>
      </c>
      <c r="I11" s="328">
        <v>2020110010106</v>
      </c>
      <c r="J11" s="327">
        <v>7583</v>
      </c>
      <c r="K11" s="327" t="s">
        <v>1229</v>
      </c>
      <c r="L11" s="327" t="s">
        <v>1230</v>
      </c>
      <c r="M11" s="327" t="s">
        <v>1231</v>
      </c>
      <c r="N11" s="327" t="s">
        <v>1232</v>
      </c>
      <c r="O11" s="327" t="s">
        <v>1085</v>
      </c>
      <c r="P11" s="329" t="s">
        <v>1233</v>
      </c>
      <c r="Q11" s="327" t="s">
        <v>1085</v>
      </c>
      <c r="R11" s="327" t="s">
        <v>1085</v>
      </c>
      <c r="S11" s="327" t="s">
        <v>1085</v>
      </c>
      <c r="T11" s="327" t="s">
        <v>1085</v>
      </c>
      <c r="U11" s="327"/>
      <c r="V11" s="327"/>
      <c r="W11" s="327" t="s">
        <v>951</v>
      </c>
      <c r="X11" s="327" t="s">
        <v>343</v>
      </c>
      <c r="Y11" s="327"/>
      <c r="Z11" s="326"/>
      <c r="AA11" s="335"/>
      <c r="AB11" s="327" t="s">
        <v>1234</v>
      </c>
      <c r="AC11" s="327" t="s">
        <v>1235</v>
      </c>
      <c r="AD11" s="330" t="s">
        <v>1236</v>
      </c>
      <c r="AE11" s="331">
        <v>2020110010112</v>
      </c>
      <c r="AF11" s="327"/>
      <c r="AG11" s="326"/>
      <c r="AH11" s="327" t="s">
        <v>1237</v>
      </c>
      <c r="AI11" s="327"/>
      <c r="AJ11" s="327" t="s">
        <v>1238</v>
      </c>
      <c r="AK11" s="332" t="s">
        <v>1239</v>
      </c>
      <c r="AL11" s="326"/>
      <c r="AM11" s="326"/>
      <c r="AN11" s="326"/>
      <c r="AO11" s="326"/>
      <c r="AP11" s="326" t="s">
        <v>1240</v>
      </c>
      <c r="AQ11" s="326"/>
      <c r="AR11" s="326"/>
    </row>
    <row r="12" spans="1:44" ht="11.25" customHeight="1" x14ac:dyDescent="0.25">
      <c r="A12" s="326"/>
      <c r="B12" s="326" t="s">
        <v>1241</v>
      </c>
      <c r="C12" s="326" t="s">
        <v>1085</v>
      </c>
      <c r="D12" s="326" t="s">
        <v>1242</v>
      </c>
      <c r="E12" s="326" t="s">
        <v>1085</v>
      </c>
      <c r="F12" s="326"/>
      <c r="G12" s="326"/>
      <c r="H12" s="327" t="s">
        <v>1243</v>
      </c>
      <c r="I12" s="328">
        <v>2020110010107</v>
      </c>
      <c r="J12" s="327">
        <v>7587</v>
      </c>
      <c r="K12" s="327" t="s">
        <v>1244</v>
      </c>
      <c r="L12" s="327" t="s">
        <v>1245</v>
      </c>
      <c r="M12" s="327" t="s">
        <v>1246</v>
      </c>
      <c r="N12" s="327" t="s">
        <v>1247</v>
      </c>
      <c r="O12" s="327" t="s">
        <v>1085</v>
      </c>
      <c r="P12" s="329" t="s">
        <v>1248</v>
      </c>
      <c r="Q12" s="327" t="s">
        <v>1085</v>
      </c>
      <c r="R12" s="327" t="s">
        <v>1085</v>
      </c>
      <c r="S12" s="327" t="s">
        <v>1085</v>
      </c>
      <c r="T12" s="327" t="s">
        <v>1085</v>
      </c>
      <c r="U12" s="327"/>
      <c r="V12" s="327"/>
      <c r="W12" s="333" t="s">
        <v>718</v>
      </c>
      <c r="X12" s="333"/>
      <c r="Y12" s="327"/>
      <c r="Z12" s="326"/>
      <c r="AA12" s="327"/>
      <c r="AB12" s="327" t="s">
        <v>1249</v>
      </c>
      <c r="AC12" s="327" t="s">
        <v>1250</v>
      </c>
      <c r="AD12" s="330" t="s">
        <v>1251</v>
      </c>
      <c r="AE12" s="331">
        <v>2020110010091</v>
      </c>
      <c r="AF12" s="327"/>
      <c r="AG12" s="326"/>
      <c r="AH12" s="327" t="s">
        <v>1252</v>
      </c>
      <c r="AI12" s="327"/>
      <c r="AJ12" s="327" t="s">
        <v>1253</v>
      </c>
      <c r="AK12" s="332" t="s">
        <v>1254</v>
      </c>
      <c r="AL12" s="326"/>
      <c r="AM12" s="326"/>
      <c r="AN12" s="326"/>
      <c r="AO12" s="326"/>
      <c r="AP12" s="326" t="s">
        <v>1255</v>
      </c>
      <c r="AQ12" s="326"/>
      <c r="AR12" s="326"/>
    </row>
    <row r="13" spans="1:44" ht="11.25" customHeight="1" x14ac:dyDescent="0.25">
      <c r="A13" s="326"/>
      <c r="B13" s="326" t="s">
        <v>1256</v>
      </c>
      <c r="C13" s="326" t="s">
        <v>1085</v>
      </c>
      <c r="D13" s="326" t="s">
        <v>1257</v>
      </c>
      <c r="E13" s="326" t="s">
        <v>1085</v>
      </c>
      <c r="F13" s="326"/>
      <c r="G13" s="326"/>
      <c r="H13" s="327" t="s">
        <v>1258</v>
      </c>
      <c r="I13" s="328">
        <v>2020110010111</v>
      </c>
      <c r="J13" s="327">
        <v>7588</v>
      </c>
      <c r="K13" s="327" t="s">
        <v>1259</v>
      </c>
      <c r="L13" s="327" t="s">
        <v>1260</v>
      </c>
      <c r="M13" s="327" t="s">
        <v>1261</v>
      </c>
      <c r="N13" s="327" t="s">
        <v>1262</v>
      </c>
      <c r="O13" s="327" t="s">
        <v>1085</v>
      </c>
      <c r="P13" s="329" t="s">
        <v>1263</v>
      </c>
      <c r="Q13" s="327" t="s">
        <v>1085</v>
      </c>
      <c r="R13" s="327" t="s">
        <v>1085</v>
      </c>
      <c r="S13" s="327" t="s">
        <v>1085</v>
      </c>
      <c r="T13" s="327" t="s">
        <v>1085</v>
      </c>
      <c r="U13" s="327"/>
      <c r="V13" s="327"/>
      <c r="W13" s="333" t="s">
        <v>1264</v>
      </c>
      <c r="X13" s="333"/>
      <c r="Y13" s="333"/>
      <c r="Z13" s="326"/>
      <c r="AA13" s="327"/>
      <c r="AB13" s="327" t="s">
        <v>1265</v>
      </c>
      <c r="AC13" s="326" t="s">
        <v>1266</v>
      </c>
      <c r="AD13" s="330" t="s">
        <v>1267</v>
      </c>
      <c r="AE13" s="331">
        <v>202010010094</v>
      </c>
      <c r="AF13" s="327"/>
      <c r="AG13" s="326"/>
      <c r="AH13" s="327" t="s">
        <v>1268</v>
      </c>
      <c r="AI13" s="327"/>
      <c r="AJ13" s="327" t="s">
        <v>1269</v>
      </c>
      <c r="AK13" s="326" t="s">
        <v>1270</v>
      </c>
      <c r="AL13" s="326"/>
      <c r="AM13" s="326"/>
      <c r="AN13" s="326"/>
      <c r="AO13" s="326"/>
      <c r="AP13" s="326" t="s">
        <v>1271</v>
      </c>
      <c r="AQ13" s="326"/>
      <c r="AR13" s="326"/>
    </row>
    <row r="14" spans="1:44" ht="11.25" customHeight="1" x14ac:dyDescent="0.25">
      <c r="A14" s="326"/>
      <c r="B14" s="326" t="s">
        <v>1085</v>
      </c>
      <c r="C14" s="326" t="s">
        <v>1085</v>
      </c>
      <c r="D14" s="326" t="s">
        <v>1272</v>
      </c>
      <c r="E14" s="326" t="s">
        <v>1085</v>
      </c>
      <c r="F14" s="326"/>
      <c r="G14" s="326"/>
      <c r="H14" s="327" t="s">
        <v>1273</v>
      </c>
      <c r="I14" s="328">
        <v>2020110010112</v>
      </c>
      <c r="J14" s="327">
        <v>7589</v>
      </c>
      <c r="K14" s="327" t="s">
        <v>1274</v>
      </c>
      <c r="L14" s="327" t="s">
        <v>1275</v>
      </c>
      <c r="M14" s="327" t="s">
        <v>1276</v>
      </c>
      <c r="N14" s="327" t="s">
        <v>1277</v>
      </c>
      <c r="O14" s="327" t="s">
        <v>1085</v>
      </c>
      <c r="P14" s="329" t="s">
        <v>1278</v>
      </c>
      <c r="Q14" s="327" t="s">
        <v>1085</v>
      </c>
      <c r="R14" s="327" t="s">
        <v>1085</v>
      </c>
      <c r="S14" s="327" t="s">
        <v>1085</v>
      </c>
      <c r="T14" s="327" t="s">
        <v>1085</v>
      </c>
      <c r="U14" s="327"/>
      <c r="V14" s="327"/>
      <c r="W14" s="333" t="s">
        <v>728</v>
      </c>
      <c r="X14" s="333"/>
      <c r="Y14" s="326"/>
      <c r="Z14" s="326"/>
      <c r="AA14" s="327"/>
      <c r="AB14" s="327" t="s">
        <v>379</v>
      </c>
      <c r="AC14" s="327" t="s">
        <v>1279</v>
      </c>
      <c r="AD14" s="330" t="s">
        <v>1280</v>
      </c>
      <c r="AE14" s="331">
        <v>2020110010103</v>
      </c>
      <c r="AF14" s="327"/>
      <c r="AG14" s="326"/>
      <c r="AH14" s="327" t="s">
        <v>1281</v>
      </c>
      <c r="AI14" s="327"/>
      <c r="AJ14" s="327" t="s">
        <v>1282</v>
      </c>
      <c r="AK14" s="332" t="s">
        <v>1283</v>
      </c>
      <c r="AL14" s="326"/>
      <c r="AM14" s="326"/>
      <c r="AN14" s="326"/>
      <c r="AO14" s="326"/>
      <c r="AP14" s="336" t="s">
        <v>1284</v>
      </c>
      <c r="AQ14" s="326"/>
      <c r="AR14" s="326"/>
    </row>
    <row r="15" spans="1:44" ht="11.25" customHeight="1" x14ac:dyDescent="0.25">
      <c r="A15" s="326"/>
      <c r="B15" s="326" t="s">
        <v>1085</v>
      </c>
      <c r="C15" s="326" t="s">
        <v>1085</v>
      </c>
      <c r="D15" s="326" t="s">
        <v>1285</v>
      </c>
      <c r="E15" s="326" t="s">
        <v>1085</v>
      </c>
      <c r="F15" s="326"/>
      <c r="G15" s="326"/>
      <c r="H15" s="327" t="s">
        <v>1286</v>
      </c>
      <c r="I15" s="328">
        <v>2020110010114</v>
      </c>
      <c r="J15" s="327">
        <v>7593</v>
      </c>
      <c r="K15" s="327" t="s">
        <v>1274</v>
      </c>
      <c r="L15" s="327" t="s">
        <v>1287</v>
      </c>
      <c r="M15" s="327" t="s">
        <v>1288</v>
      </c>
      <c r="N15" s="327" t="s">
        <v>1289</v>
      </c>
      <c r="O15" s="327" t="s">
        <v>1085</v>
      </c>
      <c r="P15" s="327" t="s">
        <v>1085</v>
      </c>
      <c r="Q15" s="327" t="s">
        <v>1085</v>
      </c>
      <c r="R15" s="327" t="s">
        <v>1085</v>
      </c>
      <c r="S15" s="327" t="s">
        <v>1085</v>
      </c>
      <c r="T15" s="327" t="s">
        <v>1085</v>
      </c>
      <c r="U15" s="327"/>
      <c r="V15" s="327"/>
      <c r="W15" s="333" t="s">
        <v>952</v>
      </c>
      <c r="X15" s="333"/>
      <c r="Y15" s="326"/>
      <c r="Z15" s="326"/>
      <c r="AA15" s="327"/>
      <c r="AB15" s="327" t="s">
        <v>1290</v>
      </c>
      <c r="AC15" s="327" t="s">
        <v>1291</v>
      </c>
      <c r="AD15" s="330" t="s">
        <v>1292</v>
      </c>
      <c r="AE15" s="331">
        <v>2020110010101</v>
      </c>
      <c r="AF15" s="327"/>
      <c r="AG15" s="326"/>
      <c r="AH15" s="327" t="s">
        <v>1293</v>
      </c>
      <c r="AI15" s="327"/>
      <c r="AJ15" s="327" t="s">
        <v>1294</v>
      </c>
      <c r="AK15" s="332" t="s">
        <v>1295</v>
      </c>
      <c r="AL15" s="326"/>
      <c r="AM15" s="326"/>
      <c r="AN15" s="326"/>
      <c r="AO15" s="326"/>
      <c r="AP15" s="326" t="s">
        <v>1296</v>
      </c>
      <c r="AQ15" s="326"/>
      <c r="AR15" s="326"/>
    </row>
    <row r="16" spans="1:44" ht="11.25" customHeight="1" x14ac:dyDescent="0.25">
      <c r="A16" s="326"/>
      <c r="B16" s="326" t="s">
        <v>1085</v>
      </c>
      <c r="C16" s="326" t="s">
        <v>1085</v>
      </c>
      <c r="D16" s="326" t="s">
        <v>1297</v>
      </c>
      <c r="E16" s="326" t="s">
        <v>1085</v>
      </c>
      <c r="F16" s="326"/>
      <c r="G16" s="326"/>
      <c r="H16" s="327" t="s">
        <v>1298</v>
      </c>
      <c r="I16" s="328">
        <v>2020110010119</v>
      </c>
      <c r="J16" s="327">
        <v>7595</v>
      </c>
      <c r="K16" s="327" t="s">
        <v>1299</v>
      </c>
      <c r="L16" s="327" t="s">
        <v>1300</v>
      </c>
      <c r="M16" s="327" t="s">
        <v>1301</v>
      </c>
      <c r="N16" s="327" t="s">
        <v>1085</v>
      </c>
      <c r="O16" s="327" t="s">
        <v>1085</v>
      </c>
      <c r="P16" s="327" t="s">
        <v>1085</v>
      </c>
      <c r="Q16" s="327" t="s">
        <v>1085</v>
      </c>
      <c r="R16" s="327" t="s">
        <v>1085</v>
      </c>
      <c r="S16" s="327" t="s">
        <v>1085</v>
      </c>
      <c r="T16" s="327" t="s">
        <v>1085</v>
      </c>
      <c r="U16" s="327"/>
      <c r="V16" s="327"/>
      <c r="W16" s="333" t="s">
        <v>737</v>
      </c>
      <c r="X16" s="333"/>
      <c r="Y16" s="326"/>
      <c r="Z16" s="326"/>
      <c r="AA16" s="327"/>
      <c r="AB16" s="327" t="s">
        <v>1302</v>
      </c>
      <c r="AC16" s="326" t="s">
        <v>1303</v>
      </c>
      <c r="AD16" s="330" t="s">
        <v>1304</v>
      </c>
      <c r="AE16" s="331">
        <v>2020110010104</v>
      </c>
      <c r="AF16" s="327"/>
      <c r="AG16" s="326"/>
      <c r="AH16" s="327" t="s">
        <v>1305</v>
      </c>
      <c r="AI16" s="327"/>
      <c r="AJ16" s="327" t="s">
        <v>1306</v>
      </c>
      <c r="AK16" s="332" t="s">
        <v>1307</v>
      </c>
      <c r="AL16" s="326"/>
      <c r="AM16" s="326"/>
      <c r="AN16" s="326"/>
      <c r="AO16" s="326"/>
      <c r="AP16" s="326" t="s">
        <v>1308</v>
      </c>
      <c r="AQ16" s="326"/>
      <c r="AR16" s="326"/>
    </row>
    <row r="17" spans="1:44" ht="11.25" customHeight="1" x14ac:dyDescent="0.25">
      <c r="A17" s="326"/>
      <c r="B17" s="326" t="s">
        <v>1085</v>
      </c>
      <c r="C17" s="326" t="s">
        <v>1085</v>
      </c>
      <c r="D17" s="326" t="s">
        <v>1309</v>
      </c>
      <c r="E17" s="326" t="s">
        <v>1085</v>
      </c>
      <c r="F17" s="326"/>
      <c r="G17" s="326"/>
      <c r="H17" s="327" t="s">
        <v>1310</v>
      </c>
      <c r="I17" s="328">
        <v>2020110010120</v>
      </c>
      <c r="J17" s="327">
        <v>7596</v>
      </c>
      <c r="K17" s="327" t="s">
        <v>1311</v>
      </c>
      <c r="L17" s="327" t="s">
        <v>1312</v>
      </c>
      <c r="M17" s="327" t="s">
        <v>344</v>
      </c>
      <c r="N17" s="327" t="s">
        <v>1085</v>
      </c>
      <c r="O17" s="327" t="s">
        <v>1085</v>
      </c>
      <c r="P17" s="327" t="s">
        <v>1085</v>
      </c>
      <c r="Q17" s="327" t="s">
        <v>1085</v>
      </c>
      <c r="R17" s="327" t="s">
        <v>1085</v>
      </c>
      <c r="S17" s="327" t="s">
        <v>1085</v>
      </c>
      <c r="T17" s="327" t="s">
        <v>1085</v>
      </c>
      <c r="U17" s="327"/>
      <c r="V17" s="327"/>
      <c r="W17" s="333" t="s">
        <v>742</v>
      </c>
      <c r="X17" s="333"/>
      <c r="Y17" s="326"/>
      <c r="Z17" s="326"/>
      <c r="AA17" s="326"/>
      <c r="AB17" s="327" t="s">
        <v>1313</v>
      </c>
      <c r="AC17" s="327" t="s">
        <v>1314</v>
      </c>
      <c r="AD17" s="330" t="s">
        <v>1315</v>
      </c>
      <c r="AE17" s="331">
        <v>2020110010106</v>
      </c>
      <c r="AF17" s="327"/>
      <c r="AG17" s="326"/>
      <c r="AH17" s="327" t="s">
        <v>1316</v>
      </c>
      <c r="AI17" s="327"/>
      <c r="AJ17" s="327" t="s">
        <v>1317</v>
      </c>
      <c r="AK17" s="332" t="s">
        <v>1318</v>
      </c>
      <c r="AL17" s="326"/>
      <c r="AM17" s="326"/>
      <c r="AN17" s="326"/>
      <c r="AO17" s="326"/>
      <c r="AP17" s="326" t="s">
        <v>1319</v>
      </c>
      <c r="AQ17" s="326"/>
      <c r="AR17" s="326"/>
    </row>
    <row r="18" spans="1:44" ht="11.25" customHeight="1" x14ac:dyDescent="0.25">
      <c r="A18" s="326"/>
      <c r="B18" s="326" t="s">
        <v>1085</v>
      </c>
      <c r="C18" s="326" t="s">
        <v>1085</v>
      </c>
      <c r="D18" s="326" t="s">
        <v>1320</v>
      </c>
      <c r="E18" s="326" t="s">
        <v>1085</v>
      </c>
      <c r="F18" s="326"/>
      <c r="G18" s="326"/>
      <c r="H18" s="327" t="s">
        <v>1321</v>
      </c>
      <c r="I18" s="328">
        <v>2020110010123</v>
      </c>
      <c r="J18" s="327">
        <v>7653</v>
      </c>
      <c r="K18" s="327" t="s">
        <v>1322</v>
      </c>
      <c r="L18" s="327" t="s">
        <v>1323</v>
      </c>
      <c r="M18" s="327" t="s">
        <v>1324</v>
      </c>
      <c r="N18" s="327" t="s">
        <v>1085</v>
      </c>
      <c r="O18" s="327" t="s">
        <v>1085</v>
      </c>
      <c r="P18" s="327" t="s">
        <v>1085</v>
      </c>
      <c r="Q18" s="327" t="s">
        <v>1085</v>
      </c>
      <c r="R18" s="327" t="s">
        <v>1085</v>
      </c>
      <c r="S18" s="327" t="s">
        <v>1085</v>
      </c>
      <c r="T18" s="327" t="s">
        <v>1085</v>
      </c>
      <c r="U18" s="327"/>
      <c r="V18" s="327"/>
      <c r="W18" s="333" t="s">
        <v>747</v>
      </c>
      <c r="X18" s="333"/>
      <c r="Y18" s="326"/>
      <c r="Z18" s="326"/>
      <c r="AA18" s="326"/>
      <c r="AB18" s="327" t="s">
        <v>1325</v>
      </c>
      <c r="AC18" s="327" t="s">
        <v>1326</v>
      </c>
      <c r="AD18" s="330" t="s">
        <v>1327</v>
      </c>
      <c r="AE18" s="331">
        <v>2020110010111</v>
      </c>
      <c r="AF18" s="327"/>
      <c r="AG18" s="326"/>
      <c r="AH18" s="327" t="s">
        <v>1328</v>
      </c>
      <c r="AI18" s="327"/>
      <c r="AJ18" s="327" t="s">
        <v>1329</v>
      </c>
      <c r="AK18" s="332" t="s">
        <v>1330</v>
      </c>
      <c r="AL18" s="326"/>
      <c r="AM18" s="326"/>
      <c r="AN18" s="326"/>
      <c r="AO18" s="326"/>
      <c r="AP18" s="326" t="s">
        <v>1331</v>
      </c>
      <c r="AQ18" s="326"/>
      <c r="AR18" s="326"/>
    </row>
    <row r="19" spans="1:44" ht="11.25" customHeight="1" x14ac:dyDescent="0.25">
      <c r="A19" s="326"/>
      <c r="B19" s="326" t="s">
        <v>1085</v>
      </c>
      <c r="C19" s="326" t="s">
        <v>1085</v>
      </c>
      <c r="D19" s="326" t="s">
        <v>1332</v>
      </c>
      <c r="E19" s="326" t="s">
        <v>1085</v>
      </c>
      <c r="F19" s="326"/>
      <c r="G19" s="326"/>
      <c r="H19" s="327" t="s">
        <v>1333</v>
      </c>
      <c r="I19" s="328"/>
      <c r="J19" s="327"/>
      <c r="K19" s="327"/>
      <c r="L19" s="327" t="s">
        <v>1334</v>
      </c>
      <c r="M19" s="327"/>
      <c r="N19" s="327" t="s">
        <v>1085</v>
      </c>
      <c r="O19" s="327" t="s">
        <v>1085</v>
      </c>
      <c r="P19" s="327" t="s">
        <v>1085</v>
      </c>
      <c r="Q19" s="327" t="s">
        <v>1085</v>
      </c>
      <c r="R19" s="327" t="s">
        <v>1085</v>
      </c>
      <c r="S19" s="327" t="s">
        <v>1085</v>
      </c>
      <c r="T19" s="327" t="s">
        <v>1085</v>
      </c>
      <c r="U19" s="327"/>
      <c r="V19" s="327"/>
      <c r="W19" s="333" t="s">
        <v>1335</v>
      </c>
      <c r="X19" s="333"/>
      <c r="Y19" s="326"/>
      <c r="Z19" s="326"/>
      <c r="AA19" s="326"/>
      <c r="AB19" s="327" t="s">
        <v>1336</v>
      </c>
      <c r="AC19" s="326" t="s">
        <v>1337</v>
      </c>
      <c r="AD19" s="330" t="s">
        <v>1338</v>
      </c>
      <c r="AE19" s="326"/>
      <c r="AF19" s="327"/>
      <c r="AG19" s="326"/>
      <c r="AH19" s="327" t="s">
        <v>1339</v>
      </c>
      <c r="AI19" s="327"/>
      <c r="AJ19" s="327" t="s">
        <v>1340</v>
      </c>
      <c r="AK19" s="332" t="s">
        <v>1341</v>
      </c>
      <c r="AL19" s="326"/>
      <c r="AM19" s="326"/>
      <c r="AN19" s="326"/>
      <c r="AO19" s="326"/>
      <c r="AP19" s="326" t="s">
        <v>1342</v>
      </c>
      <c r="AQ19" s="326"/>
      <c r="AR19" s="326"/>
    </row>
    <row r="20" spans="1:44" ht="11.25" customHeight="1" x14ac:dyDescent="0.25">
      <c r="A20" s="326"/>
      <c r="B20" s="326" t="s">
        <v>1085</v>
      </c>
      <c r="C20" s="326" t="s">
        <v>1085</v>
      </c>
      <c r="D20" s="326" t="s">
        <v>1343</v>
      </c>
      <c r="E20" s="326" t="s">
        <v>1085</v>
      </c>
      <c r="F20" s="326"/>
      <c r="G20" s="326"/>
      <c r="H20" s="327" t="s">
        <v>1344</v>
      </c>
      <c r="I20" s="328"/>
      <c r="J20" s="327"/>
      <c r="K20" s="327"/>
      <c r="L20" s="327"/>
      <c r="M20" s="327"/>
      <c r="N20" s="327" t="s">
        <v>1085</v>
      </c>
      <c r="O20" s="327" t="s">
        <v>1085</v>
      </c>
      <c r="P20" s="327" t="s">
        <v>1085</v>
      </c>
      <c r="Q20" s="327" t="s">
        <v>1085</v>
      </c>
      <c r="R20" s="327" t="s">
        <v>1085</v>
      </c>
      <c r="S20" s="327" t="s">
        <v>1085</v>
      </c>
      <c r="T20" s="327" t="s">
        <v>1085</v>
      </c>
      <c r="U20" s="327"/>
      <c r="V20" s="327"/>
      <c r="W20" s="333" t="s">
        <v>1345</v>
      </c>
      <c r="X20" s="333"/>
      <c r="Y20" s="326"/>
      <c r="Z20" s="326"/>
      <c r="AA20" s="326"/>
      <c r="AB20" s="327" t="s">
        <v>1346</v>
      </c>
      <c r="AC20" s="327" t="s">
        <v>1347</v>
      </c>
      <c r="AD20" s="330" t="s">
        <v>1348</v>
      </c>
      <c r="AE20" s="326"/>
      <c r="AF20" s="327"/>
      <c r="AG20" s="326"/>
      <c r="AH20" s="327" t="s">
        <v>1349</v>
      </c>
      <c r="AI20" s="327"/>
      <c r="AJ20" s="327" t="s">
        <v>1350</v>
      </c>
      <c r="AK20" s="332" t="s">
        <v>1351</v>
      </c>
      <c r="AL20" s="326"/>
      <c r="AM20" s="326"/>
      <c r="AN20" s="326"/>
      <c r="AO20" s="326"/>
      <c r="AP20" s="326" t="s">
        <v>64</v>
      </c>
      <c r="AQ20" s="326"/>
      <c r="AR20" s="326"/>
    </row>
    <row r="21" spans="1:44" ht="11.25" customHeight="1" x14ac:dyDescent="0.25">
      <c r="A21" s="326"/>
      <c r="B21" s="326" t="s">
        <v>1085</v>
      </c>
      <c r="C21" s="326" t="s">
        <v>1085</v>
      </c>
      <c r="D21" s="326" t="s">
        <v>1352</v>
      </c>
      <c r="E21" s="326" t="s">
        <v>1085</v>
      </c>
      <c r="F21" s="326"/>
      <c r="G21" s="326"/>
      <c r="H21" s="327" t="s">
        <v>1353</v>
      </c>
      <c r="I21" s="327"/>
      <c r="J21" s="327"/>
      <c r="K21" s="327"/>
      <c r="L21" s="327"/>
      <c r="M21" s="327"/>
      <c r="N21" s="327" t="s">
        <v>1085</v>
      </c>
      <c r="O21" s="327" t="s">
        <v>1085</v>
      </c>
      <c r="P21" s="327" t="s">
        <v>1085</v>
      </c>
      <c r="Q21" s="327" t="s">
        <v>1085</v>
      </c>
      <c r="R21" s="327" t="s">
        <v>1085</v>
      </c>
      <c r="S21" s="327" t="s">
        <v>1085</v>
      </c>
      <c r="T21" s="327" t="s">
        <v>1085</v>
      </c>
      <c r="U21" s="327"/>
      <c r="V21" s="327"/>
      <c r="W21" s="333" t="s">
        <v>762</v>
      </c>
      <c r="X21" s="333"/>
      <c r="Y21" s="326"/>
      <c r="Z21" s="326"/>
      <c r="AA21" s="326"/>
      <c r="AB21" s="327" t="s">
        <v>1354</v>
      </c>
      <c r="AC21" s="327" t="s">
        <v>1355</v>
      </c>
      <c r="AD21" s="330" t="s">
        <v>1356</v>
      </c>
      <c r="AE21" s="326"/>
      <c r="AF21" s="327"/>
      <c r="AG21" s="326"/>
      <c r="AH21" s="327" t="s">
        <v>1357</v>
      </c>
      <c r="AI21" s="327"/>
      <c r="AJ21" s="327"/>
      <c r="AK21" s="332" t="s">
        <v>1358</v>
      </c>
      <c r="AL21" s="326"/>
      <c r="AM21" s="326"/>
      <c r="AN21" s="326"/>
      <c r="AO21" s="326"/>
      <c r="AP21" s="326"/>
      <c r="AQ21" s="326"/>
      <c r="AR21" s="326"/>
    </row>
    <row r="22" spans="1:44" ht="11.25" customHeight="1" x14ac:dyDescent="0.25">
      <c r="A22" s="326"/>
      <c r="B22" s="326" t="s">
        <v>1085</v>
      </c>
      <c r="C22" s="326" t="s">
        <v>1085</v>
      </c>
      <c r="D22" s="326" t="s">
        <v>1359</v>
      </c>
      <c r="E22" s="326" t="s">
        <v>1085</v>
      </c>
      <c r="F22" s="326"/>
      <c r="G22" s="326"/>
      <c r="H22" s="327" t="s">
        <v>1360</v>
      </c>
      <c r="I22" s="328"/>
      <c r="J22" s="327"/>
      <c r="K22" s="327"/>
      <c r="L22" s="327"/>
      <c r="M22" s="327"/>
      <c r="N22" s="327" t="s">
        <v>1085</v>
      </c>
      <c r="O22" s="327" t="s">
        <v>1085</v>
      </c>
      <c r="P22" s="327" t="s">
        <v>1085</v>
      </c>
      <c r="Q22" s="327" t="s">
        <v>1085</v>
      </c>
      <c r="R22" s="327" t="s">
        <v>1085</v>
      </c>
      <c r="S22" s="327" t="s">
        <v>1085</v>
      </c>
      <c r="T22" s="327" t="s">
        <v>1085</v>
      </c>
      <c r="U22" s="327"/>
      <c r="V22" s="327"/>
      <c r="W22" s="333" t="s">
        <v>776</v>
      </c>
      <c r="X22" s="333"/>
      <c r="Y22" s="326"/>
      <c r="Z22" s="326"/>
      <c r="AA22" s="326"/>
      <c r="AB22" s="327" t="s">
        <v>1361</v>
      </c>
      <c r="AC22" s="326" t="s">
        <v>1362</v>
      </c>
      <c r="AD22" s="330" t="s">
        <v>1363</v>
      </c>
      <c r="AE22" s="326"/>
      <c r="AF22" s="327"/>
      <c r="AG22" s="326"/>
      <c r="AH22" s="327" t="s">
        <v>1364</v>
      </c>
      <c r="AI22" s="327"/>
      <c r="AJ22" s="327"/>
      <c r="AK22" s="332" t="s">
        <v>1365</v>
      </c>
      <c r="AL22" s="326"/>
      <c r="AM22" s="326"/>
      <c r="AN22" s="326"/>
      <c r="AO22" s="326"/>
      <c r="AP22" s="326"/>
      <c r="AQ22" s="326"/>
      <c r="AR22" s="326"/>
    </row>
    <row r="23" spans="1:44" ht="11.25" customHeight="1" x14ac:dyDescent="0.25">
      <c r="A23" s="326"/>
      <c r="B23" s="326" t="s">
        <v>1085</v>
      </c>
      <c r="C23" s="326" t="s">
        <v>1085</v>
      </c>
      <c r="D23" s="326" t="s">
        <v>1366</v>
      </c>
      <c r="E23" s="326" t="s">
        <v>1085</v>
      </c>
      <c r="F23" s="326"/>
      <c r="G23" s="326"/>
      <c r="H23" s="327" t="s">
        <v>1367</v>
      </c>
      <c r="I23" s="328"/>
      <c r="J23" s="327"/>
      <c r="K23" s="327"/>
      <c r="L23" s="327"/>
      <c r="M23" s="327"/>
      <c r="N23" s="327" t="s">
        <v>1085</v>
      </c>
      <c r="O23" s="327" t="s">
        <v>1085</v>
      </c>
      <c r="P23" s="327" t="s">
        <v>1085</v>
      </c>
      <c r="Q23" s="327" t="s">
        <v>1085</v>
      </c>
      <c r="R23" s="327" t="s">
        <v>1085</v>
      </c>
      <c r="S23" s="327" t="s">
        <v>1085</v>
      </c>
      <c r="T23" s="327" t="s">
        <v>1085</v>
      </c>
      <c r="U23" s="327"/>
      <c r="V23" s="327"/>
      <c r="W23" s="327" t="s">
        <v>1085</v>
      </c>
      <c r="X23" s="327"/>
      <c r="Y23" s="326"/>
      <c r="Z23" s="326"/>
      <c r="AA23" s="326"/>
      <c r="AB23" s="327" t="s">
        <v>1368</v>
      </c>
      <c r="AC23" s="327" t="s">
        <v>1369</v>
      </c>
      <c r="AD23" s="330" t="s">
        <v>1370</v>
      </c>
      <c r="AE23" s="326"/>
      <c r="AF23" s="327"/>
      <c r="AG23" s="326"/>
      <c r="AH23" s="327" t="s">
        <v>1371</v>
      </c>
      <c r="AI23" s="327"/>
      <c r="AJ23" s="327"/>
      <c r="AK23" s="332" t="s">
        <v>1372</v>
      </c>
      <c r="AL23" s="326"/>
      <c r="AM23" s="326"/>
      <c r="AN23" s="326"/>
      <c r="AO23" s="326"/>
      <c r="AP23" s="326"/>
      <c r="AQ23" s="326"/>
      <c r="AR23" s="326"/>
    </row>
    <row r="24" spans="1:44" ht="11.25" customHeight="1" x14ac:dyDescent="0.25">
      <c r="A24" s="326"/>
      <c r="B24" s="326" t="s">
        <v>1085</v>
      </c>
      <c r="C24" s="326" t="s">
        <v>1085</v>
      </c>
      <c r="D24" s="326" t="s">
        <v>1373</v>
      </c>
      <c r="E24" s="326" t="s">
        <v>1085</v>
      </c>
      <c r="F24" s="326"/>
      <c r="G24" s="326"/>
      <c r="H24" s="327" t="s">
        <v>1085</v>
      </c>
      <c r="I24" s="328"/>
      <c r="J24" s="327"/>
      <c r="K24" s="327"/>
      <c r="L24" s="327"/>
      <c r="M24" s="327"/>
      <c r="N24" s="327" t="s">
        <v>1085</v>
      </c>
      <c r="O24" s="327" t="s">
        <v>1085</v>
      </c>
      <c r="P24" s="327" t="s">
        <v>1085</v>
      </c>
      <c r="Q24" s="327" t="s">
        <v>1085</v>
      </c>
      <c r="R24" s="327" t="s">
        <v>1085</v>
      </c>
      <c r="S24" s="327" t="s">
        <v>1085</v>
      </c>
      <c r="T24" s="327" t="s">
        <v>1085</v>
      </c>
      <c r="U24" s="327"/>
      <c r="V24" s="327"/>
      <c r="W24" s="327" t="s">
        <v>1085</v>
      </c>
      <c r="X24" s="327"/>
      <c r="Y24" s="326"/>
      <c r="Z24" s="326"/>
      <c r="AA24" s="326"/>
      <c r="AB24" s="327" t="s">
        <v>1374</v>
      </c>
      <c r="AC24" s="327"/>
      <c r="AD24" s="330" t="s">
        <v>1375</v>
      </c>
      <c r="AE24" s="326"/>
      <c r="AF24" s="327"/>
      <c r="AG24" s="326"/>
      <c r="AH24" s="327" t="s">
        <v>1376</v>
      </c>
      <c r="AI24" s="327"/>
      <c r="AJ24" s="327"/>
      <c r="AK24" s="332" t="s">
        <v>1377</v>
      </c>
      <c r="AL24" s="326"/>
      <c r="AM24" s="326"/>
      <c r="AN24" s="326"/>
      <c r="AO24" s="326"/>
      <c r="AP24" s="326"/>
      <c r="AQ24" s="326"/>
      <c r="AR24" s="326"/>
    </row>
    <row r="25" spans="1:44" ht="11.25" customHeight="1" x14ac:dyDescent="0.25">
      <c r="A25" s="326"/>
      <c r="B25" s="326" t="s">
        <v>1085</v>
      </c>
      <c r="C25" s="337" t="s">
        <v>1085</v>
      </c>
      <c r="D25" s="326" t="s">
        <v>1378</v>
      </c>
      <c r="E25" s="326" t="s">
        <v>1085</v>
      </c>
      <c r="F25" s="326"/>
      <c r="G25" s="326"/>
      <c r="H25" s="327" t="s">
        <v>1085</v>
      </c>
      <c r="I25" s="328"/>
      <c r="J25" s="327"/>
      <c r="K25" s="327"/>
      <c r="L25" s="327"/>
      <c r="M25" s="327"/>
      <c r="N25" s="327" t="s">
        <v>1085</v>
      </c>
      <c r="O25" s="327" t="s">
        <v>1085</v>
      </c>
      <c r="P25" s="327" t="s">
        <v>1085</v>
      </c>
      <c r="Q25" s="327" t="s">
        <v>1085</v>
      </c>
      <c r="R25" s="327" t="s">
        <v>1085</v>
      </c>
      <c r="S25" s="327" t="s">
        <v>1085</v>
      </c>
      <c r="T25" s="327" t="s">
        <v>1085</v>
      </c>
      <c r="U25" s="327"/>
      <c r="V25" s="327"/>
      <c r="W25" s="327" t="s">
        <v>1085</v>
      </c>
      <c r="X25" s="327"/>
      <c r="Y25" s="326"/>
      <c r="Z25" s="326"/>
      <c r="AA25" s="326"/>
      <c r="AB25" s="327" t="s">
        <v>1379</v>
      </c>
      <c r="AC25" s="326"/>
      <c r="AD25" s="330" t="s">
        <v>1380</v>
      </c>
      <c r="AE25" s="326"/>
      <c r="AF25" s="326"/>
      <c r="AG25" s="326"/>
      <c r="AH25" s="327" t="s">
        <v>1381</v>
      </c>
      <c r="AI25" s="327"/>
      <c r="AJ25" s="327"/>
      <c r="AK25" s="326"/>
      <c r="AL25" s="326"/>
      <c r="AM25" s="326"/>
      <c r="AN25" s="326"/>
      <c r="AO25" s="326"/>
      <c r="AP25" s="326"/>
      <c r="AQ25" s="326"/>
      <c r="AR25" s="326"/>
    </row>
    <row r="26" spans="1:44" ht="11.25" customHeight="1" x14ac:dyDescent="0.25">
      <c r="A26" s="326"/>
      <c r="B26" s="326" t="s">
        <v>1085</v>
      </c>
      <c r="C26" s="337" t="s">
        <v>1085</v>
      </c>
      <c r="D26" s="326" t="s">
        <v>1382</v>
      </c>
      <c r="E26" s="326" t="s">
        <v>1085</v>
      </c>
      <c r="F26" s="326"/>
      <c r="G26" s="326"/>
      <c r="H26" s="327" t="s">
        <v>1085</v>
      </c>
      <c r="I26" s="328"/>
      <c r="J26" s="327"/>
      <c r="K26" s="327"/>
      <c r="L26" s="327"/>
      <c r="M26" s="327"/>
      <c r="N26" s="327" t="s">
        <v>1085</v>
      </c>
      <c r="O26" s="327" t="s">
        <v>1085</v>
      </c>
      <c r="P26" s="327" t="s">
        <v>1085</v>
      </c>
      <c r="Q26" s="327" t="s">
        <v>1085</v>
      </c>
      <c r="R26" s="327" t="s">
        <v>1085</v>
      </c>
      <c r="S26" s="327" t="s">
        <v>1085</v>
      </c>
      <c r="T26" s="327" t="s">
        <v>1085</v>
      </c>
      <c r="U26" s="327"/>
      <c r="V26" s="327"/>
      <c r="W26" s="327" t="s">
        <v>1085</v>
      </c>
      <c r="X26" s="327"/>
      <c r="Y26" s="326"/>
      <c r="Z26" s="326"/>
      <c r="AA26" s="326"/>
      <c r="AB26" s="327" t="s">
        <v>1383</v>
      </c>
      <c r="AC26" s="326"/>
      <c r="AD26" s="330" t="s">
        <v>1384</v>
      </c>
      <c r="AE26" s="326"/>
      <c r="AF26" s="326"/>
      <c r="AG26" s="326"/>
      <c r="AH26" s="327" t="s">
        <v>1385</v>
      </c>
      <c r="AI26" s="327"/>
      <c r="AJ26" s="327"/>
      <c r="AK26" s="326"/>
      <c r="AL26" s="326"/>
      <c r="AM26" s="326"/>
      <c r="AN26" s="326"/>
      <c r="AO26" s="326"/>
      <c r="AP26" s="326"/>
      <c r="AQ26" s="326"/>
      <c r="AR26" s="326"/>
    </row>
    <row r="27" spans="1:44" ht="11.25" customHeight="1" x14ac:dyDescent="0.25">
      <c r="A27" s="326"/>
      <c r="B27" s="326" t="s">
        <v>1085</v>
      </c>
      <c r="C27" s="337" t="s">
        <v>1085</v>
      </c>
      <c r="D27" s="326" t="s">
        <v>1386</v>
      </c>
      <c r="E27" s="326" t="s">
        <v>1085</v>
      </c>
      <c r="F27" s="326"/>
      <c r="G27" s="326"/>
      <c r="H27" s="327" t="s">
        <v>1085</v>
      </c>
      <c r="I27" s="328"/>
      <c r="J27" s="327"/>
      <c r="K27" s="327"/>
      <c r="L27" s="327"/>
      <c r="M27" s="327"/>
      <c r="N27" s="327" t="s">
        <v>1085</v>
      </c>
      <c r="O27" s="327" t="s">
        <v>1085</v>
      </c>
      <c r="P27" s="327" t="s">
        <v>1085</v>
      </c>
      <c r="Q27" s="327" t="s">
        <v>1085</v>
      </c>
      <c r="R27" s="327" t="s">
        <v>1085</v>
      </c>
      <c r="S27" s="327" t="s">
        <v>1085</v>
      </c>
      <c r="T27" s="327" t="s">
        <v>1085</v>
      </c>
      <c r="U27" s="327"/>
      <c r="V27" s="327"/>
      <c r="W27" s="327" t="s">
        <v>1085</v>
      </c>
      <c r="X27" s="327"/>
      <c r="Y27" s="326"/>
      <c r="Z27" s="326"/>
      <c r="AA27" s="326"/>
      <c r="AB27" s="326"/>
      <c r="AC27" s="326"/>
      <c r="AD27" s="330" t="s">
        <v>1387</v>
      </c>
      <c r="AE27" s="326"/>
      <c r="AF27" s="326"/>
      <c r="AG27" s="326"/>
      <c r="AH27" s="326"/>
      <c r="AI27" s="326"/>
      <c r="AJ27" s="326"/>
      <c r="AK27" s="326"/>
      <c r="AL27" s="326"/>
      <c r="AM27" s="326"/>
      <c r="AN27" s="326"/>
      <c r="AO27" s="326"/>
      <c r="AP27" s="326"/>
      <c r="AQ27" s="326"/>
      <c r="AR27" s="326"/>
    </row>
    <row r="28" spans="1:44" ht="11.25" customHeight="1" x14ac:dyDescent="0.25">
      <c r="A28" s="326"/>
      <c r="B28" s="326" t="s">
        <v>1085</v>
      </c>
      <c r="C28" s="337" t="s">
        <v>1085</v>
      </c>
      <c r="D28" s="326" t="s">
        <v>1388</v>
      </c>
      <c r="E28" s="326" t="s">
        <v>1085</v>
      </c>
      <c r="F28" s="326"/>
      <c r="G28" s="326"/>
      <c r="H28" s="327" t="s">
        <v>1085</v>
      </c>
      <c r="I28" s="328"/>
      <c r="J28" s="327"/>
      <c r="K28" s="327"/>
      <c r="L28" s="327"/>
      <c r="M28" s="327"/>
      <c r="N28" s="327" t="s">
        <v>1085</v>
      </c>
      <c r="O28" s="327" t="s">
        <v>1085</v>
      </c>
      <c r="P28" s="327" t="s">
        <v>1085</v>
      </c>
      <c r="Q28" s="327" t="s">
        <v>1085</v>
      </c>
      <c r="R28" s="327" t="s">
        <v>1085</v>
      </c>
      <c r="S28" s="327" t="s">
        <v>1085</v>
      </c>
      <c r="T28" s="327" t="s">
        <v>1085</v>
      </c>
      <c r="U28" s="327"/>
      <c r="V28" s="327"/>
      <c r="W28" s="327" t="s">
        <v>1085</v>
      </c>
      <c r="X28" s="327"/>
      <c r="Y28" s="326"/>
      <c r="Z28" s="326"/>
      <c r="AA28" s="326"/>
      <c r="AB28" s="326"/>
      <c r="AC28" s="326"/>
      <c r="AD28" s="330" t="s">
        <v>1389</v>
      </c>
      <c r="AE28" s="326"/>
      <c r="AF28" s="326"/>
      <c r="AG28" s="326"/>
      <c r="AH28" s="326"/>
      <c r="AI28" s="326"/>
      <c r="AJ28" s="326"/>
      <c r="AK28" s="326"/>
      <c r="AL28" s="326"/>
      <c r="AM28" s="326"/>
      <c r="AN28" s="326"/>
      <c r="AO28" s="326"/>
      <c r="AP28" s="326"/>
      <c r="AQ28" s="326"/>
      <c r="AR28" s="326"/>
    </row>
    <row r="29" spans="1:44" ht="11.25" customHeight="1" x14ac:dyDescent="0.25">
      <c r="A29" s="326"/>
      <c r="B29" s="326" t="s">
        <v>1085</v>
      </c>
      <c r="C29" s="337" t="s">
        <v>1085</v>
      </c>
      <c r="D29" s="326" t="s">
        <v>1390</v>
      </c>
      <c r="E29" s="326" t="s">
        <v>1085</v>
      </c>
      <c r="F29" s="326"/>
      <c r="G29" s="326"/>
      <c r="H29" s="327" t="s">
        <v>1085</v>
      </c>
      <c r="I29" s="328"/>
      <c r="J29" s="327"/>
      <c r="K29" s="327"/>
      <c r="L29" s="327"/>
      <c r="M29" s="327"/>
      <c r="N29" s="327" t="s">
        <v>1085</v>
      </c>
      <c r="O29" s="327" t="s">
        <v>1085</v>
      </c>
      <c r="P29" s="327" t="s">
        <v>1085</v>
      </c>
      <c r="Q29" s="327" t="s">
        <v>1085</v>
      </c>
      <c r="R29" s="327" t="s">
        <v>1085</v>
      </c>
      <c r="S29" s="327" t="s">
        <v>1085</v>
      </c>
      <c r="T29" s="327" t="s">
        <v>1085</v>
      </c>
      <c r="U29" s="327"/>
      <c r="V29" s="327"/>
      <c r="W29" s="327" t="s">
        <v>1085</v>
      </c>
      <c r="X29" s="327"/>
      <c r="Y29" s="326"/>
      <c r="Z29" s="326"/>
      <c r="AA29" s="326"/>
      <c r="AB29" s="326"/>
      <c r="AC29" s="326"/>
      <c r="AD29" s="330" t="s">
        <v>1391</v>
      </c>
      <c r="AE29" s="326"/>
      <c r="AF29" s="326"/>
      <c r="AG29" s="326"/>
      <c r="AH29" s="326"/>
      <c r="AI29" s="326"/>
      <c r="AJ29" s="326"/>
      <c r="AK29" s="326"/>
      <c r="AL29" s="326"/>
      <c r="AM29" s="326"/>
      <c r="AN29" s="326"/>
      <c r="AO29" s="326"/>
      <c r="AP29" s="326"/>
      <c r="AQ29" s="326"/>
      <c r="AR29" s="326"/>
    </row>
    <row r="30" spans="1:44" ht="11.25" customHeight="1" x14ac:dyDescent="0.25">
      <c r="A30" s="326"/>
      <c r="B30" s="337" t="s">
        <v>1085</v>
      </c>
      <c r="C30" s="337" t="s">
        <v>1085</v>
      </c>
      <c r="D30" s="326" t="s">
        <v>1392</v>
      </c>
      <c r="E30" s="326" t="s">
        <v>1085</v>
      </c>
      <c r="F30" s="326"/>
      <c r="G30" s="326"/>
      <c r="H30" s="327" t="s">
        <v>1085</v>
      </c>
      <c r="I30" s="328"/>
      <c r="J30" s="327"/>
      <c r="K30" s="327"/>
      <c r="L30" s="327"/>
      <c r="M30" s="327" t="s">
        <v>1085</v>
      </c>
      <c r="N30" s="327" t="s">
        <v>1085</v>
      </c>
      <c r="O30" s="327" t="s">
        <v>1085</v>
      </c>
      <c r="P30" s="327" t="s">
        <v>1085</v>
      </c>
      <c r="Q30" s="327" t="s">
        <v>1085</v>
      </c>
      <c r="R30" s="327" t="s">
        <v>1085</v>
      </c>
      <c r="S30" s="327" t="s">
        <v>1085</v>
      </c>
      <c r="T30" s="327" t="s">
        <v>1085</v>
      </c>
      <c r="U30" s="327"/>
      <c r="V30" s="327"/>
      <c r="W30" s="327" t="s">
        <v>1085</v>
      </c>
      <c r="X30" s="327"/>
      <c r="Y30" s="326"/>
      <c r="Z30" s="326"/>
      <c r="AA30" s="326"/>
      <c r="AB30" s="326"/>
      <c r="AC30" s="326"/>
      <c r="AD30" s="330" t="s">
        <v>1393</v>
      </c>
      <c r="AE30" s="326"/>
      <c r="AF30" s="326"/>
      <c r="AG30" s="326"/>
      <c r="AH30" s="326"/>
      <c r="AI30" s="326"/>
      <c r="AJ30" s="326"/>
      <c r="AK30" s="326"/>
      <c r="AL30" s="326"/>
      <c r="AM30" s="326"/>
      <c r="AN30" s="326"/>
      <c r="AO30" s="326"/>
      <c r="AP30" s="326"/>
      <c r="AQ30" s="326"/>
      <c r="AR30" s="326"/>
    </row>
    <row r="31" spans="1:44" ht="11.25" customHeight="1" x14ac:dyDescent="0.25">
      <c r="A31" s="326"/>
      <c r="B31" s="326" t="s">
        <v>1085</v>
      </c>
      <c r="C31" s="326" t="s">
        <v>1085</v>
      </c>
      <c r="D31" s="326" t="s">
        <v>1394</v>
      </c>
      <c r="E31" s="326" t="s">
        <v>1085</v>
      </c>
      <c r="F31" s="326"/>
      <c r="G31" s="326"/>
      <c r="H31" s="327" t="s">
        <v>1085</v>
      </c>
      <c r="I31" s="328"/>
      <c r="J31" s="327"/>
      <c r="K31" s="327"/>
      <c r="L31" s="327"/>
      <c r="M31" s="327" t="s">
        <v>1085</v>
      </c>
      <c r="N31" s="327" t="s">
        <v>1085</v>
      </c>
      <c r="O31" s="327" t="s">
        <v>1085</v>
      </c>
      <c r="P31" s="327" t="s">
        <v>1085</v>
      </c>
      <c r="Q31" s="327" t="s">
        <v>1085</v>
      </c>
      <c r="R31" s="327" t="s">
        <v>1085</v>
      </c>
      <c r="S31" s="327" t="s">
        <v>1085</v>
      </c>
      <c r="T31" s="327" t="s">
        <v>1085</v>
      </c>
      <c r="U31" s="327"/>
      <c r="V31" s="327"/>
      <c r="W31" s="327" t="s">
        <v>1085</v>
      </c>
      <c r="X31" s="327"/>
      <c r="Y31" s="326"/>
      <c r="Z31" s="326"/>
      <c r="AA31" s="326"/>
      <c r="AB31" s="326"/>
      <c r="AC31" s="326"/>
      <c r="AD31" s="330" t="s">
        <v>1395</v>
      </c>
      <c r="AE31" s="326"/>
      <c r="AF31" s="326"/>
      <c r="AG31" s="326"/>
      <c r="AH31" s="326"/>
      <c r="AI31" s="326"/>
      <c r="AJ31" s="326"/>
      <c r="AK31" s="326"/>
      <c r="AL31" s="326"/>
      <c r="AM31" s="326"/>
      <c r="AN31" s="326"/>
      <c r="AO31" s="326"/>
      <c r="AP31" s="326"/>
      <c r="AQ31" s="326"/>
      <c r="AR31" s="326"/>
    </row>
    <row r="32" spans="1:44" ht="11.25" customHeight="1" x14ac:dyDescent="0.25">
      <c r="A32" s="326"/>
      <c r="B32" s="326" t="s">
        <v>1085</v>
      </c>
      <c r="C32" s="326" t="s">
        <v>1085</v>
      </c>
      <c r="D32" s="326" t="s">
        <v>1396</v>
      </c>
      <c r="E32" s="326" t="s">
        <v>1085</v>
      </c>
      <c r="F32" s="326"/>
      <c r="G32" s="326"/>
      <c r="H32" s="327" t="s">
        <v>1085</v>
      </c>
      <c r="I32" s="328"/>
      <c r="J32" s="327"/>
      <c r="K32" s="327"/>
      <c r="L32" s="327"/>
      <c r="M32" s="327" t="s">
        <v>1085</v>
      </c>
      <c r="N32" s="327" t="s">
        <v>1085</v>
      </c>
      <c r="O32" s="327" t="s">
        <v>1085</v>
      </c>
      <c r="P32" s="327" t="s">
        <v>1085</v>
      </c>
      <c r="Q32" s="327" t="s">
        <v>1085</v>
      </c>
      <c r="R32" s="327" t="s">
        <v>1085</v>
      </c>
      <c r="S32" s="327" t="s">
        <v>1085</v>
      </c>
      <c r="T32" s="327" t="s">
        <v>1085</v>
      </c>
      <c r="U32" s="327"/>
      <c r="V32" s="327"/>
      <c r="W32" s="327" t="s">
        <v>1085</v>
      </c>
      <c r="X32" s="327"/>
      <c r="Y32" s="326"/>
      <c r="Z32" s="326"/>
      <c r="AA32" s="326"/>
      <c r="AB32" s="326"/>
      <c r="AC32" s="326"/>
      <c r="AD32" s="330" t="s">
        <v>1397</v>
      </c>
      <c r="AE32" s="326"/>
      <c r="AF32" s="326"/>
      <c r="AG32" s="326"/>
      <c r="AH32" s="326"/>
      <c r="AI32" s="326"/>
      <c r="AJ32" s="326"/>
      <c r="AK32" s="326"/>
      <c r="AL32" s="326"/>
      <c r="AM32" s="326"/>
      <c r="AN32" s="326"/>
      <c r="AO32" s="326"/>
      <c r="AP32" s="326"/>
      <c r="AQ32" s="326"/>
      <c r="AR32" s="326"/>
    </row>
    <row r="33" spans="1:44" ht="11.25" customHeight="1" x14ac:dyDescent="0.25">
      <c r="A33" s="326"/>
      <c r="B33" s="326"/>
      <c r="C33" s="326"/>
      <c r="D33" s="326" t="s">
        <v>1398</v>
      </c>
      <c r="E33" s="326"/>
      <c r="F33" s="326"/>
      <c r="G33" s="326"/>
      <c r="H33" s="327"/>
      <c r="I33" s="328"/>
      <c r="J33" s="327"/>
      <c r="K33" s="327"/>
      <c r="L33" s="327"/>
      <c r="M33" s="327"/>
      <c r="N33" s="327"/>
      <c r="O33" s="327"/>
      <c r="P33" s="327"/>
      <c r="Q33" s="327"/>
      <c r="R33" s="327"/>
      <c r="S33" s="327"/>
      <c r="T33" s="327"/>
      <c r="U33" s="327"/>
      <c r="V33" s="327"/>
      <c r="W33" s="327"/>
      <c r="X33" s="327"/>
      <c r="Y33" s="326"/>
      <c r="Z33" s="326"/>
      <c r="AA33" s="326"/>
      <c r="AB33" s="326"/>
      <c r="AC33" s="326"/>
      <c r="AD33" s="330" t="s">
        <v>1399</v>
      </c>
      <c r="AE33" s="326"/>
      <c r="AF33" s="326"/>
      <c r="AG33" s="326"/>
      <c r="AH33" s="326"/>
      <c r="AI33" s="326"/>
      <c r="AJ33" s="326"/>
      <c r="AK33" s="326"/>
      <c r="AL33" s="326"/>
      <c r="AM33" s="326"/>
      <c r="AN33" s="326"/>
      <c r="AO33" s="326"/>
      <c r="AP33" s="326"/>
      <c r="AQ33" s="326"/>
      <c r="AR33" s="326"/>
    </row>
    <row r="34" spans="1:44" ht="11.25" customHeight="1" x14ac:dyDescent="0.25">
      <c r="A34" s="326"/>
      <c r="B34" s="326"/>
      <c r="C34" s="326"/>
      <c r="D34" s="326" t="s">
        <v>1400</v>
      </c>
      <c r="E34" s="326"/>
      <c r="F34" s="326"/>
      <c r="G34" s="326"/>
      <c r="H34" s="327"/>
      <c r="I34" s="328"/>
      <c r="J34" s="327"/>
      <c r="K34" s="327"/>
      <c r="L34" s="327"/>
      <c r="M34" s="327"/>
      <c r="N34" s="327"/>
      <c r="O34" s="327"/>
      <c r="P34" s="327"/>
      <c r="Q34" s="327"/>
      <c r="R34" s="327"/>
      <c r="S34" s="327"/>
      <c r="T34" s="327"/>
      <c r="U34" s="327"/>
      <c r="V34" s="327"/>
      <c r="W34" s="327"/>
      <c r="X34" s="327"/>
      <c r="Y34" s="326"/>
      <c r="Z34" s="326"/>
      <c r="AA34" s="326"/>
      <c r="AB34" s="326"/>
      <c r="AC34" s="326"/>
      <c r="AD34" s="330" t="s">
        <v>1401</v>
      </c>
      <c r="AE34" s="326"/>
      <c r="AF34" s="326"/>
      <c r="AG34" s="326"/>
      <c r="AH34" s="326"/>
      <c r="AI34" s="326"/>
      <c r="AJ34" s="326"/>
      <c r="AK34" s="326"/>
      <c r="AL34" s="326"/>
      <c r="AM34" s="326"/>
      <c r="AN34" s="326"/>
      <c r="AO34" s="326"/>
      <c r="AP34" s="326"/>
      <c r="AQ34" s="326"/>
      <c r="AR34" s="326"/>
    </row>
    <row r="35" spans="1:44" ht="11.25" customHeight="1" x14ac:dyDescent="0.25">
      <c r="A35" s="326"/>
      <c r="B35" s="326"/>
      <c r="C35" s="326"/>
      <c r="D35" s="326" t="s">
        <v>1402</v>
      </c>
      <c r="E35" s="326"/>
      <c r="F35" s="326"/>
      <c r="G35" s="326"/>
      <c r="H35" s="327"/>
      <c r="I35" s="328"/>
      <c r="J35" s="327"/>
      <c r="K35" s="327"/>
      <c r="L35" s="327"/>
      <c r="M35" s="327"/>
      <c r="N35" s="327"/>
      <c r="O35" s="327"/>
      <c r="P35" s="327"/>
      <c r="Q35" s="327"/>
      <c r="R35" s="327"/>
      <c r="S35" s="327"/>
      <c r="T35" s="327"/>
      <c r="U35" s="327"/>
      <c r="V35" s="327"/>
      <c r="W35" s="327"/>
      <c r="X35" s="327"/>
      <c r="Y35" s="326"/>
      <c r="Z35" s="326"/>
      <c r="AA35" s="326"/>
      <c r="AB35" s="326"/>
      <c r="AC35" s="326"/>
      <c r="AD35" s="330" t="s">
        <v>1403</v>
      </c>
      <c r="AE35" s="326"/>
      <c r="AF35" s="326"/>
      <c r="AG35" s="326"/>
      <c r="AH35" s="326"/>
      <c r="AI35" s="326"/>
      <c r="AJ35" s="326"/>
      <c r="AK35" s="326"/>
      <c r="AL35" s="326"/>
      <c r="AM35" s="326"/>
      <c r="AN35" s="326"/>
      <c r="AO35" s="326"/>
      <c r="AP35" s="326"/>
      <c r="AQ35" s="326"/>
      <c r="AR35" s="326"/>
    </row>
    <row r="36" spans="1:44" ht="11.25" customHeight="1" x14ac:dyDescent="0.25">
      <c r="A36" s="326"/>
      <c r="B36" s="326"/>
      <c r="C36" s="326"/>
      <c r="D36" s="326" t="s">
        <v>1404</v>
      </c>
      <c r="E36" s="326"/>
      <c r="F36" s="326"/>
      <c r="G36" s="326"/>
      <c r="H36" s="327"/>
      <c r="I36" s="328"/>
      <c r="J36" s="327"/>
      <c r="K36" s="327"/>
      <c r="L36" s="327"/>
      <c r="M36" s="327"/>
      <c r="N36" s="327"/>
      <c r="O36" s="327"/>
      <c r="P36" s="327"/>
      <c r="Q36" s="327"/>
      <c r="R36" s="327"/>
      <c r="S36" s="327"/>
      <c r="T36" s="327"/>
      <c r="U36" s="327"/>
      <c r="V36" s="327"/>
      <c r="W36" s="327"/>
      <c r="X36" s="327"/>
      <c r="Y36" s="326"/>
      <c r="Z36" s="326"/>
      <c r="AA36" s="326"/>
      <c r="AB36" s="326"/>
      <c r="AC36" s="326"/>
      <c r="AD36" s="330" t="s">
        <v>1405</v>
      </c>
      <c r="AE36" s="326"/>
      <c r="AF36" s="326"/>
      <c r="AG36" s="326"/>
      <c r="AH36" s="326"/>
      <c r="AI36" s="326"/>
      <c r="AJ36" s="326"/>
      <c r="AK36" s="326"/>
      <c r="AL36" s="326"/>
      <c r="AM36" s="326"/>
      <c r="AN36" s="326"/>
      <c r="AO36" s="326"/>
      <c r="AP36" s="326"/>
      <c r="AQ36" s="326"/>
      <c r="AR36" s="326"/>
    </row>
    <row r="37" spans="1:44" ht="11.25" customHeight="1" x14ac:dyDescent="0.25">
      <c r="A37" s="326"/>
      <c r="B37" s="326"/>
      <c r="C37" s="326"/>
      <c r="D37" s="326" t="s">
        <v>1406</v>
      </c>
      <c r="E37" s="326"/>
      <c r="F37" s="326"/>
      <c r="G37" s="326"/>
      <c r="H37" s="338" t="s">
        <v>1407</v>
      </c>
      <c r="I37" s="328"/>
      <c r="J37" s="327"/>
      <c r="K37" s="327"/>
      <c r="L37" s="327"/>
      <c r="M37" s="327"/>
      <c r="N37" s="327"/>
      <c r="O37" s="327"/>
      <c r="P37" s="327"/>
      <c r="Q37" s="327"/>
      <c r="R37" s="327"/>
      <c r="S37" s="327"/>
      <c r="T37" s="327"/>
      <c r="U37" s="327"/>
      <c r="V37" s="327"/>
      <c r="W37" s="327"/>
      <c r="X37" s="327"/>
      <c r="Y37" s="326"/>
      <c r="Z37" s="326"/>
      <c r="AA37" s="326"/>
      <c r="AB37" s="326"/>
      <c r="AC37" s="326"/>
      <c r="AD37" s="330" t="s">
        <v>1408</v>
      </c>
      <c r="AE37" s="326"/>
      <c r="AF37" s="326"/>
      <c r="AG37" s="326"/>
      <c r="AH37" s="326"/>
      <c r="AI37" s="326"/>
      <c r="AJ37" s="326"/>
      <c r="AK37" s="326"/>
      <c r="AL37" s="326"/>
      <c r="AM37" s="326"/>
      <c r="AN37" s="326"/>
      <c r="AO37" s="326"/>
      <c r="AP37" s="326"/>
      <c r="AQ37" s="326"/>
      <c r="AR37" s="326"/>
    </row>
    <row r="38" spans="1:44" ht="11.25" customHeight="1" x14ac:dyDescent="0.25">
      <c r="A38" s="326"/>
      <c r="B38" s="326"/>
      <c r="C38" s="326"/>
      <c r="D38" s="326" t="s">
        <v>1409</v>
      </c>
      <c r="E38" s="326"/>
      <c r="F38" s="326"/>
      <c r="G38" s="326"/>
      <c r="H38" s="338" t="s">
        <v>1410</v>
      </c>
      <c r="I38" s="328"/>
      <c r="J38" s="327"/>
      <c r="K38" s="327"/>
      <c r="L38" s="327"/>
      <c r="M38" s="327"/>
      <c r="N38" s="327"/>
      <c r="O38" s="327"/>
      <c r="P38" s="327"/>
      <c r="Q38" s="327"/>
      <c r="R38" s="327"/>
      <c r="S38" s="327"/>
      <c r="T38" s="327"/>
      <c r="U38" s="327"/>
      <c r="V38" s="327"/>
      <c r="W38" s="327"/>
      <c r="X38" s="327"/>
      <c r="Y38" s="326"/>
      <c r="Z38" s="326"/>
      <c r="AA38" s="326"/>
      <c r="AB38" s="326"/>
      <c r="AC38" s="326"/>
      <c r="AD38" s="330" t="s">
        <v>1411</v>
      </c>
      <c r="AE38" s="326"/>
      <c r="AF38" s="326"/>
      <c r="AG38" s="326"/>
      <c r="AH38" s="326"/>
      <c r="AI38" s="326"/>
      <c r="AJ38" s="326"/>
      <c r="AK38" s="326"/>
      <c r="AL38" s="326"/>
      <c r="AM38" s="326"/>
      <c r="AN38" s="326"/>
      <c r="AO38" s="326"/>
      <c r="AP38" s="326"/>
      <c r="AQ38" s="326"/>
      <c r="AR38" s="326"/>
    </row>
    <row r="39" spans="1:44" ht="9.75" customHeight="1" x14ac:dyDescent="0.25">
      <c r="A39" s="326"/>
      <c r="B39" s="326"/>
      <c r="C39" s="326"/>
      <c r="D39" s="326"/>
      <c r="E39" s="326"/>
      <c r="F39" s="326"/>
      <c r="G39" s="326"/>
      <c r="H39" s="327"/>
      <c r="I39" s="328"/>
      <c r="J39" s="327"/>
      <c r="K39" s="327"/>
      <c r="L39" s="327"/>
      <c r="M39" s="327"/>
      <c r="N39" s="327"/>
      <c r="O39" s="327"/>
      <c r="P39" s="327"/>
      <c r="Q39" s="327"/>
      <c r="R39" s="327"/>
      <c r="S39" s="327"/>
      <c r="T39" s="327"/>
      <c r="U39" s="327"/>
      <c r="V39" s="327"/>
      <c r="W39" s="327"/>
      <c r="X39" s="327"/>
      <c r="Y39" s="326"/>
      <c r="Z39" s="326"/>
      <c r="AA39" s="326"/>
      <c r="AB39" s="326"/>
      <c r="AC39" s="326"/>
      <c r="AD39" s="330" t="s">
        <v>1412</v>
      </c>
      <c r="AE39" s="326"/>
      <c r="AF39" s="326"/>
      <c r="AG39" s="326"/>
      <c r="AH39" s="326"/>
      <c r="AI39" s="326"/>
      <c r="AJ39" s="326"/>
      <c r="AK39" s="326"/>
      <c r="AL39" s="326"/>
      <c r="AM39" s="326"/>
      <c r="AN39" s="326"/>
      <c r="AO39" s="326"/>
      <c r="AP39" s="326"/>
      <c r="AQ39" s="326"/>
      <c r="AR39" s="326"/>
    </row>
    <row r="40" spans="1:44" ht="9.75" customHeight="1" x14ac:dyDescent="0.25">
      <c r="A40" s="326"/>
      <c r="B40" s="326"/>
      <c r="C40" s="326"/>
      <c r="D40" s="326"/>
      <c r="E40" s="326"/>
      <c r="F40" s="326"/>
      <c r="G40" s="326"/>
      <c r="H40" s="327"/>
      <c r="I40" s="328"/>
      <c r="J40" s="327"/>
      <c r="K40" s="327"/>
      <c r="L40" s="327"/>
      <c r="M40" s="327"/>
      <c r="N40" s="327"/>
      <c r="O40" s="327"/>
      <c r="P40" s="327"/>
      <c r="Q40" s="327"/>
      <c r="R40" s="327"/>
      <c r="S40" s="327"/>
      <c r="T40" s="327"/>
      <c r="U40" s="327"/>
      <c r="V40" s="327"/>
      <c r="W40" s="327"/>
      <c r="X40" s="327"/>
      <c r="Y40" s="326"/>
      <c r="Z40" s="326"/>
      <c r="AA40" s="326"/>
      <c r="AB40" s="326"/>
      <c r="AC40" s="326"/>
      <c r="AD40" s="330" t="s">
        <v>1413</v>
      </c>
      <c r="AE40" s="326"/>
      <c r="AF40" s="326"/>
      <c r="AG40" s="326"/>
      <c r="AH40" s="326"/>
      <c r="AI40" s="326"/>
      <c r="AJ40" s="326"/>
      <c r="AK40" s="326"/>
      <c r="AL40" s="326"/>
      <c r="AM40" s="326"/>
      <c r="AN40" s="326"/>
      <c r="AO40" s="326"/>
      <c r="AP40" s="326"/>
      <c r="AQ40" s="326"/>
      <c r="AR40" s="326"/>
    </row>
    <row r="41" spans="1:44" ht="9.75" customHeight="1" x14ac:dyDescent="0.25">
      <c r="A41" s="326"/>
      <c r="B41" s="326"/>
      <c r="C41" s="326"/>
      <c r="D41" s="326"/>
      <c r="E41" s="326"/>
      <c r="F41" s="326"/>
      <c r="G41" s="326"/>
      <c r="H41" s="327"/>
      <c r="I41" s="328"/>
      <c r="J41" s="327"/>
      <c r="K41" s="327"/>
      <c r="L41" s="327"/>
      <c r="M41" s="327"/>
      <c r="N41" s="327"/>
      <c r="O41" s="327"/>
      <c r="P41" s="327"/>
      <c r="Q41" s="327"/>
      <c r="R41" s="327"/>
      <c r="S41" s="327"/>
      <c r="T41" s="327"/>
      <c r="U41" s="327"/>
      <c r="V41" s="327"/>
      <c r="W41" s="327"/>
      <c r="X41" s="327"/>
      <c r="Y41" s="326"/>
      <c r="Z41" s="326"/>
      <c r="AA41" s="326"/>
      <c r="AB41" s="326"/>
      <c r="AC41" s="326"/>
      <c r="AD41" s="330" t="s">
        <v>1414</v>
      </c>
      <c r="AE41" s="326"/>
      <c r="AF41" s="326"/>
      <c r="AG41" s="326"/>
      <c r="AH41" s="326"/>
      <c r="AI41" s="326"/>
      <c r="AJ41" s="326"/>
      <c r="AK41" s="326"/>
      <c r="AL41" s="326"/>
      <c r="AM41" s="326"/>
      <c r="AN41" s="326"/>
      <c r="AO41" s="326"/>
      <c r="AP41" s="326"/>
      <c r="AQ41" s="326"/>
      <c r="AR41" s="326"/>
    </row>
    <row r="42" spans="1:44" ht="9.75" customHeight="1" x14ac:dyDescent="0.25">
      <c r="A42" s="326"/>
      <c r="B42" s="326"/>
      <c r="C42" s="326"/>
      <c r="D42" s="326"/>
      <c r="E42" s="326"/>
      <c r="F42" s="326"/>
      <c r="G42" s="326"/>
      <c r="H42" s="327"/>
      <c r="I42" s="328"/>
      <c r="J42" s="327"/>
      <c r="K42" s="327"/>
      <c r="L42" s="327"/>
      <c r="M42" s="327"/>
      <c r="N42" s="327"/>
      <c r="O42" s="327"/>
      <c r="P42" s="327"/>
      <c r="Q42" s="327"/>
      <c r="R42" s="327"/>
      <c r="S42" s="327"/>
      <c r="T42" s="327"/>
      <c r="U42" s="327"/>
      <c r="V42" s="327"/>
      <c r="W42" s="327"/>
      <c r="X42" s="327"/>
      <c r="Y42" s="326"/>
      <c r="Z42" s="326"/>
      <c r="AA42" s="326"/>
      <c r="AB42" s="326"/>
      <c r="AC42" s="326"/>
      <c r="AD42" s="330" t="s">
        <v>1415</v>
      </c>
      <c r="AE42" s="326"/>
      <c r="AF42" s="326"/>
      <c r="AG42" s="326"/>
      <c r="AH42" s="326"/>
      <c r="AI42" s="326"/>
      <c r="AJ42" s="326"/>
      <c r="AK42" s="326"/>
      <c r="AL42" s="326"/>
      <c r="AM42" s="326"/>
      <c r="AN42" s="326"/>
      <c r="AO42" s="326"/>
      <c r="AP42" s="326"/>
      <c r="AQ42" s="326"/>
      <c r="AR42" s="326"/>
    </row>
    <row r="43" spans="1:44" ht="9.75" customHeight="1" x14ac:dyDescent="0.25">
      <c r="A43" s="326"/>
      <c r="B43" s="326"/>
      <c r="C43" s="326"/>
      <c r="D43" s="326"/>
      <c r="E43" s="326"/>
      <c r="F43" s="326"/>
      <c r="G43" s="326"/>
      <c r="H43" s="327"/>
      <c r="I43" s="328"/>
      <c r="J43" s="327"/>
      <c r="K43" s="327"/>
      <c r="L43" s="327"/>
      <c r="M43" s="327"/>
      <c r="N43" s="327"/>
      <c r="O43" s="327"/>
      <c r="P43" s="327"/>
      <c r="Q43" s="327"/>
      <c r="R43" s="327"/>
      <c r="S43" s="327"/>
      <c r="T43" s="327"/>
      <c r="U43" s="327"/>
      <c r="V43" s="327"/>
      <c r="W43" s="327"/>
      <c r="X43" s="327"/>
      <c r="Y43" s="326"/>
      <c r="Z43" s="326"/>
      <c r="AA43" s="326"/>
      <c r="AB43" s="326"/>
      <c r="AC43" s="326"/>
      <c r="AD43" s="330" t="s">
        <v>1416</v>
      </c>
      <c r="AE43" s="326"/>
      <c r="AF43" s="326"/>
      <c r="AG43" s="326"/>
      <c r="AH43" s="326"/>
      <c r="AI43" s="326"/>
      <c r="AJ43" s="326"/>
      <c r="AK43" s="326"/>
      <c r="AL43" s="326"/>
      <c r="AM43" s="326"/>
      <c r="AN43" s="326"/>
      <c r="AO43" s="326"/>
      <c r="AP43" s="326"/>
      <c r="AQ43" s="326"/>
      <c r="AR43" s="326"/>
    </row>
    <row r="44" spans="1:44" ht="9.75" customHeight="1" x14ac:dyDescent="0.25">
      <c r="A44" s="326"/>
      <c r="B44" s="326"/>
      <c r="C44" s="326"/>
      <c r="D44" s="326"/>
      <c r="E44" s="326"/>
      <c r="F44" s="326"/>
      <c r="G44" s="326"/>
      <c r="H44" s="327"/>
      <c r="I44" s="328"/>
      <c r="J44" s="327"/>
      <c r="K44" s="327"/>
      <c r="L44" s="327"/>
      <c r="M44" s="327"/>
      <c r="N44" s="327"/>
      <c r="O44" s="327"/>
      <c r="P44" s="327"/>
      <c r="Q44" s="327"/>
      <c r="R44" s="327"/>
      <c r="S44" s="327"/>
      <c r="T44" s="327"/>
      <c r="U44" s="327"/>
      <c r="V44" s="327"/>
      <c r="W44" s="327"/>
      <c r="X44" s="327"/>
      <c r="Y44" s="326"/>
      <c r="Z44" s="326"/>
      <c r="AA44" s="326"/>
      <c r="AB44" s="326"/>
      <c r="AC44" s="326"/>
      <c r="AD44" s="330" t="s">
        <v>1417</v>
      </c>
      <c r="AE44" s="326"/>
      <c r="AF44" s="326"/>
      <c r="AG44" s="326"/>
      <c r="AH44" s="326"/>
      <c r="AI44" s="326"/>
      <c r="AJ44" s="326"/>
      <c r="AK44" s="326"/>
      <c r="AL44" s="326"/>
      <c r="AM44" s="326"/>
      <c r="AN44" s="326"/>
      <c r="AO44" s="326"/>
      <c r="AP44" s="326"/>
      <c r="AQ44" s="326"/>
      <c r="AR44" s="326"/>
    </row>
    <row r="45" spans="1:44" ht="9.75" customHeight="1" x14ac:dyDescent="0.25">
      <c r="A45" s="326"/>
      <c r="B45" s="326"/>
      <c r="C45" s="326"/>
      <c r="D45" s="326"/>
      <c r="E45" s="326"/>
      <c r="F45" s="326"/>
      <c r="G45" s="326"/>
      <c r="H45" s="327"/>
      <c r="I45" s="328"/>
      <c r="J45" s="327"/>
      <c r="K45" s="327"/>
      <c r="L45" s="327"/>
      <c r="M45" s="327"/>
      <c r="N45" s="327"/>
      <c r="O45" s="327"/>
      <c r="P45" s="327"/>
      <c r="Q45" s="327"/>
      <c r="R45" s="327"/>
      <c r="S45" s="327"/>
      <c r="T45" s="327"/>
      <c r="U45" s="327"/>
      <c r="V45" s="327"/>
      <c r="W45" s="327"/>
      <c r="X45" s="327"/>
      <c r="Y45" s="326"/>
      <c r="Z45" s="326"/>
      <c r="AA45" s="326"/>
      <c r="AB45" s="326"/>
      <c r="AC45" s="326"/>
      <c r="AD45" s="330" t="s">
        <v>1418</v>
      </c>
      <c r="AE45" s="326"/>
      <c r="AF45" s="326"/>
      <c r="AG45" s="326"/>
      <c r="AH45" s="326"/>
      <c r="AI45" s="326"/>
      <c r="AJ45" s="326"/>
      <c r="AK45" s="326"/>
      <c r="AL45" s="326"/>
      <c r="AM45" s="326"/>
      <c r="AN45" s="326"/>
      <c r="AO45" s="326"/>
      <c r="AP45" s="326"/>
      <c r="AQ45" s="326"/>
      <c r="AR45" s="326"/>
    </row>
    <row r="46" spans="1:44" ht="9.75" customHeight="1" x14ac:dyDescent="0.25">
      <c r="A46" s="326"/>
      <c r="B46" s="326"/>
      <c r="C46" s="326"/>
      <c r="D46" s="326"/>
      <c r="E46" s="326"/>
      <c r="F46" s="326"/>
      <c r="G46" s="326"/>
      <c r="H46" s="327"/>
      <c r="I46" s="328"/>
      <c r="J46" s="327"/>
      <c r="K46" s="327"/>
      <c r="L46" s="327"/>
      <c r="M46" s="327"/>
      <c r="N46" s="327"/>
      <c r="O46" s="327"/>
      <c r="P46" s="327"/>
      <c r="Q46" s="327"/>
      <c r="R46" s="327"/>
      <c r="S46" s="327"/>
      <c r="T46" s="327"/>
      <c r="U46" s="327"/>
      <c r="V46" s="327"/>
      <c r="W46" s="327"/>
      <c r="X46" s="327"/>
      <c r="Y46" s="326"/>
      <c r="Z46" s="326"/>
      <c r="AA46" s="326"/>
      <c r="AB46" s="326"/>
      <c r="AC46" s="326"/>
      <c r="AD46" s="330" t="s">
        <v>1419</v>
      </c>
      <c r="AE46" s="326"/>
      <c r="AF46" s="326"/>
      <c r="AG46" s="326"/>
      <c r="AH46" s="326"/>
      <c r="AI46" s="326"/>
      <c r="AJ46" s="326"/>
      <c r="AK46" s="326"/>
      <c r="AL46" s="326"/>
      <c r="AM46" s="326"/>
      <c r="AN46" s="326"/>
      <c r="AO46" s="326"/>
      <c r="AP46" s="326"/>
      <c r="AQ46" s="326"/>
      <c r="AR46" s="326"/>
    </row>
    <row r="47" spans="1:44" ht="9.75" customHeight="1" x14ac:dyDescent="0.25">
      <c r="A47" s="326"/>
      <c r="B47" s="326"/>
      <c r="C47" s="326"/>
      <c r="D47" s="326"/>
      <c r="E47" s="326"/>
      <c r="F47" s="326"/>
      <c r="G47" s="326"/>
      <c r="H47" s="327"/>
      <c r="I47" s="328"/>
      <c r="J47" s="327"/>
      <c r="K47" s="327"/>
      <c r="L47" s="327"/>
      <c r="M47" s="327"/>
      <c r="N47" s="327"/>
      <c r="O47" s="327"/>
      <c r="P47" s="327"/>
      <c r="Q47" s="327"/>
      <c r="R47" s="327"/>
      <c r="S47" s="327"/>
      <c r="T47" s="327"/>
      <c r="U47" s="327"/>
      <c r="V47" s="327"/>
      <c r="W47" s="327"/>
      <c r="X47" s="327"/>
      <c r="Y47" s="326"/>
      <c r="Z47" s="326"/>
      <c r="AA47" s="326"/>
      <c r="AB47" s="326"/>
      <c r="AC47" s="326"/>
      <c r="AD47" s="330" t="s">
        <v>1420</v>
      </c>
      <c r="AE47" s="326"/>
      <c r="AF47" s="326"/>
      <c r="AG47" s="326"/>
      <c r="AH47" s="326"/>
      <c r="AI47" s="326"/>
      <c r="AJ47" s="326"/>
      <c r="AK47" s="326"/>
      <c r="AL47" s="326"/>
      <c r="AM47" s="326"/>
      <c r="AN47" s="326"/>
      <c r="AO47" s="326"/>
      <c r="AP47" s="326"/>
      <c r="AQ47" s="326"/>
      <c r="AR47" s="326"/>
    </row>
    <row r="48" spans="1:44" ht="9.75" customHeight="1" x14ac:dyDescent="0.25">
      <c r="A48" s="326"/>
      <c r="B48" s="326"/>
      <c r="C48" s="326"/>
      <c r="D48" s="326"/>
      <c r="E48" s="326"/>
      <c r="F48" s="326"/>
      <c r="G48" s="326"/>
      <c r="H48" s="327"/>
      <c r="I48" s="328"/>
      <c r="J48" s="327"/>
      <c r="K48" s="327"/>
      <c r="L48" s="327"/>
      <c r="M48" s="327"/>
      <c r="N48" s="327"/>
      <c r="O48" s="327"/>
      <c r="P48" s="327"/>
      <c r="Q48" s="327"/>
      <c r="R48" s="327"/>
      <c r="S48" s="327"/>
      <c r="T48" s="327"/>
      <c r="U48" s="327"/>
      <c r="V48" s="327"/>
      <c r="W48" s="327"/>
      <c r="X48" s="327"/>
      <c r="Y48" s="326"/>
      <c r="Z48" s="326"/>
      <c r="AA48" s="326"/>
      <c r="AB48" s="326"/>
      <c r="AC48" s="326"/>
      <c r="AD48" s="330" t="s">
        <v>1421</v>
      </c>
      <c r="AE48" s="326"/>
      <c r="AF48" s="326"/>
      <c r="AG48" s="326"/>
      <c r="AH48" s="326"/>
      <c r="AI48" s="326"/>
      <c r="AJ48" s="326"/>
      <c r="AK48" s="326"/>
      <c r="AL48" s="326"/>
      <c r="AM48" s="326"/>
      <c r="AN48" s="326"/>
      <c r="AO48" s="326"/>
      <c r="AP48" s="326"/>
      <c r="AQ48" s="326"/>
      <c r="AR48" s="326"/>
    </row>
    <row r="49" spans="1:44" ht="9.75" customHeight="1" x14ac:dyDescent="0.25">
      <c r="A49" s="326"/>
      <c r="B49" s="326"/>
      <c r="C49" s="326"/>
      <c r="D49" s="326"/>
      <c r="E49" s="326"/>
      <c r="F49" s="326"/>
      <c r="G49" s="326"/>
      <c r="H49" s="327"/>
      <c r="I49" s="328"/>
      <c r="J49" s="327"/>
      <c r="K49" s="327"/>
      <c r="L49" s="327"/>
      <c r="M49" s="327"/>
      <c r="N49" s="327"/>
      <c r="O49" s="327"/>
      <c r="P49" s="327"/>
      <c r="Q49" s="327"/>
      <c r="R49" s="327"/>
      <c r="S49" s="327"/>
      <c r="T49" s="327"/>
      <c r="U49" s="327"/>
      <c r="V49" s="327"/>
      <c r="W49" s="327"/>
      <c r="X49" s="327"/>
      <c r="Y49" s="326"/>
      <c r="Z49" s="326"/>
      <c r="AA49" s="326"/>
      <c r="AB49" s="326"/>
      <c r="AC49" s="326"/>
      <c r="AD49" s="330" t="s">
        <v>1422</v>
      </c>
      <c r="AE49" s="326"/>
      <c r="AF49" s="326"/>
      <c r="AG49" s="326"/>
      <c r="AH49" s="326"/>
      <c r="AI49" s="326"/>
      <c r="AJ49" s="326"/>
      <c r="AK49" s="326"/>
      <c r="AL49" s="326"/>
      <c r="AM49" s="326"/>
      <c r="AN49" s="326"/>
      <c r="AO49" s="326"/>
      <c r="AP49" s="326"/>
      <c r="AQ49" s="326"/>
      <c r="AR49" s="326"/>
    </row>
    <row r="50" spans="1:44" ht="9.75" customHeight="1" x14ac:dyDescent="0.25">
      <c r="A50" s="326"/>
      <c r="B50" s="326"/>
      <c r="C50" s="326"/>
      <c r="D50" s="326"/>
      <c r="E50" s="326"/>
      <c r="F50" s="326"/>
      <c r="G50" s="326"/>
      <c r="H50" s="327"/>
      <c r="I50" s="328"/>
      <c r="J50" s="327"/>
      <c r="K50" s="327"/>
      <c r="L50" s="327"/>
      <c r="M50" s="327"/>
      <c r="N50" s="327"/>
      <c r="O50" s="327"/>
      <c r="P50" s="327"/>
      <c r="Q50" s="327"/>
      <c r="R50" s="327"/>
      <c r="S50" s="327"/>
      <c r="T50" s="327"/>
      <c r="U50" s="327"/>
      <c r="V50" s="327"/>
      <c r="W50" s="327"/>
      <c r="X50" s="327"/>
      <c r="Y50" s="326"/>
      <c r="Z50" s="326"/>
      <c r="AA50" s="326"/>
      <c r="AB50" s="326"/>
      <c r="AC50" s="326"/>
      <c r="AD50" s="330" t="s">
        <v>1423</v>
      </c>
      <c r="AE50" s="326"/>
      <c r="AF50" s="326"/>
      <c r="AG50" s="326"/>
      <c r="AH50" s="326"/>
      <c r="AI50" s="326"/>
      <c r="AJ50" s="326"/>
      <c r="AK50" s="326"/>
      <c r="AL50" s="326"/>
      <c r="AM50" s="326"/>
      <c r="AN50" s="326"/>
      <c r="AO50" s="326"/>
      <c r="AP50" s="326"/>
      <c r="AQ50" s="326"/>
      <c r="AR50" s="326"/>
    </row>
    <row r="51" spans="1:44" ht="9.75" customHeight="1" x14ac:dyDescent="0.25">
      <c r="A51" s="326"/>
      <c r="B51" s="326"/>
      <c r="C51" s="326"/>
      <c r="D51" s="326"/>
      <c r="E51" s="326"/>
      <c r="F51" s="326"/>
      <c r="G51" s="326"/>
      <c r="H51" s="327"/>
      <c r="I51" s="328"/>
      <c r="J51" s="327"/>
      <c r="K51" s="327"/>
      <c r="L51" s="327"/>
      <c r="M51" s="327"/>
      <c r="N51" s="327"/>
      <c r="O51" s="327"/>
      <c r="P51" s="327"/>
      <c r="Q51" s="327"/>
      <c r="R51" s="327"/>
      <c r="S51" s="327"/>
      <c r="T51" s="327"/>
      <c r="U51" s="327"/>
      <c r="V51" s="327"/>
      <c r="W51" s="327"/>
      <c r="X51" s="327"/>
      <c r="Y51" s="326"/>
      <c r="Z51" s="326"/>
      <c r="AA51" s="326"/>
      <c r="AB51" s="326"/>
      <c r="AC51" s="326"/>
      <c r="AD51" s="339" t="s">
        <v>1424</v>
      </c>
      <c r="AE51" s="326"/>
      <c r="AF51" s="326"/>
      <c r="AG51" s="326"/>
      <c r="AH51" s="326"/>
      <c r="AI51" s="326"/>
      <c r="AJ51" s="326"/>
      <c r="AK51" s="326"/>
      <c r="AL51" s="326"/>
      <c r="AM51" s="326"/>
      <c r="AN51" s="326"/>
      <c r="AO51" s="326"/>
      <c r="AP51" s="326"/>
      <c r="AQ51" s="326"/>
      <c r="AR51" s="326"/>
    </row>
    <row r="52" spans="1:44" ht="9.75" customHeight="1" x14ac:dyDescent="0.25">
      <c r="A52" s="326"/>
      <c r="B52" s="326"/>
      <c r="C52" s="326"/>
      <c r="D52" s="326"/>
      <c r="E52" s="326"/>
      <c r="F52" s="326"/>
      <c r="G52" s="326"/>
      <c r="H52" s="327"/>
      <c r="I52" s="328"/>
      <c r="J52" s="327"/>
      <c r="K52" s="327"/>
      <c r="L52" s="327"/>
      <c r="M52" s="327"/>
      <c r="N52" s="327"/>
      <c r="O52" s="327"/>
      <c r="P52" s="327"/>
      <c r="Q52" s="327"/>
      <c r="R52" s="327"/>
      <c r="S52" s="327"/>
      <c r="T52" s="327"/>
      <c r="U52" s="327"/>
      <c r="V52" s="327"/>
      <c r="W52" s="327"/>
      <c r="X52" s="327"/>
      <c r="Y52" s="326"/>
      <c r="Z52" s="326"/>
      <c r="AA52" s="326"/>
      <c r="AB52" s="326"/>
      <c r="AC52" s="326"/>
      <c r="AD52" s="339" t="s">
        <v>1425</v>
      </c>
      <c r="AE52" s="326"/>
      <c r="AF52" s="326"/>
      <c r="AG52" s="326"/>
      <c r="AH52" s="326"/>
      <c r="AI52" s="326"/>
      <c r="AJ52" s="326"/>
      <c r="AK52" s="326"/>
      <c r="AL52" s="326"/>
      <c r="AM52" s="326"/>
      <c r="AN52" s="326"/>
      <c r="AO52" s="326"/>
      <c r="AP52" s="326"/>
      <c r="AQ52" s="326"/>
      <c r="AR52" s="326"/>
    </row>
    <row r="53" spans="1:44" ht="9.75" customHeight="1" x14ac:dyDescent="0.25">
      <c r="A53" s="326"/>
      <c r="B53" s="326"/>
      <c r="C53" s="326"/>
      <c r="D53" s="326"/>
      <c r="E53" s="326"/>
      <c r="F53" s="326"/>
      <c r="G53" s="326"/>
      <c r="H53" s="327"/>
      <c r="I53" s="328"/>
      <c r="J53" s="327"/>
      <c r="K53" s="327"/>
      <c r="L53" s="327"/>
      <c r="M53" s="327"/>
      <c r="N53" s="327"/>
      <c r="O53" s="327"/>
      <c r="P53" s="327"/>
      <c r="Q53" s="327"/>
      <c r="R53" s="327"/>
      <c r="S53" s="327"/>
      <c r="T53" s="327"/>
      <c r="U53" s="327"/>
      <c r="V53" s="327"/>
      <c r="W53" s="327"/>
      <c r="X53" s="327"/>
      <c r="Y53" s="326"/>
      <c r="Z53" s="326"/>
      <c r="AA53" s="326"/>
      <c r="AB53" s="326"/>
      <c r="AC53" s="326"/>
      <c r="AD53" s="339" t="s">
        <v>1426</v>
      </c>
      <c r="AE53" s="326"/>
      <c r="AF53" s="326"/>
      <c r="AG53" s="326"/>
      <c r="AH53" s="326"/>
      <c r="AI53" s="326"/>
      <c r="AJ53" s="326"/>
      <c r="AK53" s="326"/>
      <c r="AL53" s="326"/>
      <c r="AM53" s="326"/>
      <c r="AN53" s="326"/>
      <c r="AO53" s="326"/>
      <c r="AP53" s="326"/>
      <c r="AQ53" s="326"/>
      <c r="AR53" s="326"/>
    </row>
    <row r="54" spans="1:44" ht="9.75" customHeight="1" x14ac:dyDescent="0.25">
      <c r="A54" s="326"/>
      <c r="B54" s="326"/>
      <c r="C54" s="326"/>
      <c r="D54" s="326"/>
      <c r="E54" s="326"/>
      <c r="F54" s="326"/>
      <c r="G54" s="326"/>
      <c r="H54" s="327"/>
      <c r="I54" s="328"/>
      <c r="J54" s="327"/>
      <c r="K54" s="327"/>
      <c r="L54" s="327"/>
      <c r="M54" s="327"/>
      <c r="N54" s="327"/>
      <c r="O54" s="327"/>
      <c r="P54" s="327"/>
      <c r="Q54" s="327"/>
      <c r="R54" s="327"/>
      <c r="S54" s="327"/>
      <c r="T54" s="327"/>
      <c r="U54" s="327"/>
      <c r="V54" s="327"/>
      <c r="W54" s="327"/>
      <c r="X54" s="327"/>
      <c r="Y54" s="326"/>
      <c r="Z54" s="326"/>
      <c r="AA54" s="326"/>
      <c r="AB54" s="326"/>
      <c r="AC54" s="326"/>
      <c r="AD54" s="330" t="s">
        <v>1427</v>
      </c>
      <c r="AE54" s="326"/>
      <c r="AF54" s="326"/>
      <c r="AG54" s="326"/>
      <c r="AH54" s="326"/>
      <c r="AI54" s="326"/>
      <c r="AJ54" s="326"/>
      <c r="AK54" s="326"/>
      <c r="AL54" s="326"/>
      <c r="AM54" s="326"/>
      <c r="AN54" s="326"/>
      <c r="AO54" s="326"/>
      <c r="AP54" s="326"/>
      <c r="AQ54" s="326"/>
      <c r="AR54" s="326"/>
    </row>
    <row r="55" spans="1:44" ht="9.75" customHeight="1" x14ac:dyDescent="0.25">
      <c r="A55" s="326"/>
      <c r="B55" s="326"/>
      <c r="C55" s="326"/>
      <c r="D55" s="326"/>
      <c r="E55" s="326"/>
      <c r="F55" s="326"/>
      <c r="G55" s="326"/>
      <c r="H55" s="327"/>
      <c r="I55" s="328"/>
      <c r="J55" s="327"/>
      <c r="K55" s="327"/>
      <c r="L55" s="327"/>
      <c r="M55" s="327"/>
      <c r="N55" s="327"/>
      <c r="O55" s="327"/>
      <c r="P55" s="327"/>
      <c r="Q55" s="327"/>
      <c r="R55" s="327"/>
      <c r="S55" s="327"/>
      <c r="T55" s="327"/>
      <c r="U55" s="327"/>
      <c r="V55" s="327"/>
      <c r="W55" s="327"/>
      <c r="X55" s="327"/>
      <c r="Y55" s="326"/>
      <c r="Z55" s="326"/>
      <c r="AA55" s="326"/>
      <c r="AB55" s="326"/>
      <c r="AC55" s="326"/>
      <c r="AD55" s="330" t="s">
        <v>1428</v>
      </c>
      <c r="AE55" s="326"/>
      <c r="AF55" s="326"/>
      <c r="AG55" s="326"/>
      <c r="AH55" s="326"/>
      <c r="AI55" s="326"/>
      <c r="AJ55" s="326"/>
      <c r="AK55" s="326"/>
      <c r="AL55" s="326"/>
      <c r="AM55" s="326"/>
      <c r="AN55" s="326"/>
      <c r="AO55" s="326"/>
      <c r="AP55" s="326"/>
      <c r="AQ55" s="326"/>
      <c r="AR55" s="326"/>
    </row>
    <row r="56" spans="1:44" ht="9.75" customHeight="1" x14ac:dyDescent="0.25">
      <c r="A56" s="326"/>
      <c r="B56" s="326"/>
      <c r="C56" s="326"/>
      <c r="D56" s="326"/>
      <c r="E56" s="326"/>
      <c r="F56" s="326"/>
      <c r="G56" s="326"/>
      <c r="H56" s="327"/>
      <c r="I56" s="328"/>
      <c r="J56" s="327"/>
      <c r="K56" s="327"/>
      <c r="L56" s="327"/>
      <c r="M56" s="327"/>
      <c r="N56" s="327"/>
      <c r="O56" s="327"/>
      <c r="P56" s="327"/>
      <c r="Q56" s="327"/>
      <c r="R56" s="327"/>
      <c r="S56" s="327"/>
      <c r="T56" s="327"/>
      <c r="U56" s="327"/>
      <c r="V56" s="327"/>
      <c r="W56" s="327"/>
      <c r="X56" s="327"/>
      <c r="Y56" s="326"/>
      <c r="Z56" s="326"/>
      <c r="AA56" s="326"/>
      <c r="AB56" s="326"/>
      <c r="AC56" s="326"/>
      <c r="AD56" s="330" t="s">
        <v>1429</v>
      </c>
      <c r="AE56" s="326"/>
      <c r="AF56" s="326"/>
      <c r="AG56" s="326"/>
      <c r="AH56" s="326"/>
      <c r="AI56" s="326"/>
      <c r="AJ56" s="326"/>
      <c r="AK56" s="326"/>
      <c r="AL56" s="326"/>
      <c r="AM56" s="326"/>
      <c r="AN56" s="326"/>
      <c r="AO56" s="326"/>
      <c r="AP56" s="326"/>
      <c r="AQ56" s="326"/>
      <c r="AR56" s="326"/>
    </row>
    <row r="57" spans="1:44" ht="9.75" customHeight="1" x14ac:dyDescent="0.25">
      <c r="A57" s="326"/>
      <c r="B57" s="326"/>
      <c r="C57" s="326"/>
      <c r="D57" s="326"/>
      <c r="E57" s="326"/>
      <c r="F57" s="326"/>
      <c r="G57" s="326"/>
      <c r="H57" s="327"/>
      <c r="I57" s="328"/>
      <c r="J57" s="327"/>
      <c r="K57" s="327"/>
      <c r="L57" s="327"/>
      <c r="M57" s="327"/>
      <c r="N57" s="327"/>
      <c r="O57" s="327"/>
      <c r="P57" s="327"/>
      <c r="Q57" s="327"/>
      <c r="R57" s="327"/>
      <c r="S57" s="327"/>
      <c r="T57" s="327"/>
      <c r="U57" s="327"/>
      <c r="V57" s="327"/>
      <c r="W57" s="327"/>
      <c r="X57" s="327"/>
      <c r="Y57" s="326"/>
      <c r="Z57" s="326"/>
      <c r="AA57" s="326"/>
      <c r="AB57" s="326"/>
      <c r="AC57" s="326"/>
      <c r="AD57" s="330" t="s">
        <v>1430</v>
      </c>
      <c r="AE57" s="326"/>
      <c r="AF57" s="326"/>
      <c r="AG57" s="326"/>
      <c r="AH57" s="326"/>
      <c r="AI57" s="326"/>
      <c r="AJ57" s="326"/>
      <c r="AK57" s="326"/>
      <c r="AL57" s="326"/>
      <c r="AM57" s="326"/>
      <c r="AN57" s="326"/>
      <c r="AO57" s="326"/>
      <c r="AP57" s="326"/>
      <c r="AQ57" s="326"/>
      <c r="AR57" s="326"/>
    </row>
    <row r="58" spans="1:44" ht="9.75" customHeight="1" x14ac:dyDescent="0.25">
      <c r="A58" s="326"/>
      <c r="B58" s="326"/>
      <c r="C58" s="326"/>
      <c r="D58" s="326"/>
      <c r="E58" s="326"/>
      <c r="F58" s="326"/>
      <c r="G58" s="326"/>
      <c r="H58" s="327"/>
      <c r="I58" s="328"/>
      <c r="J58" s="327"/>
      <c r="K58" s="327"/>
      <c r="L58" s="327"/>
      <c r="M58" s="327"/>
      <c r="N58" s="327"/>
      <c r="O58" s="327"/>
      <c r="P58" s="327"/>
      <c r="Q58" s="327"/>
      <c r="R58" s="327"/>
      <c r="S58" s="327"/>
      <c r="T58" s="327"/>
      <c r="U58" s="327"/>
      <c r="V58" s="327"/>
      <c r="W58" s="327"/>
      <c r="X58" s="327"/>
      <c r="Y58" s="326"/>
      <c r="Z58" s="326"/>
      <c r="AA58" s="326"/>
      <c r="AB58" s="326"/>
      <c r="AC58" s="326"/>
      <c r="AD58" s="330" t="s">
        <v>1431</v>
      </c>
      <c r="AE58" s="326"/>
      <c r="AF58" s="326"/>
      <c r="AG58" s="326"/>
      <c r="AH58" s="326"/>
      <c r="AI58" s="326"/>
      <c r="AJ58" s="326"/>
      <c r="AK58" s="326"/>
      <c r="AL58" s="326"/>
      <c r="AM58" s="326"/>
      <c r="AN58" s="326"/>
      <c r="AO58" s="326"/>
      <c r="AP58" s="326"/>
      <c r="AQ58" s="326"/>
      <c r="AR58" s="326"/>
    </row>
    <row r="59" spans="1:44" ht="9.75" customHeight="1" x14ac:dyDescent="0.25">
      <c r="A59" s="326"/>
      <c r="B59" s="326"/>
      <c r="C59" s="326"/>
      <c r="D59" s="326"/>
      <c r="E59" s="326"/>
      <c r="F59" s="326"/>
      <c r="G59" s="326"/>
      <c r="H59" s="327"/>
      <c r="I59" s="328"/>
      <c r="J59" s="327"/>
      <c r="K59" s="327"/>
      <c r="L59" s="327"/>
      <c r="M59" s="327"/>
      <c r="N59" s="327"/>
      <c r="O59" s="327"/>
      <c r="P59" s="327"/>
      <c r="Q59" s="327"/>
      <c r="R59" s="327"/>
      <c r="S59" s="327"/>
      <c r="T59" s="327"/>
      <c r="U59" s="327"/>
      <c r="V59" s="327"/>
      <c r="W59" s="327"/>
      <c r="X59" s="327"/>
      <c r="Y59" s="326"/>
      <c r="Z59" s="326"/>
      <c r="AA59" s="326"/>
      <c r="AB59" s="326"/>
      <c r="AC59" s="326"/>
      <c r="AD59" s="330" t="s">
        <v>1432</v>
      </c>
      <c r="AE59" s="326"/>
      <c r="AF59" s="326"/>
      <c r="AG59" s="326"/>
      <c r="AH59" s="326"/>
      <c r="AI59" s="326"/>
      <c r="AJ59" s="326"/>
      <c r="AK59" s="326"/>
      <c r="AL59" s="326"/>
      <c r="AM59" s="326"/>
      <c r="AN59" s="326"/>
      <c r="AO59" s="326"/>
      <c r="AP59" s="326"/>
      <c r="AQ59" s="326"/>
      <c r="AR59" s="326"/>
    </row>
    <row r="60" spans="1:44" ht="9.75" customHeight="1" x14ac:dyDescent="0.25">
      <c r="A60" s="326"/>
      <c r="B60" s="326"/>
      <c r="C60" s="326"/>
      <c r="D60" s="326"/>
      <c r="E60" s="326"/>
      <c r="F60" s="326"/>
      <c r="G60" s="326"/>
      <c r="H60" s="327"/>
      <c r="I60" s="328"/>
      <c r="J60" s="327"/>
      <c r="K60" s="327"/>
      <c r="L60" s="327"/>
      <c r="M60" s="327"/>
      <c r="N60" s="327"/>
      <c r="O60" s="327"/>
      <c r="P60" s="327"/>
      <c r="Q60" s="327"/>
      <c r="R60" s="327"/>
      <c r="S60" s="327"/>
      <c r="T60" s="327"/>
      <c r="U60" s="327"/>
      <c r="V60" s="327"/>
      <c r="W60" s="327"/>
      <c r="X60" s="327"/>
      <c r="Y60" s="326"/>
      <c r="Z60" s="326"/>
      <c r="AA60" s="326"/>
      <c r="AB60" s="326"/>
      <c r="AC60" s="326"/>
      <c r="AD60" s="330" t="s">
        <v>1433</v>
      </c>
      <c r="AE60" s="326"/>
      <c r="AF60" s="326"/>
      <c r="AG60" s="326"/>
      <c r="AH60" s="326"/>
      <c r="AI60" s="326"/>
      <c r="AJ60" s="326"/>
      <c r="AK60" s="326"/>
      <c r="AL60" s="326"/>
      <c r="AM60" s="326"/>
      <c r="AN60" s="326"/>
      <c r="AO60" s="326"/>
      <c r="AP60" s="326"/>
      <c r="AQ60" s="326"/>
      <c r="AR60" s="326"/>
    </row>
    <row r="61" spans="1:44" ht="9.75" customHeight="1" x14ac:dyDescent="0.25">
      <c r="A61" s="326"/>
      <c r="B61" s="326"/>
      <c r="C61" s="326"/>
      <c r="D61" s="326"/>
      <c r="E61" s="326"/>
      <c r="F61" s="326"/>
      <c r="G61" s="326"/>
      <c r="H61" s="327"/>
      <c r="I61" s="328"/>
      <c r="J61" s="327"/>
      <c r="K61" s="327"/>
      <c r="L61" s="327"/>
      <c r="M61" s="327"/>
      <c r="N61" s="327"/>
      <c r="O61" s="327"/>
      <c r="P61" s="327"/>
      <c r="Q61" s="327"/>
      <c r="R61" s="327"/>
      <c r="S61" s="327"/>
      <c r="T61" s="327"/>
      <c r="U61" s="327"/>
      <c r="V61" s="327"/>
      <c r="W61" s="327"/>
      <c r="X61" s="327"/>
      <c r="Y61" s="326"/>
      <c r="Z61" s="326"/>
      <c r="AA61" s="326"/>
      <c r="AB61" s="326"/>
      <c r="AC61" s="326"/>
      <c r="AD61" s="330" t="s">
        <v>1434</v>
      </c>
      <c r="AE61" s="326"/>
      <c r="AF61" s="326"/>
      <c r="AG61" s="326"/>
      <c r="AH61" s="326"/>
      <c r="AI61" s="326"/>
      <c r="AJ61" s="326"/>
      <c r="AK61" s="326"/>
      <c r="AL61" s="326"/>
      <c r="AM61" s="326"/>
      <c r="AN61" s="326"/>
      <c r="AO61" s="326"/>
      <c r="AP61" s="326"/>
      <c r="AQ61" s="326"/>
      <c r="AR61" s="326"/>
    </row>
    <row r="62" spans="1:44" ht="9.75" customHeight="1" x14ac:dyDescent="0.25">
      <c r="A62" s="326"/>
      <c r="B62" s="326"/>
      <c r="C62" s="326"/>
      <c r="D62" s="326"/>
      <c r="E62" s="326"/>
      <c r="F62" s="326"/>
      <c r="G62" s="326"/>
      <c r="H62" s="327"/>
      <c r="I62" s="328"/>
      <c r="J62" s="327"/>
      <c r="K62" s="327"/>
      <c r="L62" s="327"/>
      <c r="M62" s="327"/>
      <c r="N62" s="327"/>
      <c r="O62" s="327"/>
      <c r="P62" s="327"/>
      <c r="Q62" s="327"/>
      <c r="R62" s="327"/>
      <c r="S62" s="327"/>
      <c r="T62" s="327"/>
      <c r="U62" s="327"/>
      <c r="V62" s="327"/>
      <c r="W62" s="327"/>
      <c r="X62" s="327"/>
      <c r="Y62" s="326"/>
      <c r="Z62" s="326"/>
      <c r="AA62" s="326"/>
      <c r="AB62" s="326"/>
      <c r="AC62" s="326"/>
      <c r="AD62" s="330" t="s">
        <v>1435</v>
      </c>
      <c r="AE62" s="326"/>
      <c r="AF62" s="326"/>
      <c r="AG62" s="326"/>
      <c r="AH62" s="326"/>
      <c r="AI62" s="326"/>
      <c r="AJ62" s="326"/>
      <c r="AK62" s="326"/>
      <c r="AL62" s="326"/>
      <c r="AM62" s="326"/>
      <c r="AN62" s="326"/>
      <c r="AO62" s="326"/>
      <c r="AP62" s="326"/>
      <c r="AQ62" s="326"/>
      <c r="AR62" s="326"/>
    </row>
    <row r="63" spans="1:44" ht="9.75" customHeight="1" x14ac:dyDescent="0.25">
      <c r="A63" s="326"/>
      <c r="B63" s="326"/>
      <c r="C63" s="326"/>
      <c r="D63" s="326"/>
      <c r="E63" s="326"/>
      <c r="F63" s="326"/>
      <c r="G63" s="326"/>
      <c r="H63" s="327"/>
      <c r="I63" s="328"/>
      <c r="J63" s="327"/>
      <c r="K63" s="327"/>
      <c r="L63" s="327"/>
      <c r="M63" s="327"/>
      <c r="N63" s="327"/>
      <c r="O63" s="327"/>
      <c r="P63" s="327"/>
      <c r="Q63" s="327"/>
      <c r="R63" s="327"/>
      <c r="S63" s="327"/>
      <c r="T63" s="327"/>
      <c r="U63" s="327"/>
      <c r="V63" s="327"/>
      <c r="W63" s="327"/>
      <c r="X63" s="327"/>
      <c r="Y63" s="326"/>
      <c r="Z63" s="326"/>
      <c r="AA63" s="326"/>
      <c r="AB63" s="326"/>
      <c r="AC63" s="326"/>
      <c r="AD63" s="330" t="s">
        <v>1436</v>
      </c>
      <c r="AE63" s="326"/>
      <c r="AF63" s="326"/>
      <c r="AG63" s="326"/>
      <c r="AH63" s="326"/>
      <c r="AI63" s="326"/>
      <c r="AJ63" s="326"/>
      <c r="AK63" s="326"/>
      <c r="AL63" s="326"/>
      <c r="AM63" s="326"/>
      <c r="AN63" s="326"/>
      <c r="AO63" s="326"/>
      <c r="AP63" s="326"/>
      <c r="AQ63" s="326"/>
      <c r="AR63" s="326"/>
    </row>
    <row r="64" spans="1:44" ht="9.75" customHeight="1" x14ac:dyDescent="0.25">
      <c r="A64" s="326"/>
      <c r="B64" s="326"/>
      <c r="C64" s="326"/>
      <c r="D64" s="326"/>
      <c r="E64" s="326"/>
      <c r="F64" s="326"/>
      <c r="G64" s="326"/>
      <c r="H64" s="327"/>
      <c r="I64" s="328"/>
      <c r="J64" s="327"/>
      <c r="K64" s="327"/>
      <c r="L64" s="327"/>
      <c r="M64" s="327"/>
      <c r="N64" s="327"/>
      <c r="O64" s="327"/>
      <c r="P64" s="327"/>
      <c r="Q64" s="327"/>
      <c r="R64" s="327"/>
      <c r="S64" s="327"/>
      <c r="T64" s="327"/>
      <c r="U64" s="327"/>
      <c r="V64" s="327"/>
      <c r="W64" s="327"/>
      <c r="X64" s="327"/>
      <c r="Y64" s="326"/>
      <c r="Z64" s="326"/>
      <c r="AA64" s="326"/>
      <c r="AB64" s="326"/>
      <c r="AC64" s="326"/>
      <c r="AD64" s="330" t="s">
        <v>1437</v>
      </c>
      <c r="AE64" s="326"/>
      <c r="AF64" s="326"/>
      <c r="AG64" s="326"/>
      <c r="AH64" s="326"/>
      <c r="AI64" s="326"/>
      <c r="AJ64" s="326"/>
      <c r="AK64" s="326"/>
      <c r="AL64" s="326"/>
      <c r="AM64" s="326"/>
      <c r="AN64" s="326"/>
      <c r="AO64" s="326"/>
      <c r="AP64" s="326"/>
      <c r="AQ64" s="326"/>
      <c r="AR64" s="326"/>
    </row>
    <row r="65" spans="1:44" ht="9.75" customHeight="1" x14ac:dyDescent="0.25">
      <c r="A65" s="326"/>
      <c r="B65" s="326"/>
      <c r="C65" s="326"/>
      <c r="D65" s="326"/>
      <c r="E65" s="326"/>
      <c r="F65" s="326"/>
      <c r="G65" s="326"/>
      <c r="H65" s="327"/>
      <c r="I65" s="328"/>
      <c r="J65" s="327"/>
      <c r="K65" s="327"/>
      <c r="L65" s="327"/>
      <c r="M65" s="327"/>
      <c r="N65" s="327"/>
      <c r="O65" s="327"/>
      <c r="P65" s="327"/>
      <c r="Q65" s="327"/>
      <c r="R65" s="327"/>
      <c r="S65" s="327"/>
      <c r="T65" s="327"/>
      <c r="U65" s="327"/>
      <c r="V65" s="327"/>
      <c r="W65" s="327"/>
      <c r="X65" s="327"/>
      <c r="Y65" s="326"/>
      <c r="Z65" s="326"/>
      <c r="AA65" s="326"/>
      <c r="AB65" s="326"/>
      <c r="AC65" s="326"/>
      <c r="AD65" s="330" t="s">
        <v>1438</v>
      </c>
      <c r="AE65" s="326"/>
      <c r="AF65" s="326"/>
      <c r="AG65" s="326"/>
      <c r="AH65" s="326"/>
      <c r="AI65" s="326"/>
      <c r="AJ65" s="326"/>
      <c r="AK65" s="326"/>
      <c r="AL65" s="326"/>
      <c r="AM65" s="326"/>
      <c r="AN65" s="326"/>
      <c r="AO65" s="326"/>
      <c r="AP65" s="326"/>
      <c r="AQ65" s="326"/>
      <c r="AR65" s="326"/>
    </row>
    <row r="66" spans="1:44" ht="9.75" customHeight="1" x14ac:dyDescent="0.25">
      <c r="A66" s="326"/>
      <c r="B66" s="326"/>
      <c r="C66" s="326"/>
      <c r="D66" s="326"/>
      <c r="E66" s="326"/>
      <c r="F66" s="326"/>
      <c r="G66" s="326"/>
      <c r="H66" s="327"/>
      <c r="I66" s="328"/>
      <c r="J66" s="327"/>
      <c r="K66" s="327"/>
      <c r="L66" s="327"/>
      <c r="M66" s="327"/>
      <c r="N66" s="327"/>
      <c r="O66" s="327"/>
      <c r="P66" s="327"/>
      <c r="Q66" s="327"/>
      <c r="R66" s="327"/>
      <c r="S66" s="327"/>
      <c r="T66" s="327"/>
      <c r="U66" s="327"/>
      <c r="V66" s="327"/>
      <c r="W66" s="327"/>
      <c r="X66" s="327"/>
      <c r="Y66" s="326"/>
      <c r="Z66" s="326"/>
      <c r="AA66" s="326"/>
      <c r="AB66" s="326"/>
      <c r="AC66" s="326"/>
      <c r="AD66" s="330" t="s">
        <v>1439</v>
      </c>
      <c r="AE66" s="326"/>
      <c r="AF66" s="326"/>
      <c r="AG66" s="326"/>
      <c r="AH66" s="326"/>
      <c r="AI66" s="326"/>
      <c r="AJ66" s="326"/>
      <c r="AK66" s="326"/>
      <c r="AL66" s="326"/>
      <c r="AM66" s="326"/>
      <c r="AN66" s="326"/>
      <c r="AO66" s="326"/>
      <c r="AP66" s="326"/>
      <c r="AQ66" s="326"/>
      <c r="AR66" s="326"/>
    </row>
    <row r="67" spans="1:44" ht="9.75" customHeight="1" x14ac:dyDescent="0.25">
      <c r="A67" s="326"/>
      <c r="B67" s="326"/>
      <c r="C67" s="326"/>
      <c r="D67" s="326"/>
      <c r="E67" s="326"/>
      <c r="F67" s="326"/>
      <c r="G67" s="326"/>
      <c r="H67" s="327"/>
      <c r="I67" s="328"/>
      <c r="J67" s="327"/>
      <c r="K67" s="327"/>
      <c r="L67" s="327"/>
      <c r="M67" s="327"/>
      <c r="N67" s="327"/>
      <c r="O67" s="327"/>
      <c r="P67" s="327"/>
      <c r="Q67" s="327"/>
      <c r="R67" s="327"/>
      <c r="S67" s="327"/>
      <c r="T67" s="327"/>
      <c r="U67" s="327"/>
      <c r="V67" s="327"/>
      <c r="W67" s="327"/>
      <c r="X67" s="327"/>
      <c r="Y67" s="326"/>
      <c r="Z67" s="326"/>
      <c r="AA67" s="326"/>
      <c r="AB67" s="326"/>
      <c r="AC67" s="326"/>
      <c r="AD67" s="330" t="s">
        <v>1440</v>
      </c>
      <c r="AE67" s="326"/>
      <c r="AF67" s="326"/>
      <c r="AG67" s="326"/>
      <c r="AH67" s="326"/>
      <c r="AI67" s="326"/>
      <c r="AJ67" s="326"/>
      <c r="AK67" s="326"/>
      <c r="AL67" s="326"/>
      <c r="AM67" s="326"/>
      <c r="AN67" s="326"/>
      <c r="AO67" s="326"/>
      <c r="AP67" s="326"/>
      <c r="AQ67" s="326"/>
      <c r="AR67" s="326"/>
    </row>
    <row r="68" spans="1:44" ht="9.75" customHeight="1" x14ac:dyDescent="0.25">
      <c r="A68" s="326"/>
      <c r="B68" s="326"/>
      <c r="C68" s="326"/>
      <c r="D68" s="326"/>
      <c r="E68" s="326"/>
      <c r="F68" s="326"/>
      <c r="G68" s="326"/>
      <c r="H68" s="327"/>
      <c r="I68" s="328"/>
      <c r="J68" s="327"/>
      <c r="K68" s="327"/>
      <c r="L68" s="327"/>
      <c r="M68" s="327"/>
      <c r="N68" s="327"/>
      <c r="O68" s="327"/>
      <c r="P68" s="327"/>
      <c r="Q68" s="327"/>
      <c r="R68" s="327"/>
      <c r="S68" s="327"/>
      <c r="T68" s="327"/>
      <c r="U68" s="327"/>
      <c r="V68" s="327"/>
      <c r="W68" s="327"/>
      <c r="X68" s="327"/>
      <c r="Y68" s="326"/>
      <c r="Z68" s="326"/>
      <c r="AA68" s="326"/>
      <c r="AB68" s="326"/>
      <c r="AC68" s="326"/>
      <c r="AD68" s="330" t="s">
        <v>1441</v>
      </c>
      <c r="AE68" s="326"/>
      <c r="AF68" s="326"/>
      <c r="AG68" s="326"/>
      <c r="AH68" s="326"/>
      <c r="AI68" s="326"/>
      <c r="AJ68" s="326"/>
      <c r="AK68" s="326"/>
      <c r="AL68" s="326"/>
      <c r="AM68" s="326"/>
      <c r="AN68" s="326"/>
      <c r="AO68" s="326"/>
      <c r="AP68" s="326"/>
      <c r="AQ68" s="326"/>
      <c r="AR68" s="326"/>
    </row>
    <row r="69" spans="1:44" ht="9.75" customHeight="1" x14ac:dyDescent="0.25">
      <c r="A69" s="326"/>
      <c r="B69" s="326"/>
      <c r="C69" s="326"/>
      <c r="D69" s="326"/>
      <c r="E69" s="326"/>
      <c r="F69" s="326"/>
      <c r="G69" s="326"/>
      <c r="H69" s="327"/>
      <c r="I69" s="328"/>
      <c r="J69" s="327"/>
      <c r="K69" s="327"/>
      <c r="L69" s="327"/>
      <c r="M69" s="327"/>
      <c r="N69" s="327"/>
      <c r="O69" s="327"/>
      <c r="P69" s="327"/>
      <c r="Q69" s="327"/>
      <c r="R69" s="327"/>
      <c r="S69" s="327"/>
      <c r="T69" s="327"/>
      <c r="U69" s="327"/>
      <c r="V69" s="327"/>
      <c r="W69" s="327"/>
      <c r="X69" s="327"/>
      <c r="Y69" s="326"/>
      <c r="Z69" s="326"/>
      <c r="AA69" s="326"/>
      <c r="AB69" s="326"/>
      <c r="AC69" s="326"/>
      <c r="AD69" s="330" t="s">
        <v>1442</v>
      </c>
      <c r="AE69" s="326"/>
      <c r="AF69" s="326"/>
      <c r="AG69" s="326"/>
      <c r="AH69" s="326"/>
      <c r="AI69" s="326"/>
      <c r="AJ69" s="326"/>
      <c r="AK69" s="326"/>
      <c r="AL69" s="326"/>
      <c r="AM69" s="326"/>
      <c r="AN69" s="326"/>
      <c r="AO69" s="326"/>
      <c r="AP69" s="326"/>
      <c r="AQ69" s="326"/>
      <c r="AR69" s="326"/>
    </row>
    <row r="70" spans="1:44" ht="9.75" customHeight="1" x14ac:dyDescent="0.25">
      <c r="A70" s="326"/>
      <c r="B70" s="326"/>
      <c r="C70" s="326"/>
      <c r="D70" s="326"/>
      <c r="E70" s="326"/>
      <c r="F70" s="326"/>
      <c r="G70" s="326"/>
      <c r="H70" s="327"/>
      <c r="I70" s="328"/>
      <c r="J70" s="327"/>
      <c r="K70" s="327"/>
      <c r="L70" s="327"/>
      <c r="M70" s="327"/>
      <c r="N70" s="327"/>
      <c r="O70" s="327"/>
      <c r="P70" s="327"/>
      <c r="Q70" s="327"/>
      <c r="R70" s="327"/>
      <c r="S70" s="327"/>
      <c r="T70" s="327"/>
      <c r="U70" s="327"/>
      <c r="V70" s="327"/>
      <c r="W70" s="327"/>
      <c r="X70" s="327"/>
      <c r="Y70" s="326"/>
      <c r="Z70" s="326"/>
      <c r="AA70" s="326"/>
      <c r="AB70" s="326"/>
      <c r="AC70" s="326"/>
      <c r="AD70" s="330" t="s">
        <v>1443</v>
      </c>
      <c r="AE70" s="326"/>
      <c r="AF70" s="326"/>
      <c r="AG70" s="326"/>
      <c r="AH70" s="326"/>
      <c r="AI70" s="326"/>
      <c r="AJ70" s="326"/>
      <c r="AK70" s="326"/>
      <c r="AL70" s="326"/>
      <c r="AM70" s="326"/>
      <c r="AN70" s="326"/>
      <c r="AO70" s="326"/>
      <c r="AP70" s="326"/>
      <c r="AQ70" s="326"/>
      <c r="AR70" s="326"/>
    </row>
    <row r="71" spans="1:44" ht="9.75" customHeight="1" x14ac:dyDescent="0.25">
      <c r="A71" s="326"/>
      <c r="B71" s="326"/>
      <c r="C71" s="326"/>
      <c r="D71" s="326"/>
      <c r="E71" s="326"/>
      <c r="F71" s="326"/>
      <c r="G71" s="326"/>
      <c r="H71" s="327"/>
      <c r="I71" s="328"/>
      <c r="J71" s="327"/>
      <c r="K71" s="327"/>
      <c r="L71" s="327"/>
      <c r="M71" s="327"/>
      <c r="N71" s="327"/>
      <c r="O71" s="327"/>
      <c r="P71" s="327"/>
      <c r="Q71" s="327"/>
      <c r="R71" s="327"/>
      <c r="S71" s="327"/>
      <c r="T71" s="327"/>
      <c r="U71" s="327"/>
      <c r="V71" s="327"/>
      <c r="W71" s="327"/>
      <c r="X71" s="327"/>
      <c r="Y71" s="326"/>
      <c r="Z71" s="326"/>
      <c r="AA71" s="326"/>
      <c r="AB71" s="326"/>
      <c r="AC71" s="326"/>
      <c r="AD71" s="330" t="s">
        <v>1444</v>
      </c>
      <c r="AE71" s="326"/>
      <c r="AF71" s="326"/>
      <c r="AG71" s="326"/>
      <c r="AH71" s="326"/>
      <c r="AI71" s="326"/>
      <c r="AJ71" s="326"/>
      <c r="AK71" s="326"/>
      <c r="AL71" s="326"/>
      <c r="AM71" s="326"/>
      <c r="AN71" s="326"/>
      <c r="AO71" s="326"/>
      <c r="AP71" s="326"/>
      <c r="AQ71" s="326"/>
      <c r="AR71" s="326"/>
    </row>
    <row r="72" spans="1:44" ht="9.75" customHeight="1" x14ac:dyDescent="0.25">
      <c r="A72" s="326"/>
      <c r="B72" s="326"/>
      <c r="C72" s="326"/>
      <c r="D72" s="326"/>
      <c r="E72" s="326"/>
      <c r="F72" s="326"/>
      <c r="G72" s="326"/>
      <c r="H72" s="327"/>
      <c r="I72" s="328"/>
      <c r="J72" s="327"/>
      <c r="K72" s="327"/>
      <c r="L72" s="327"/>
      <c r="M72" s="327"/>
      <c r="N72" s="327"/>
      <c r="O72" s="327"/>
      <c r="P72" s="327"/>
      <c r="Q72" s="327"/>
      <c r="R72" s="327"/>
      <c r="S72" s="327"/>
      <c r="T72" s="327"/>
      <c r="U72" s="327"/>
      <c r="V72" s="327"/>
      <c r="W72" s="327"/>
      <c r="X72" s="327"/>
      <c r="Y72" s="326"/>
      <c r="Z72" s="326"/>
      <c r="AA72" s="326"/>
      <c r="AB72" s="326"/>
      <c r="AC72" s="326"/>
      <c r="AD72" s="330" t="s">
        <v>1445</v>
      </c>
      <c r="AE72" s="326"/>
      <c r="AF72" s="326"/>
      <c r="AG72" s="326"/>
      <c r="AH72" s="326"/>
      <c r="AI72" s="326"/>
      <c r="AJ72" s="326"/>
      <c r="AK72" s="326"/>
      <c r="AL72" s="326"/>
      <c r="AM72" s="326"/>
      <c r="AN72" s="326"/>
      <c r="AO72" s="326"/>
      <c r="AP72" s="326"/>
      <c r="AQ72" s="326"/>
      <c r="AR72" s="326"/>
    </row>
    <row r="73" spans="1:44" ht="9.75" customHeight="1" x14ac:dyDescent="0.25">
      <c r="A73" s="326"/>
      <c r="B73" s="326"/>
      <c r="C73" s="326"/>
      <c r="D73" s="326"/>
      <c r="E73" s="326"/>
      <c r="F73" s="326"/>
      <c r="G73" s="326"/>
      <c r="H73" s="327"/>
      <c r="I73" s="328"/>
      <c r="J73" s="327"/>
      <c r="K73" s="327"/>
      <c r="L73" s="327"/>
      <c r="M73" s="327"/>
      <c r="N73" s="327"/>
      <c r="O73" s="327"/>
      <c r="P73" s="327"/>
      <c r="Q73" s="327"/>
      <c r="R73" s="327"/>
      <c r="S73" s="327"/>
      <c r="T73" s="327"/>
      <c r="U73" s="327"/>
      <c r="V73" s="327"/>
      <c r="W73" s="327"/>
      <c r="X73" s="327"/>
      <c r="Y73" s="326"/>
      <c r="Z73" s="326"/>
      <c r="AA73" s="326"/>
      <c r="AB73" s="326"/>
      <c r="AC73" s="326"/>
      <c r="AD73" s="330" t="s">
        <v>1446</v>
      </c>
      <c r="AE73" s="326"/>
      <c r="AF73" s="326"/>
      <c r="AG73" s="326"/>
      <c r="AH73" s="326"/>
      <c r="AI73" s="326"/>
      <c r="AJ73" s="326"/>
      <c r="AK73" s="326"/>
      <c r="AL73" s="326"/>
      <c r="AM73" s="326"/>
      <c r="AN73" s="326"/>
      <c r="AO73" s="326"/>
      <c r="AP73" s="326"/>
      <c r="AQ73" s="326"/>
      <c r="AR73" s="326"/>
    </row>
    <row r="74" spans="1:44" ht="9.75" customHeight="1" x14ac:dyDescent="0.25">
      <c r="A74" s="326"/>
      <c r="B74" s="326"/>
      <c r="C74" s="326"/>
      <c r="D74" s="326"/>
      <c r="E74" s="326"/>
      <c r="F74" s="326"/>
      <c r="G74" s="326"/>
      <c r="H74" s="327"/>
      <c r="I74" s="328"/>
      <c r="J74" s="327"/>
      <c r="K74" s="327"/>
      <c r="L74" s="327"/>
      <c r="M74" s="327"/>
      <c r="N74" s="327"/>
      <c r="O74" s="327"/>
      <c r="P74" s="327"/>
      <c r="Q74" s="327"/>
      <c r="R74" s="327"/>
      <c r="S74" s="327"/>
      <c r="T74" s="327"/>
      <c r="U74" s="327"/>
      <c r="V74" s="327"/>
      <c r="W74" s="327"/>
      <c r="X74" s="327"/>
      <c r="Y74" s="326"/>
      <c r="Z74" s="326"/>
      <c r="AA74" s="326"/>
      <c r="AB74" s="326"/>
      <c r="AC74" s="326"/>
      <c r="AD74" s="330" t="s">
        <v>1447</v>
      </c>
      <c r="AE74" s="326"/>
      <c r="AF74" s="326"/>
      <c r="AG74" s="326"/>
      <c r="AH74" s="326"/>
      <c r="AI74" s="326"/>
      <c r="AJ74" s="326"/>
      <c r="AK74" s="326"/>
      <c r="AL74" s="326"/>
      <c r="AM74" s="326"/>
      <c r="AN74" s="326"/>
      <c r="AO74" s="326"/>
      <c r="AP74" s="326"/>
      <c r="AQ74" s="326"/>
      <c r="AR74" s="326"/>
    </row>
    <row r="75" spans="1:44" ht="9.75" customHeight="1" x14ac:dyDescent="0.25">
      <c r="A75" s="326"/>
      <c r="B75" s="326"/>
      <c r="C75" s="326"/>
      <c r="D75" s="326"/>
      <c r="E75" s="326"/>
      <c r="F75" s="326"/>
      <c r="G75" s="326"/>
      <c r="H75" s="327"/>
      <c r="I75" s="328"/>
      <c r="J75" s="327"/>
      <c r="K75" s="327"/>
      <c r="L75" s="327"/>
      <c r="M75" s="327"/>
      <c r="N75" s="327"/>
      <c r="O75" s="327"/>
      <c r="P75" s="327"/>
      <c r="Q75" s="327"/>
      <c r="R75" s="327"/>
      <c r="S75" s="327"/>
      <c r="T75" s="327"/>
      <c r="U75" s="327"/>
      <c r="V75" s="327"/>
      <c r="W75" s="327"/>
      <c r="X75" s="327"/>
      <c r="Y75" s="326"/>
      <c r="Z75" s="326"/>
      <c r="AA75" s="326"/>
      <c r="AB75" s="326"/>
      <c r="AC75" s="326"/>
      <c r="AD75" s="330" t="s">
        <v>1448</v>
      </c>
      <c r="AE75" s="326"/>
      <c r="AF75" s="326"/>
      <c r="AG75" s="326"/>
      <c r="AH75" s="326"/>
      <c r="AI75" s="326"/>
      <c r="AJ75" s="326"/>
      <c r="AK75" s="326"/>
      <c r="AL75" s="326"/>
      <c r="AM75" s="326"/>
      <c r="AN75" s="326"/>
      <c r="AO75" s="326"/>
      <c r="AP75" s="326"/>
      <c r="AQ75" s="326"/>
      <c r="AR75" s="326"/>
    </row>
    <row r="76" spans="1:44" ht="9.75" customHeight="1" x14ac:dyDescent="0.25">
      <c r="A76" s="326"/>
      <c r="B76" s="326"/>
      <c r="C76" s="326"/>
      <c r="D76" s="326"/>
      <c r="E76" s="326"/>
      <c r="F76" s="326"/>
      <c r="G76" s="326"/>
      <c r="H76" s="327"/>
      <c r="I76" s="328"/>
      <c r="J76" s="327"/>
      <c r="K76" s="327"/>
      <c r="L76" s="327"/>
      <c r="M76" s="327"/>
      <c r="N76" s="327"/>
      <c r="O76" s="327"/>
      <c r="P76" s="327"/>
      <c r="Q76" s="327"/>
      <c r="R76" s="327"/>
      <c r="S76" s="327"/>
      <c r="T76" s="327"/>
      <c r="U76" s="327"/>
      <c r="V76" s="327"/>
      <c r="W76" s="327"/>
      <c r="X76" s="327"/>
      <c r="Y76" s="326"/>
      <c r="Z76" s="326"/>
      <c r="AA76" s="326"/>
      <c r="AB76" s="326"/>
      <c r="AC76" s="326"/>
      <c r="AD76" s="330" t="s">
        <v>1449</v>
      </c>
      <c r="AE76" s="326"/>
      <c r="AF76" s="326"/>
      <c r="AG76" s="326"/>
      <c r="AH76" s="326"/>
      <c r="AI76" s="326"/>
      <c r="AJ76" s="326"/>
      <c r="AK76" s="326"/>
      <c r="AL76" s="326"/>
      <c r="AM76" s="326"/>
      <c r="AN76" s="326"/>
      <c r="AO76" s="326"/>
      <c r="AP76" s="326"/>
      <c r="AQ76" s="326"/>
      <c r="AR76" s="326"/>
    </row>
    <row r="77" spans="1:44" ht="9.75" customHeight="1" x14ac:dyDescent="0.25">
      <c r="A77" s="326"/>
      <c r="B77" s="326"/>
      <c r="C77" s="326"/>
      <c r="D77" s="326"/>
      <c r="E77" s="326"/>
      <c r="F77" s="326"/>
      <c r="G77" s="326"/>
      <c r="H77" s="327"/>
      <c r="I77" s="328"/>
      <c r="J77" s="327"/>
      <c r="K77" s="327"/>
      <c r="L77" s="327"/>
      <c r="M77" s="327"/>
      <c r="N77" s="327"/>
      <c r="O77" s="327"/>
      <c r="P77" s="327"/>
      <c r="Q77" s="327"/>
      <c r="R77" s="327"/>
      <c r="S77" s="327"/>
      <c r="T77" s="327"/>
      <c r="U77" s="327"/>
      <c r="V77" s="327"/>
      <c r="W77" s="327"/>
      <c r="X77" s="327"/>
      <c r="Y77" s="326"/>
      <c r="Z77" s="326"/>
      <c r="AA77" s="326"/>
      <c r="AB77" s="326"/>
      <c r="AC77" s="326"/>
      <c r="AD77" s="330" t="s">
        <v>1450</v>
      </c>
      <c r="AE77" s="326"/>
      <c r="AF77" s="326"/>
      <c r="AG77" s="326"/>
      <c r="AH77" s="326"/>
      <c r="AI77" s="326"/>
      <c r="AJ77" s="326"/>
      <c r="AK77" s="326"/>
      <c r="AL77" s="326"/>
      <c r="AM77" s="326"/>
      <c r="AN77" s="326"/>
      <c r="AO77" s="326"/>
      <c r="AP77" s="326"/>
      <c r="AQ77" s="326"/>
      <c r="AR77" s="326"/>
    </row>
    <row r="78" spans="1:44" ht="9.75" customHeight="1" x14ac:dyDescent="0.25">
      <c r="A78" s="326"/>
      <c r="B78" s="326"/>
      <c r="C78" s="326"/>
      <c r="D78" s="326"/>
      <c r="E78" s="326"/>
      <c r="F78" s="326"/>
      <c r="G78" s="326"/>
      <c r="H78" s="327"/>
      <c r="I78" s="328"/>
      <c r="J78" s="327"/>
      <c r="K78" s="327"/>
      <c r="L78" s="327"/>
      <c r="M78" s="327"/>
      <c r="N78" s="327"/>
      <c r="O78" s="327"/>
      <c r="P78" s="327"/>
      <c r="Q78" s="327"/>
      <c r="R78" s="327"/>
      <c r="S78" s="327"/>
      <c r="T78" s="327"/>
      <c r="U78" s="327"/>
      <c r="V78" s="327"/>
      <c r="W78" s="327"/>
      <c r="X78" s="327"/>
      <c r="Y78" s="326"/>
      <c r="Z78" s="326"/>
      <c r="AA78" s="326"/>
      <c r="AB78" s="326"/>
      <c r="AC78" s="326"/>
      <c r="AD78" s="330" t="s">
        <v>1451</v>
      </c>
      <c r="AE78" s="326"/>
      <c r="AF78" s="326"/>
      <c r="AG78" s="326"/>
      <c r="AH78" s="326"/>
      <c r="AI78" s="326"/>
      <c r="AJ78" s="326"/>
      <c r="AK78" s="326"/>
      <c r="AL78" s="326"/>
      <c r="AM78" s="326"/>
      <c r="AN78" s="326"/>
      <c r="AO78" s="326"/>
      <c r="AP78" s="326"/>
      <c r="AQ78" s="326"/>
      <c r="AR78" s="326"/>
    </row>
    <row r="79" spans="1:44" ht="9.75" customHeight="1" x14ac:dyDescent="0.25">
      <c r="A79" s="326"/>
      <c r="B79" s="326"/>
      <c r="C79" s="326"/>
      <c r="D79" s="326"/>
      <c r="E79" s="326"/>
      <c r="F79" s="326"/>
      <c r="G79" s="326"/>
      <c r="H79" s="327"/>
      <c r="I79" s="328"/>
      <c r="J79" s="327"/>
      <c r="K79" s="327"/>
      <c r="L79" s="327"/>
      <c r="M79" s="327"/>
      <c r="N79" s="327"/>
      <c r="O79" s="327"/>
      <c r="P79" s="327"/>
      <c r="Q79" s="327"/>
      <c r="R79" s="327"/>
      <c r="S79" s="327"/>
      <c r="T79" s="327"/>
      <c r="U79" s="327"/>
      <c r="V79" s="327"/>
      <c r="W79" s="327"/>
      <c r="X79" s="327"/>
      <c r="Y79" s="326"/>
      <c r="Z79" s="326"/>
      <c r="AA79" s="326"/>
      <c r="AB79" s="326"/>
      <c r="AC79" s="326"/>
      <c r="AD79" s="330" t="s">
        <v>1452</v>
      </c>
      <c r="AE79" s="326"/>
      <c r="AF79" s="326"/>
      <c r="AG79" s="326"/>
      <c r="AH79" s="326"/>
      <c r="AI79" s="326"/>
      <c r="AJ79" s="326"/>
      <c r="AK79" s="326"/>
      <c r="AL79" s="326"/>
      <c r="AM79" s="326"/>
      <c r="AN79" s="326"/>
      <c r="AO79" s="326"/>
      <c r="AP79" s="326"/>
      <c r="AQ79" s="326"/>
      <c r="AR79" s="326"/>
    </row>
    <row r="80" spans="1:44" ht="9.75" customHeight="1" x14ac:dyDescent="0.25">
      <c r="A80" s="326"/>
      <c r="B80" s="326"/>
      <c r="C80" s="326"/>
      <c r="D80" s="326"/>
      <c r="E80" s="326"/>
      <c r="F80" s="326"/>
      <c r="G80" s="326"/>
      <c r="H80" s="327"/>
      <c r="I80" s="328"/>
      <c r="J80" s="327"/>
      <c r="K80" s="327"/>
      <c r="L80" s="327"/>
      <c r="M80" s="327"/>
      <c r="N80" s="327"/>
      <c r="O80" s="327"/>
      <c r="P80" s="327"/>
      <c r="Q80" s="327"/>
      <c r="R80" s="327"/>
      <c r="S80" s="327"/>
      <c r="T80" s="327"/>
      <c r="U80" s="327"/>
      <c r="V80" s="327"/>
      <c r="W80" s="327"/>
      <c r="X80" s="327"/>
      <c r="Y80" s="326"/>
      <c r="Z80" s="326"/>
      <c r="AA80" s="326"/>
      <c r="AB80" s="326"/>
      <c r="AC80" s="326"/>
      <c r="AD80" s="330" t="s">
        <v>1453</v>
      </c>
      <c r="AE80" s="326"/>
      <c r="AF80" s="326"/>
      <c r="AG80" s="326"/>
      <c r="AH80" s="326"/>
      <c r="AI80" s="326"/>
      <c r="AJ80" s="326"/>
      <c r="AK80" s="326"/>
      <c r="AL80" s="326"/>
      <c r="AM80" s="326"/>
      <c r="AN80" s="326"/>
      <c r="AO80" s="326"/>
      <c r="AP80" s="326"/>
      <c r="AQ80" s="326"/>
      <c r="AR80" s="326"/>
    </row>
    <row r="81" spans="1:44" ht="9.75" customHeight="1" x14ac:dyDescent="0.25">
      <c r="A81" s="326"/>
      <c r="B81" s="326"/>
      <c r="C81" s="326"/>
      <c r="D81" s="326"/>
      <c r="E81" s="326"/>
      <c r="F81" s="326"/>
      <c r="G81" s="326"/>
      <c r="H81" s="327"/>
      <c r="I81" s="328"/>
      <c r="J81" s="327"/>
      <c r="K81" s="327"/>
      <c r="L81" s="327"/>
      <c r="M81" s="327"/>
      <c r="N81" s="327"/>
      <c r="O81" s="327"/>
      <c r="P81" s="327"/>
      <c r="Q81" s="327"/>
      <c r="R81" s="327"/>
      <c r="S81" s="327"/>
      <c r="T81" s="327"/>
      <c r="U81" s="327"/>
      <c r="V81" s="327"/>
      <c r="W81" s="327"/>
      <c r="X81" s="327"/>
      <c r="Y81" s="326"/>
      <c r="Z81" s="326"/>
      <c r="AA81" s="326"/>
      <c r="AB81" s="326"/>
      <c r="AC81" s="326"/>
      <c r="AD81" s="330" t="s">
        <v>1454</v>
      </c>
      <c r="AE81" s="326"/>
      <c r="AF81" s="326"/>
      <c r="AG81" s="326"/>
      <c r="AH81" s="326"/>
      <c r="AI81" s="326"/>
      <c r="AJ81" s="326"/>
      <c r="AK81" s="326"/>
      <c r="AL81" s="326"/>
      <c r="AM81" s="326"/>
      <c r="AN81" s="326"/>
      <c r="AO81" s="326"/>
      <c r="AP81" s="326"/>
      <c r="AQ81" s="326"/>
      <c r="AR81" s="326"/>
    </row>
    <row r="82" spans="1:44" ht="9.75" customHeight="1" x14ac:dyDescent="0.25">
      <c r="A82" s="326"/>
      <c r="B82" s="326"/>
      <c r="C82" s="326"/>
      <c r="D82" s="326"/>
      <c r="E82" s="326"/>
      <c r="F82" s="326"/>
      <c r="G82" s="326"/>
      <c r="H82" s="327"/>
      <c r="I82" s="328"/>
      <c r="J82" s="327"/>
      <c r="K82" s="327"/>
      <c r="L82" s="327"/>
      <c r="M82" s="327"/>
      <c r="N82" s="327"/>
      <c r="O82" s="327"/>
      <c r="P82" s="327"/>
      <c r="Q82" s="327"/>
      <c r="R82" s="327"/>
      <c r="S82" s="327"/>
      <c r="T82" s="327"/>
      <c r="U82" s="327"/>
      <c r="V82" s="327"/>
      <c r="W82" s="327"/>
      <c r="X82" s="327"/>
      <c r="Y82" s="326"/>
      <c r="Z82" s="326"/>
      <c r="AA82" s="326"/>
      <c r="AB82" s="326"/>
      <c r="AC82" s="326"/>
      <c r="AD82" s="330" t="s">
        <v>1455</v>
      </c>
      <c r="AE82" s="326"/>
      <c r="AF82" s="326"/>
      <c r="AG82" s="326"/>
      <c r="AH82" s="326"/>
      <c r="AI82" s="326"/>
      <c r="AJ82" s="326"/>
      <c r="AK82" s="326"/>
      <c r="AL82" s="326"/>
      <c r="AM82" s="326"/>
      <c r="AN82" s="326"/>
      <c r="AO82" s="326"/>
      <c r="AP82" s="326"/>
      <c r="AQ82" s="326"/>
      <c r="AR82" s="326"/>
    </row>
    <row r="83" spans="1:44" ht="9.75" customHeight="1" x14ac:dyDescent="0.25">
      <c r="A83" s="326"/>
      <c r="B83" s="326"/>
      <c r="C83" s="326"/>
      <c r="D83" s="326"/>
      <c r="E83" s="326"/>
      <c r="F83" s="326"/>
      <c r="G83" s="326"/>
      <c r="H83" s="327"/>
      <c r="I83" s="328"/>
      <c r="J83" s="327"/>
      <c r="K83" s="327"/>
      <c r="L83" s="327"/>
      <c r="M83" s="327"/>
      <c r="N83" s="327"/>
      <c r="O83" s="327"/>
      <c r="P83" s="327"/>
      <c r="Q83" s="327"/>
      <c r="R83" s="327"/>
      <c r="S83" s="327"/>
      <c r="T83" s="327"/>
      <c r="U83" s="327"/>
      <c r="V83" s="327"/>
      <c r="W83" s="327"/>
      <c r="X83" s="327"/>
      <c r="Y83" s="326"/>
      <c r="Z83" s="326"/>
      <c r="AA83" s="326"/>
      <c r="AB83" s="326"/>
      <c r="AC83" s="326"/>
      <c r="AD83" s="330" t="s">
        <v>1456</v>
      </c>
      <c r="AE83" s="326"/>
      <c r="AF83" s="326"/>
      <c r="AG83" s="326"/>
      <c r="AH83" s="326"/>
      <c r="AI83" s="326"/>
      <c r="AJ83" s="326"/>
      <c r="AK83" s="326"/>
      <c r="AL83" s="326"/>
      <c r="AM83" s="326"/>
      <c r="AN83" s="326"/>
      <c r="AO83" s="326"/>
      <c r="AP83" s="326"/>
      <c r="AQ83" s="326"/>
      <c r="AR83" s="326"/>
    </row>
    <row r="84" spans="1:44" ht="9.75" customHeight="1" x14ac:dyDescent="0.25">
      <c r="A84" s="326"/>
      <c r="B84" s="326"/>
      <c r="C84" s="326"/>
      <c r="D84" s="326"/>
      <c r="E84" s="326"/>
      <c r="F84" s="326"/>
      <c r="G84" s="326"/>
      <c r="H84" s="327"/>
      <c r="I84" s="328"/>
      <c r="J84" s="327"/>
      <c r="K84" s="327"/>
      <c r="L84" s="327"/>
      <c r="M84" s="327"/>
      <c r="N84" s="327"/>
      <c r="O84" s="327"/>
      <c r="P84" s="327"/>
      <c r="Q84" s="327"/>
      <c r="R84" s="327"/>
      <c r="S84" s="327"/>
      <c r="T84" s="327"/>
      <c r="U84" s="327"/>
      <c r="V84" s="327"/>
      <c r="W84" s="327"/>
      <c r="X84" s="327"/>
      <c r="Y84" s="326"/>
      <c r="Z84" s="326"/>
      <c r="AA84" s="326"/>
      <c r="AB84" s="326"/>
      <c r="AC84" s="326"/>
      <c r="AD84" s="330" t="s">
        <v>1457</v>
      </c>
      <c r="AE84" s="326"/>
      <c r="AF84" s="326"/>
      <c r="AG84" s="326"/>
      <c r="AH84" s="326"/>
      <c r="AI84" s="326"/>
      <c r="AJ84" s="326"/>
      <c r="AK84" s="326"/>
      <c r="AL84" s="326"/>
      <c r="AM84" s="326"/>
      <c r="AN84" s="326"/>
      <c r="AO84" s="326"/>
      <c r="AP84" s="326"/>
      <c r="AQ84" s="326"/>
      <c r="AR84" s="326"/>
    </row>
    <row r="85" spans="1:44" ht="9.75" customHeight="1" x14ac:dyDescent="0.25">
      <c r="A85" s="326"/>
      <c r="B85" s="326"/>
      <c r="C85" s="326"/>
      <c r="D85" s="326"/>
      <c r="E85" s="326"/>
      <c r="F85" s="326"/>
      <c r="G85" s="326"/>
      <c r="H85" s="327"/>
      <c r="I85" s="328"/>
      <c r="J85" s="327"/>
      <c r="K85" s="327"/>
      <c r="L85" s="327"/>
      <c r="M85" s="327"/>
      <c r="N85" s="327"/>
      <c r="O85" s="327"/>
      <c r="P85" s="327"/>
      <c r="Q85" s="327"/>
      <c r="R85" s="327"/>
      <c r="S85" s="327"/>
      <c r="T85" s="327"/>
      <c r="U85" s="327"/>
      <c r="V85" s="327"/>
      <c r="W85" s="327"/>
      <c r="X85" s="327"/>
      <c r="Y85" s="326"/>
      <c r="Z85" s="326"/>
      <c r="AA85" s="326"/>
      <c r="AB85" s="326"/>
      <c r="AC85" s="326"/>
      <c r="AD85" s="326" t="s">
        <v>64</v>
      </c>
      <c r="AE85" s="326"/>
      <c r="AF85" s="326"/>
      <c r="AG85" s="326"/>
      <c r="AH85" s="326"/>
      <c r="AI85" s="326"/>
      <c r="AJ85" s="326"/>
      <c r="AK85" s="326"/>
      <c r="AL85" s="326"/>
      <c r="AM85" s="326"/>
      <c r="AN85" s="326"/>
      <c r="AO85" s="326"/>
      <c r="AP85" s="326"/>
      <c r="AQ85" s="326"/>
      <c r="AR85" s="326"/>
    </row>
  </sheetData>
  <dataValidations count="2">
    <dataValidation type="list" allowBlank="1" showErrorMessage="1" sqref="X5" xr:uid="{00000000-0002-0000-0E00-000000000000}">
      <formula1>$B$15:$B$50</formula1>
    </dataValidation>
    <dataValidation type="custom" allowBlank="1" showInputMessage="1" showErrorMessage="1" prompt="Texto Excedido - El texto de este campo no debe exceder los 1.000 caracteres. En caso de requerir insertar un texto mayor, contacte al Equipo de Costos y Presupuesto de la SDES." sqref="N2:N7" xr:uid="{00000000-0002-0000-0E00-000001000000}">
      <formula1>LTE(LEN(N2),(1000))</formula1>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L319"/>
  <sheetViews>
    <sheetView topLeftCell="A109" workbookViewId="0">
      <selection activeCell="A156" sqref="A156:I156"/>
    </sheetView>
  </sheetViews>
  <sheetFormatPr baseColWidth="10" defaultColWidth="14.42578125" defaultRowHeight="15" customHeight="1" x14ac:dyDescent="0.25"/>
  <cols>
    <col min="1" max="1" width="27.28515625" customWidth="1"/>
    <col min="2" max="9" width="14.5703125" customWidth="1"/>
    <col min="10" max="32" width="12.5703125" customWidth="1"/>
  </cols>
  <sheetData>
    <row r="1" spans="1:9" ht="21.75" customHeight="1" x14ac:dyDescent="0.25">
      <c r="A1" s="405" t="s">
        <v>0</v>
      </c>
      <c r="B1" s="403"/>
      <c r="C1" s="403"/>
      <c r="D1" s="403"/>
      <c r="E1" s="403"/>
      <c r="F1" s="403"/>
      <c r="G1" s="403"/>
      <c r="H1" s="403"/>
      <c r="I1" s="404"/>
    </row>
    <row r="2" spans="1:9" ht="21.75" customHeight="1" x14ac:dyDescent="0.25">
      <c r="A2" s="406" t="s">
        <v>1</v>
      </c>
      <c r="B2" s="386"/>
      <c r="C2" s="386"/>
      <c r="D2" s="386"/>
      <c r="E2" s="386"/>
      <c r="F2" s="386"/>
      <c r="G2" s="386"/>
      <c r="H2" s="386"/>
      <c r="I2" s="407"/>
    </row>
    <row r="3" spans="1:9" ht="21.75" customHeight="1" x14ac:dyDescent="0.25">
      <c r="A3" s="406" t="s">
        <v>43</v>
      </c>
      <c r="B3" s="386"/>
      <c r="C3" s="386"/>
      <c r="D3" s="386"/>
      <c r="E3" s="386"/>
      <c r="F3" s="386"/>
      <c r="G3" s="386"/>
      <c r="H3" s="386"/>
      <c r="I3" s="407"/>
    </row>
    <row r="4" spans="1:9" ht="21.75" customHeight="1" x14ac:dyDescent="0.25">
      <c r="A4" s="31"/>
      <c r="B4" s="408" t="s">
        <v>44</v>
      </c>
      <c r="C4" s="409"/>
      <c r="D4" s="409"/>
      <c r="E4" s="410"/>
      <c r="F4" s="411" t="s">
        <v>45</v>
      </c>
      <c r="G4" s="409"/>
      <c r="H4" s="409"/>
      <c r="I4" s="412"/>
    </row>
    <row r="5" spans="1:9" ht="21.75" customHeight="1" x14ac:dyDescent="0.25">
      <c r="A5" s="399" t="s">
        <v>46</v>
      </c>
      <c r="B5" s="364"/>
      <c r="C5" s="364"/>
      <c r="D5" s="364"/>
      <c r="E5" s="364"/>
      <c r="F5" s="364"/>
      <c r="G5" s="364"/>
      <c r="H5" s="364"/>
      <c r="I5" s="365"/>
    </row>
    <row r="6" spans="1:9" ht="21.75" customHeight="1" x14ac:dyDescent="0.25">
      <c r="A6" s="399" t="s">
        <v>47</v>
      </c>
      <c r="B6" s="364"/>
      <c r="C6" s="364"/>
      <c r="D6" s="364"/>
      <c r="E6" s="364"/>
      <c r="F6" s="364"/>
      <c r="G6" s="364"/>
      <c r="H6" s="364"/>
      <c r="I6" s="365"/>
    </row>
    <row r="7" spans="1:9" ht="30" customHeight="1" x14ac:dyDescent="0.25">
      <c r="A7" s="33" t="s">
        <v>48</v>
      </c>
      <c r="B7" s="34">
        <v>1</v>
      </c>
      <c r="C7" s="399" t="s">
        <v>49</v>
      </c>
      <c r="D7" s="365"/>
      <c r="E7" s="400" t="s">
        <v>50</v>
      </c>
      <c r="F7" s="364"/>
      <c r="G7" s="365"/>
      <c r="H7" s="35" t="s">
        <v>51</v>
      </c>
      <c r="I7" s="36" t="s">
        <v>52</v>
      </c>
    </row>
    <row r="8" spans="1:9" ht="30" customHeight="1" x14ac:dyDescent="0.25">
      <c r="A8" s="33" t="s">
        <v>53</v>
      </c>
      <c r="B8" s="401" t="s">
        <v>26</v>
      </c>
      <c r="C8" s="364"/>
      <c r="D8" s="365"/>
      <c r="E8" s="399" t="s">
        <v>54</v>
      </c>
      <c r="F8" s="365"/>
      <c r="G8" s="401" t="s">
        <v>26</v>
      </c>
      <c r="H8" s="364"/>
      <c r="I8" s="365"/>
    </row>
    <row r="9" spans="1:9" ht="30" customHeight="1" x14ac:dyDescent="0.25">
      <c r="A9" s="33" t="s">
        <v>55</v>
      </c>
      <c r="B9" s="401" t="s">
        <v>56</v>
      </c>
      <c r="C9" s="364"/>
      <c r="D9" s="364"/>
      <c r="E9" s="364"/>
      <c r="F9" s="364"/>
      <c r="G9" s="364"/>
      <c r="H9" s="364"/>
      <c r="I9" s="365"/>
    </row>
    <row r="10" spans="1:9" ht="30" customHeight="1" x14ac:dyDescent="0.25">
      <c r="A10" s="33" t="s">
        <v>57</v>
      </c>
      <c r="B10" s="402" t="s">
        <v>58</v>
      </c>
      <c r="C10" s="403"/>
      <c r="D10" s="403"/>
      <c r="E10" s="403"/>
      <c r="F10" s="403"/>
      <c r="G10" s="403"/>
      <c r="H10" s="403"/>
      <c r="I10" s="404"/>
    </row>
    <row r="11" spans="1:9" ht="30" customHeight="1" x14ac:dyDescent="0.25">
      <c r="A11" s="33" t="s">
        <v>59</v>
      </c>
      <c r="B11" s="37">
        <v>1</v>
      </c>
      <c r="C11" s="37">
        <v>7</v>
      </c>
      <c r="D11" s="37">
        <v>2020</v>
      </c>
      <c r="E11" s="421" t="s">
        <v>60</v>
      </c>
      <c r="F11" s="374"/>
      <c r="G11" s="422">
        <v>31</v>
      </c>
      <c r="H11" s="422">
        <v>5</v>
      </c>
      <c r="I11" s="422">
        <v>2024</v>
      </c>
    </row>
    <row r="12" spans="1:9" ht="30" customHeight="1" x14ac:dyDescent="0.25">
      <c r="A12" s="33" t="s">
        <v>61</v>
      </c>
      <c r="B12" s="37">
        <v>2</v>
      </c>
      <c r="C12" s="37">
        <v>1</v>
      </c>
      <c r="D12" s="37">
        <v>2024</v>
      </c>
      <c r="E12" s="375"/>
      <c r="F12" s="377"/>
      <c r="G12" s="423"/>
      <c r="H12" s="423"/>
      <c r="I12" s="423"/>
    </row>
    <row r="13" spans="1:9" ht="30" customHeight="1" x14ac:dyDescent="0.25">
      <c r="A13" s="33" t="s">
        <v>62</v>
      </c>
      <c r="B13" s="38">
        <v>1</v>
      </c>
      <c r="C13" s="35" t="s">
        <v>63</v>
      </c>
      <c r="D13" s="39" t="s">
        <v>64</v>
      </c>
      <c r="E13" s="399" t="s">
        <v>65</v>
      </c>
      <c r="F13" s="365"/>
      <c r="G13" s="413" t="s">
        <v>64</v>
      </c>
      <c r="H13" s="364"/>
      <c r="I13" s="365"/>
    </row>
    <row r="14" spans="1:9" ht="30" customHeight="1" x14ac:dyDescent="0.25">
      <c r="A14" s="399" t="s">
        <v>66</v>
      </c>
      <c r="B14" s="364"/>
      <c r="C14" s="364"/>
      <c r="D14" s="364"/>
      <c r="E14" s="364"/>
      <c r="F14" s="364"/>
      <c r="G14" s="364"/>
      <c r="H14" s="364"/>
      <c r="I14" s="365"/>
    </row>
    <row r="15" spans="1:9" ht="30" customHeight="1" x14ac:dyDescent="0.25">
      <c r="A15" s="33" t="s">
        <v>67</v>
      </c>
      <c r="B15" s="414" t="s">
        <v>68</v>
      </c>
      <c r="C15" s="365"/>
      <c r="D15" s="35" t="s">
        <v>69</v>
      </c>
      <c r="E15" s="415" t="s">
        <v>70</v>
      </c>
      <c r="F15" s="365"/>
      <c r="G15" s="35" t="s">
        <v>71</v>
      </c>
      <c r="H15" s="415" t="s">
        <v>64</v>
      </c>
      <c r="I15" s="365"/>
    </row>
    <row r="16" spans="1:9" ht="30" customHeight="1" x14ac:dyDescent="0.25">
      <c r="A16" s="33" t="s">
        <v>72</v>
      </c>
      <c r="B16" s="415" t="s">
        <v>73</v>
      </c>
      <c r="C16" s="364"/>
      <c r="D16" s="364"/>
      <c r="E16" s="364"/>
      <c r="F16" s="364"/>
      <c r="G16" s="364"/>
      <c r="H16" s="364"/>
      <c r="I16" s="365"/>
    </row>
    <row r="17" spans="1:12" ht="30" customHeight="1" x14ac:dyDescent="0.25">
      <c r="A17" s="33" t="s">
        <v>74</v>
      </c>
      <c r="B17" s="41" t="s">
        <v>75</v>
      </c>
      <c r="C17" s="35" t="s">
        <v>76</v>
      </c>
      <c r="D17" s="42" t="s">
        <v>77</v>
      </c>
      <c r="E17" s="399" t="s">
        <v>78</v>
      </c>
      <c r="F17" s="365"/>
      <c r="G17" s="43" t="s">
        <v>79</v>
      </c>
      <c r="H17" s="35" t="s">
        <v>80</v>
      </c>
      <c r="I17" s="44">
        <v>1</v>
      </c>
      <c r="J17" s="32"/>
      <c r="K17" s="32"/>
      <c r="L17" s="32"/>
    </row>
    <row r="18" spans="1:12" ht="30" customHeight="1" x14ac:dyDescent="0.25">
      <c r="A18" s="33" t="s">
        <v>81</v>
      </c>
      <c r="B18" s="415" t="s">
        <v>82</v>
      </c>
      <c r="C18" s="364"/>
      <c r="D18" s="364"/>
      <c r="E18" s="364"/>
      <c r="F18" s="364"/>
      <c r="G18" s="364"/>
      <c r="H18" s="364"/>
      <c r="I18" s="365"/>
      <c r="J18" s="32"/>
      <c r="K18" s="32"/>
      <c r="L18" s="32"/>
    </row>
    <row r="19" spans="1:12" ht="58.5" customHeight="1" x14ac:dyDescent="0.25">
      <c r="A19" s="33" t="s">
        <v>83</v>
      </c>
      <c r="B19" s="434" t="s">
        <v>84</v>
      </c>
      <c r="C19" s="364"/>
      <c r="D19" s="365"/>
      <c r="E19" s="399" t="s">
        <v>85</v>
      </c>
      <c r="F19" s="365"/>
      <c r="G19" s="434" t="s">
        <v>86</v>
      </c>
      <c r="H19" s="364"/>
      <c r="I19" s="365"/>
      <c r="J19" s="32"/>
      <c r="K19" s="32"/>
      <c r="L19" s="32"/>
    </row>
    <row r="20" spans="1:12" ht="30" customHeight="1" x14ac:dyDescent="0.25">
      <c r="A20" s="399" t="s">
        <v>87</v>
      </c>
      <c r="B20" s="364"/>
      <c r="C20" s="364"/>
      <c r="D20" s="364"/>
      <c r="E20" s="364"/>
      <c r="F20" s="364"/>
      <c r="G20" s="364"/>
      <c r="H20" s="364"/>
      <c r="I20" s="365"/>
      <c r="J20" s="32"/>
      <c r="K20" s="32"/>
      <c r="L20" s="32"/>
    </row>
    <row r="21" spans="1:12" ht="30" customHeight="1" x14ac:dyDescent="0.25">
      <c r="A21" s="33" t="s">
        <v>88</v>
      </c>
      <c r="B21" s="415" t="s">
        <v>89</v>
      </c>
      <c r="C21" s="364"/>
      <c r="D21" s="364"/>
      <c r="E21" s="364"/>
      <c r="F21" s="364"/>
      <c r="G21" s="364"/>
      <c r="H21" s="364"/>
      <c r="I21" s="365"/>
      <c r="J21" s="32"/>
      <c r="K21" s="32"/>
      <c r="L21" s="45">
        <f>50/50</f>
        <v>1</v>
      </c>
    </row>
    <row r="22" spans="1:12" ht="30" customHeight="1" x14ac:dyDescent="0.25">
      <c r="A22" s="33" t="s">
        <v>90</v>
      </c>
      <c r="B22" s="399" t="s">
        <v>91</v>
      </c>
      <c r="C22" s="365"/>
      <c r="D22" s="399" t="s">
        <v>92</v>
      </c>
      <c r="E22" s="365"/>
      <c r="F22" s="399" t="s">
        <v>93</v>
      </c>
      <c r="G22" s="365"/>
      <c r="H22" s="399" t="s">
        <v>94</v>
      </c>
      <c r="I22" s="365"/>
      <c r="J22" s="32"/>
      <c r="K22" s="32"/>
      <c r="L22" s="32"/>
    </row>
    <row r="23" spans="1:12" ht="54.75" customHeight="1" x14ac:dyDescent="0.25">
      <c r="A23" s="33" t="s">
        <v>95</v>
      </c>
      <c r="B23" s="415" t="s">
        <v>96</v>
      </c>
      <c r="C23" s="365"/>
      <c r="D23" s="415" t="s">
        <v>97</v>
      </c>
      <c r="E23" s="365"/>
      <c r="F23" s="398"/>
      <c r="G23" s="365"/>
      <c r="H23" s="398"/>
      <c r="I23" s="365"/>
      <c r="J23" s="32"/>
      <c r="K23" s="32"/>
      <c r="L23" s="32"/>
    </row>
    <row r="24" spans="1:12" ht="30" customHeight="1" x14ac:dyDescent="0.25">
      <c r="A24" s="33" t="s">
        <v>98</v>
      </c>
      <c r="B24" s="420" t="s">
        <v>99</v>
      </c>
      <c r="C24" s="365"/>
      <c r="D24" s="420" t="s">
        <v>99</v>
      </c>
      <c r="E24" s="365"/>
      <c r="F24" s="398"/>
      <c r="G24" s="365"/>
      <c r="H24" s="398"/>
      <c r="I24" s="365"/>
      <c r="J24" s="32"/>
      <c r="K24" s="32"/>
      <c r="L24" s="32"/>
    </row>
    <row r="25" spans="1:12" ht="30" customHeight="1" x14ac:dyDescent="0.25">
      <c r="A25" s="33" t="s">
        <v>100</v>
      </c>
      <c r="B25" s="420" t="s">
        <v>101</v>
      </c>
      <c r="C25" s="365"/>
      <c r="D25" s="420" t="s">
        <v>101</v>
      </c>
      <c r="E25" s="365"/>
      <c r="F25" s="398"/>
      <c r="G25" s="365"/>
      <c r="H25" s="398"/>
      <c r="I25" s="365"/>
      <c r="J25" s="32"/>
      <c r="K25" s="32"/>
      <c r="L25" s="32"/>
    </row>
    <row r="26" spans="1:12" ht="30" customHeight="1" x14ac:dyDescent="0.25">
      <c r="A26" s="33" t="s">
        <v>102</v>
      </c>
      <c r="B26" s="415" t="s">
        <v>79</v>
      </c>
      <c r="C26" s="365"/>
      <c r="D26" s="415" t="s">
        <v>79</v>
      </c>
      <c r="E26" s="365"/>
      <c r="F26" s="398"/>
      <c r="G26" s="365"/>
      <c r="H26" s="398"/>
      <c r="I26" s="365"/>
      <c r="J26" s="32"/>
      <c r="K26" s="32"/>
      <c r="L26" s="32"/>
    </row>
    <row r="27" spans="1:12" ht="30" customHeight="1" x14ac:dyDescent="0.25">
      <c r="A27" s="33" t="s">
        <v>103</v>
      </c>
      <c r="B27" s="415" t="s">
        <v>104</v>
      </c>
      <c r="C27" s="365"/>
      <c r="D27" s="415" t="s">
        <v>105</v>
      </c>
      <c r="E27" s="365"/>
      <c r="F27" s="398"/>
      <c r="G27" s="365"/>
      <c r="H27" s="398"/>
      <c r="I27" s="365"/>
      <c r="J27" s="32"/>
      <c r="K27" s="32"/>
      <c r="L27" s="32"/>
    </row>
    <row r="28" spans="1:12" ht="30" customHeight="1" x14ac:dyDescent="0.25">
      <c r="A28" s="33" t="s">
        <v>106</v>
      </c>
      <c r="B28" s="415" t="s">
        <v>107</v>
      </c>
      <c r="C28" s="365"/>
      <c r="D28" s="415" t="s">
        <v>108</v>
      </c>
      <c r="E28" s="365"/>
      <c r="F28" s="398"/>
      <c r="G28" s="365"/>
      <c r="H28" s="398"/>
      <c r="I28" s="365"/>
      <c r="J28" s="32"/>
      <c r="K28" s="32"/>
      <c r="L28" s="32"/>
    </row>
    <row r="29" spans="1:12" ht="30" customHeight="1" x14ac:dyDescent="0.25">
      <c r="A29" s="399" t="s">
        <v>109</v>
      </c>
      <c r="B29" s="364"/>
      <c r="C29" s="364"/>
      <c r="D29" s="364"/>
      <c r="E29" s="364"/>
      <c r="F29" s="364"/>
      <c r="G29" s="364"/>
      <c r="H29" s="364"/>
      <c r="I29" s="365"/>
      <c r="J29" s="32"/>
      <c r="K29" s="32"/>
      <c r="L29" s="32"/>
    </row>
    <row r="30" spans="1:12" ht="30" customHeight="1" x14ac:dyDescent="0.25">
      <c r="A30" s="33" t="s">
        <v>110</v>
      </c>
      <c r="B30" s="413" t="s">
        <v>111</v>
      </c>
      <c r="C30" s="364"/>
      <c r="D30" s="365"/>
      <c r="E30" s="35" t="s">
        <v>112</v>
      </c>
      <c r="F30" s="415" t="s">
        <v>111</v>
      </c>
      <c r="G30" s="364"/>
      <c r="H30" s="364"/>
      <c r="I30" s="365"/>
      <c r="J30" s="32"/>
      <c r="K30" s="32"/>
      <c r="L30" s="32"/>
    </row>
    <row r="31" spans="1:12" ht="30" customHeight="1" x14ac:dyDescent="0.25">
      <c r="A31" s="33" t="s">
        <v>113</v>
      </c>
      <c r="B31" s="413" t="s">
        <v>111</v>
      </c>
      <c r="C31" s="364"/>
      <c r="D31" s="364"/>
      <c r="E31" s="364"/>
      <c r="F31" s="364"/>
      <c r="G31" s="364"/>
      <c r="H31" s="364"/>
      <c r="I31" s="365"/>
      <c r="J31" s="32"/>
      <c r="K31" s="32"/>
      <c r="L31" s="32"/>
    </row>
    <row r="32" spans="1:12" ht="30" customHeight="1" x14ac:dyDescent="0.25">
      <c r="A32" s="33" t="s">
        <v>114</v>
      </c>
      <c r="B32" s="413" t="s">
        <v>111</v>
      </c>
      <c r="C32" s="364"/>
      <c r="D32" s="364"/>
      <c r="E32" s="364"/>
      <c r="F32" s="364"/>
      <c r="G32" s="364"/>
      <c r="H32" s="364"/>
      <c r="I32" s="365"/>
      <c r="J32" s="32"/>
      <c r="K32" s="32"/>
      <c r="L32" s="32"/>
    </row>
    <row r="33" spans="1:9" ht="30" customHeight="1" x14ac:dyDescent="0.25">
      <c r="A33" s="33" t="s">
        <v>115</v>
      </c>
      <c r="B33" s="413" t="s">
        <v>111</v>
      </c>
      <c r="C33" s="364"/>
      <c r="D33" s="365"/>
      <c r="E33" s="35" t="s">
        <v>116</v>
      </c>
      <c r="F33" s="413" t="s">
        <v>111</v>
      </c>
      <c r="G33" s="364"/>
      <c r="H33" s="364"/>
      <c r="I33" s="365"/>
    </row>
    <row r="34" spans="1:9" ht="30" customHeight="1" x14ac:dyDescent="0.25">
      <c r="A34" s="417" t="s">
        <v>117</v>
      </c>
      <c r="B34" s="365"/>
      <c r="C34" s="417" t="s">
        <v>118</v>
      </c>
      <c r="D34" s="365"/>
      <c r="E34" s="417" t="s">
        <v>119</v>
      </c>
      <c r="F34" s="364"/>
      <c r="G34" s="365"/>
      <c r="H34" s="417" t="s">
        <v>120</v>
      </c>
      <c r="I34" s="365"/>
    </row>
    <row r="35" spans="1:9" ht="30" customHeight="1" x14ac:dyDescent="0.25">
      <c r="A35" s="413" t="s">
        <v>30</v>
      </c>
      <c r="B35" s="365"/>
      <c r="C35" s="413" t="s">
        <v>121</v>
      </c>
      <c r="D35" s="365"/>
      <c r="E35" s="414" t="s">
        <v>122</v>
      </c>
      <c r="F35" s="364"/>
      <c r="G35" s="365"/>
      <c r="H35" s="429" t="s">
        <v>122</v>
      </c>
      <c r="I35" s="365"/>
    </row>
    <row r="36" spans="1:9" ht="30" customHeight="1" x14ac:dyDescent="0.25">
      <c r="A36" s="417" t="s">
        <v>123</v>
      </c>
      <c r="B36" s="364"/>
      <c r="C36" s="364"/>
      <c r="D36" s="364"/>
      <c r="E36" s="364"/>
      <c r="F36" s="364"/>
      <c r="G36" s="364"/>
      <c r="H36" s="364"/>
      <c r="I36" s="365"/>
    </row>
    <row r="37" spans="1:9" ht="15.75" customHeight="1" x14ac:dyDescent="0.25">
      <c r="A37" s="35" t="s">
        <v>124</v>
      </c>
      <c r="B37" s="399" t="s">
        <v>125</v>
      </c>
      <c r="C37" s="364"/>
      <c r="D37" s="364"/>
      <c r="E37" s="364"/>
      <c r="F37" s="364"/>
      <c r="G37" s="364"/>
      <c r="H37" s="365"/>
      <c r="I37" s="35" t="s">
        <v>126</v>
      </c>
    </row>
    <row r="38" spans="1:9" ht="30" customHeight="1" x14ac:dyDescent="0.25">
      <c r="A38" s="46">
        <v>44972</v>
      </c>
      <c r="B38" s="413" t="s">
        <v>127</v>
      </c>
      <c r="C38" s="364"/>
      <c r="D38" s="364"/>
      <c r="E38" s="364"/>
      <c r="F38" s="364"/>
      <c r="G38" s="364"/>
      <c r="H38" s="365"/>
      <c r="I38" s="47">
        <v>2</v>
      </c>
    </row>
    <row r="39" spans="1:9" ht="30" customHeight="1" x14ac:dyDescent="0.25">
      <c r="A39" s="46">
        <v>45382</v>
      </c>
      <c r="B39" s="413" t="s">
        <v>128</v>
      </c>
      <c r="C39" s="364"/>
      <c r="D39" s="364"/>
      <c r="E39" s="364"/>
      <c r="F39" s="364"/>
      <c r="G39" s="364"/>
      <c r="H39" s="365"/>
      <c r="I39" s="47">
        <v>3</v>
      </c>
    </row>
    <row r="40" spans="1:9" ht="30" customHeight="1" x14ac:dyDescent="0.25">
      <c r="A40" s="418"/>
      <c r="B40" s="364"/>
      <c r="C40" s="364"/>
      <c r="D40" s="364"/>
      <c r="E40" s="364"/>
      <c r="F40" s="364"/>
      <c r="G40" s="364"/>
      <c r="H40" s="364"/>
      <c r="I40" s="364"/>
    </row>
    <row r="41" spans="1:9" ht="21.75" customHeight="1" x14ac:dyDescent="0.25">
      <c r="A41" s="405" t="s">
        <v>0</v>
      </c>
      <c r="B41" s="403"/>
      <c r="C41" s="403"/>
      <c r="D41" s="403"/>
      <c r="E41" s="403"/>
      <c r="F41" s="403"/>
      <c r="G41" s="403"/>
      <c r="H41" s="403"/>
      <c r="I41" s="404"/>
    </row>
    <row r="42" spans="1:9" ht="21.75" customHeight="1" x14ac:dyDescent="0.25">
      <c r="A42" s="406" t="s">
        <v>1</v>
      </c>
      <c r="B42" s="386"/>
      <c r="C42" s="386"/>
      <c r="D42" s="386"/>
      <c r="E42" s="386"/>
      <c r="F42" s="386"/>
      <c r="G42" s="386"/>
      <c r="H42" s="386"/>
      <c r="I42" s="407"/>
    </row>
    <row r="43" spans="1:9" ht="21.75" customHeight="1" x14ac:dyDescent="0.25">
      <c r="A43" s="406" t="s">
        <v>43</v>
      </c>
      <c r="B43" s="386"/>
      <c r="C43" s="386"/>
      <c r="D43" s="386"/>
      <c r="E43" s="386"/>
      <c r="F43" s="386"/>
      <c r="G43" s="386"/>
      <c r="H43" s="386"/>
      <c r="I43" s="407"/>
    </row>
    <row r="44" spans="1:9" ht="21.75" customHeight="1" x14ac:dyDescent="0.25">
      <c r="A44" s="31"/>
      <c r="B44" s="408" t="s">
        <v>44</v>
      </c>
      <c r="C44" s="409"/>
      <c r="D44" s="409"/>
      <c r="E44" s="410"/>
      <c r="F44" s="411" t="s">
        <v>45</v>
      </c>
      <c r="G44" s="409"/>
      <c r="H44" s="409"/>
      <c r="I44" s="412"/>
    </row>
    <row r="45" spans="1:9" ht="21.75" customHeight="1" x14ac:dyDescent="0.25">
      <c r="A45" s="399" t="s">
        <v>46</v>
      </c>
      <c r="B45" s="364"/>
      <c r="C45" s="364"/>
      <c r="D45" s="364"/>
      <c r="E45" s="364"/>
      <c r="F45" s="364"/>
      <c r="G45" s="364"/>
      <c r="H45" s="364"/>
      <c r="I45" s="365"/>
    </row>
    <row r="46" spans="1:9" ht="21.75" customHeight="1" x14ac:dyDescent="0.25">
      <c r="A46" s="399" t="s">
        <v>47</v>
      </c>
      <c r="B46" s="364"/>
      <c r="C46" s="364"/>
      <c r="D46" s="364"/>
      <c r="E46" s="364"/>
      <c r="F46" s="364"/>
      <c r="G46" s="364"/>
      <c r="H46" s="364"/>
      <c r="I46" s="365"/>
    </row>
    <row r="47" spans="1:9" ht="30" customHeight="1" x14ac:dyDescent="0.25">
      <c r="A47" s="33" t="s">
        <v>48</v>
      </c>
      <c r="B47" s="34">
        <v>2</v>
      </c>
      <c r="C47" s="399" t="s">
        <v>49</v>
      </c>
      <c r="D47" s="365"/>
      <c r="E47" s="400" t="s">
        <v>50</v>
      </c>
      <c r="F47" s="364"/>
      <c r="G47" s="365"/>
      <c r="H47" s="35" t="s">
        <v>51</v>
      </c>
      <c r="I47" s="36" t="s">
        <v>52</v>
      </c>
    </row>
    <row r="48" spans="1:9" ht="30" customHeight="1" x14ac:dyDescent="0.25">
      <c r="A48" s="33" t="s">
        <v>53</v>
      </c>
      <c r="B48" s="401" t="s">
        <v>26</v>
      </c>
      <c r="C48" s="364"/>
      <c r="D48" s="365"/>
      <c r="E48" s="399" t="s">
        <v>54</v>
      </c>
      <c r="F48" s="365"/>
      <c r="G48" s="401" t="s">
        <v>129</v>
      </c>
      <c r="H48" s="364"/>
      <c r="I48" s="365"/>
    </row>
    <row r="49" spans="1:12" ht="30" customHeight="1" x14ac:dyDescent="0.25">
      <c r="A49" s="33" t="s">
        <v>55</v>
      </c>
      <c r="B49" s="401" t="s">
        <v>130</v>
      </c>
      <c r="C49" s="364"/>
      <c r="D49" s="364"/>
      <c r="E49" s="364"/>
      <c r="F49" s="364"/>
      <c r="G49" s="364"/>
      <c r="H49" s="364"/>
      <c r="I49" s="365"/>
      <c r="J49" s="32"/>
      <c r="K49" s="32"/>
      <c r="L49" s="32"/>
    </row>
    <row r="50" spans="1:12" ht="30" customHeight="1" x14ac:dyDescent="0.25">
      <c r="A50" s="33" t="s">
        <v>57</v>
      </c>
      <c r="B50" s="402" t="s">
        <v>131</v>
      </c>
      <c r="C50" s="403"/>
      <c r="D50" s="403"/>
      <c r="E50" s="403"/>
      <c r="F50" s="403"/>
      <c r="G50" s="403"/>
      <c r="H50" s="403"/>
      <c r="I50" s="404"/>
      <c r="J50" s="32"/>
      <c r="K50" s="32"/>
      <c r="L50" s="32"/>
    </row>
    <row r="51" spans="1:12" ht="30" customHeight="1" x14ac:dyDescent="0.25">
      <c r="A51" s="33" t="s">
        <v>59</v>
      </c>
      <c r="B51" s="37">
        <v>1</v>
      </c>
      <c r="C51" s="37">
        <v>7</v>
      </c>
      <c r="D51" s="37">
        <v>2020</v>
      </c>
      <c r="E51" s="421" t="s">
        <v>60</v>
      </c>
      <c r="F51" s="374"/>
      <c r="G51" s="422">
        <v>31</v>
      </c>
      <c r="H51" s="422">
        <v>5</v>
      </c>
      <c r="I51" s="422">
        <v>2024</v>
      </c>
      <c r="J51" s="32"/>
      <c r="K51" s="32"/>
      <c r="L51" s="32"/>
    </row>
    <row r="52" spans="1:12" ht="30" customHeight="1" x14ac:dyDescent="0.25">
      <c r="A52" s="33" t="s">
        <v>61</v>
      </c>
      <c r="B52" s="37">
        <v>2</v>
      </c>
      <c r="C52" s="37">
        <v>1</v>
      </c>
      <c r="D52" s="37">
        <v>2024</v>
      </c>
      <c r="E52" s="375"/>
      <c r="F52" s="377"/>
      <c r="G52" s="423"/>
      <c r="H52" s="423"/>
      <c r="I52" s="423"/>
      <c r="J52" s="32"/>
      <c r="K52" s="32"/>
      <c r="L52" s="32"/>
    </row>
    <row r="53" spans="1:12" ht="30" customHeight="1" x14ac:dyDescent="0.25">
      <c r="A53" s="33" t="s">
        <v>62</v>
      </c>
      <c r="B53" s="38">
        <v>1</v>
      </c>
      <c r="C53" s="35" t="s">
        <v>63</v>
      </c>
      <c r="D53" s="39" t="s">
        <v>64</v>
      </c>
      <c r="E53" s="399" t="s">
        <v>65</v>
      </c>
      <c r="F53" s="365"/>
      <c r="G53" s="413" t="s">
        <v>64</v>
      </c>
      <c r="H53" s="364"/>
      <c r="I53" s="365"/>
      <c r="J53" s="32"/>
      <c r="K53" s="32"/>
      <c r="L53" s="32"/>
    </row>
    <row r="54" spans="1:12" ht="30" customHeight="1" x14ac:dyDescent="0.25">
      <c r="A54" s="399" t="s">
        <v>66</v>
      </c>
      <c r="B54" s="364"/>
      <c r="C54" s="364"/>
      <c r="D54" s="364"/>
      <c r="E54" s="364"/>
      <c r="F54" s="364"/>
      <c r="G54" s="364"/>
      <c r="H54" s="364"/>
      <c r="I54" s="365"/>
      <c r="J54" s="32"/>
      <c r="K54" s="32"/>
      <c r="L54" s="32"/>
    </row>
    <row r="55" spans="1:12" ht="30" customHeight="1" x14ac:dyDescent="0.25">
      <c r="A55" s="33" t="s">
        <v>67</v>
      </c>
      <c r="B55" s="415" t="s">
        <v>132</v>
      </c>
      <c r="C55" s="365"/>
      <c r="D55" s="33" t="s">
        <v>69</v>
      </c>
      <c r="E55" s="415" t="s">
        <v>64</v>
      </c>
      <c r="F55" s="365"/>
      <c r="G55" s="33" t="s">
        <v>71</v>
      </c>
      <c r="H55" s="415" t="s">
        <v>64</v>
      </c>
      <c r="I55" s="365"/>
      <c r="J55" s="32"/>
      <c r="K55" s="32"/>
      <c r="L55" s="32"/>
    </row>
    <row r="56" spans="1:12" ht="30" customHeight="1" x14ac:dyDescent="0.25">
      <c r="A56" s="33" t="s">
        <v>72</v>
      </c>
      <c r="B56" s="415" t="s">
        <v>73</v>
      </c>
      <c r="C56" s="364"/>
      <c r="D56" s="364"/>
      <c r="E56" s="364"/>
      <c r="F56" s="364"/>
      <c r="G56" s="364"/>
      <c r="H56" s="364"/>
      <c r="I56" s="365"/>
      <c r="J56" s="32"/>
      <c r="K56" s="32"/>
      <c r="L56" s="32"/>
    </row>
    <row r="57" spans="1:12" ht="30" customHeight="1" x14ac:dyDescent="0.25">
      <c r="A57" s="33" t="s">
        <v>74</v>
      </c>
      <c r="B57" s="41" t="s">
        <v>75</v>
      </c>
      <c r="C57" s="33" t="s">
        <v>76</v>
      </c>
      <c r="D57" s="42" t="s">
        <v>77</v>
      </c>
      <c r="E57" s="399" t="s">
        <v>78</v>
      </c>
      <c r="F57" s="365"/>
      <c r="G57" s="43" t="s">
        <v>79</v>
      </c>
      <c r="H57" s="33" t="s">
        <v>80</v>
      </c>
      <c r="I57" s="44">
        <v>1</v>
      </c>
      <c r="J57" s="32"/>
      <c r="K57" s="32"/>
      <c r="L57" s="32"/>
    </row>
    <row r="58" spans="1:12" ht="30" customHeight="1" x14ac:dyDescent="0.25">
      <c r="A58" s="33" t="s">
        <v>81</v>
      </c>
      <c r="B58" s="415" t="s">
        <v>133</v>
      </c>
      <c r="C58" s="364"/>
      <c r="D58" s="364"/>
      <c r="E58" s="364"/>
      <c r="F58" s="364"/>
      <c r="G58" s="364"/>
      <c r="H58" s="364"/>
      <c r="I58" s="365"/>
      <c r="J58" s="32"/>
      <c r="K58" s="32"/>
      <c r="L58" s="32"/>
    </row>
    <row r="59" spans="1:12" ht="67.5" customHeight="1" x14ac:dyDescent="0.25">
      <c r="A59" s="35" t="s">
        <v>83</v>
      </c>
      <c r="B59" s="398" t="s">
        <v>134</v>
      </c>
      <c r="C59" s="364"/>
      <c r="D59" s="365"/>
      <c r="E59" s="48" t="s">
        <v>85</v>
      </c>
      <c r="F59" s="419" t="s">
        <v>135</v>
      </c>
      <c r="G59" s="364"/>
      <c r="H59" s="364"/>
      <c r="I59" s="365"/>
      <c r="J59" s="32"/>
      <c r="K59" s="32"/>
      <c r="L59" s="32"/>
    </row>
    <row r="60" spans="1:12" ht="30" customHeight="1" x14ac:dyDescent="0.25">
      <c r="A60" s="399" t="s">
        <v>87</v>
      </c>
      <c r="B60" s="364"/>
      <c r="C60" s="364"/>
      <c r="D60" s="364"/>
      <c r="E60" s="364"/>
      <c r="F60" s="364"/>
      <c r="G60" s="364"/>
      <c r="H60" s="364"/>
      <c r="I60" s="365"/>
      <c r="J60" s="32"/>
      <c r="K60" s="32"/>
      <c r="L60" s="32"/>
    </row>
    <row r="61" spans="1:12" ht="30" customHeight="1" x14ac:dyDescent="0.25">
      <c r="A61" s="33" t="s">
        <v>88</v>
      </c>
      <c r="B61" s="415" t="s">
        <v>136</v>
      </c>
      <c r="C61" s="364"/>
      <c r="D61" s="364"/>
      <c r="E61" s="364"/>
      <c r="F61" s="364"/>
      <c r="G61" s="364"/>
      <c r="H61" s="364"/>
      <c r="I61" s="365"/>
      <c r="J61" s="32"/>
      <c r="K61" s="32"/>
      <c r="L61" s="45">
        <f>50/50</f>
        <v>1</v>
      </c>
    </row>
    <row r="62" spans="1:12" ht="30" customHeight="1" x14ac:dyDescent="0.25">
      <c r="A62" s="33" t="s">
        <v>90</v>
      </c>
      <c r="B62" s="399" t="s">
        <v>91</v>
      </c>
      <c r="C62" s="365"/>
      <c r="D62" s="399" t="s">
        <v>92</v>
      </c>
      <c r="E62" s="365"/>
      <c r="F62" s="399" t="s">
        <v>93</v>
      </c>
      <c r="G62" s="365"/>
      <c r="H62" s="399" t="s">
        <v>94</v>
      </c>
      <c r="I62" s="365"/>
      <c r="J62" s="32"/>
      <c r="K62" s="32"/>
      <c r="L62" s="32"/>
    </row>
    <row r="63" spans="1:12" ht="30" customHeight="1" x14ac:dyDescent="0.25">
      <c r="A63" s="33" t="s">
        <v>95</v>
      </c>
      <c r="B63" s="415" t="s">
        <v>137</v>
      </c>
      <c r="C63" s="365"/>
      <c r="D63" s="415" t="s">
        <v>138</v>
      </c>
      <c r="E63" s="365"/>
      <c r="F63" s="398"/>
      <c r="G63" s="365"/>
      <c r="H63" s="398"/>
      <c r="I63" s="365"/>
      <c r="J63" s="32"/>
      <c r="K63" s="32"/>
      <c r="L63" s="32"/>
    </row>
    <row r="64" spans="1:12" ht="30" customHeight="1" x14ac:dyDescent="0.25">
      <c r="A64" s="33" t="s">
        <v>98</v>
      </c>
      <c r="B64" s="420" t="s">
        <v>99</v>
      </c>
      <c r="C64" s="365"/>
      <c r="D64" s="420" t="s">
        <v>99</v>
      </c>
      <c r="E64" s="365"/>
      <c r="F64" s="398"/>
      <c r="G64" s="365"/>
      <c r="H64" s="398"/>
      <c r="I64" s="365"/>
      <c r="J64" s="32"/>
      <c r="K64" s="32"/>
      <c r="L64" s="32"/>
    </row>
    <row r="65" spans="1:9" ht="30" customHeight="1" x14ac:dyDescent="0.25">
      <c r="A65" s="33" t="s">
        <v>100</v>
      </c>
      <c r="B65" s="420" t="s">
        <v>101</v>
      </c>
      <c r="C65" s="365"/>
      <c r="D65" s="420" t="s">
        <v>101</v>
      </c>
      <c r="E65" s="365"/>
      <c r="F65" s="398"/>
      <c r="G65" s="365"/>
      <c r="H65" s="398"/>
      <c r="I65" s="365"/>
    </row>
    <row r="66" spans="1:9" ht="30" customHeight="1" x14ac:dyDescent="0.25">
      <c r="A66" s="33" t="s">
        <v>102</v>
      </c>
      <c r="B66" s="415" t="s">
        <v>79</v>
      </c>
      <c r="C66" s="365"/>
      <c r="D66" s="415" t="s">
        <v>79</v>
      </c>
      <c r="E66" s="365"/>
      <c r="F66" s="398"/>
      <c r="G66" s="365"/>
      <c r="H66" s="398"/>
      <c r="I66" s="365"/>
    </row>
    <row r="67" spans="1:9" ht="49.5" customHeight="1" x14ac:dyDescent="0.25">
      <c r="A67" s="33" t="s">
        <v>103</v>
      </c>
      <c r="B67" s="415" t="s">
        <v>139</v>
      </c>
      <c r="C67" s="365"/>
      <c r="D67" s="415" t="s">
        <v>140</v>
      </c>
      <c r="E67" s="365"/>
      <c r="F67" s="398"/>
      <c r="G67" s="365"/>
      <c r="H67" s="398"/>
      <c r="I67" s="365"/>
    </row>
    <row r="68" spans="1:9" ht="49.5" customHeight="1" x14ac:dyDescent="0.25">
      <c r="A68" s="33" t="s">
        <v>106</v>
      </c>
      <c r="B68" s="415" t="s">
        <v>141</v>
      </c>
      <c r="C68" s="365"/>
      <c r="D68" s="415" t="s">
        <v>142</v>
      </c>
      <c r="E68" s="365"/>
      <c r="F68" s="398"/>
      <c r="G68" s="365"/>
      <c r="H68" s="398"/>
      <c r="I68" s="365"/>
    </row>
    <row r="69" spans="1:9" ht="30" customHeight="1" x14ac:dyDescent="0.25">
      <c r="A69" s="399" t="s">
        <v>109</v>
      </c>
      <c r="B69" s="364"/>
      <c r="C69" s="364"/>
      <c r="D69" s="364"/>
      <c r="E69" s="364"/>
      <c r="F69" s="364"/>
      <c r="G69" s="364"/>
      <c r="H69" s="364"/>
      <c r="I69" s="365"/>
    </row>
    <row r="70" spans="1:9" ht="30" customHeight="1" x14ac:dyDescent="0.25">
      <c r="A70" s="33" t="s">
        <v>110</v>
      </c>
      <c r="B70" s="413" t="s">
        <v>111</v>
      </c>
      <c r="C70" s="364"/>
      <c r="D70" s="365"/>
      <c r="E70" s="33" t="s">
        <v>112</v>
      </c>
      <c r="F70" s="415" t="s">
        <v>111</v>
      </c>
      <c r="G70" s="364"/>
      <c r="H70" s="364"/>
      <c r="I70" s="365"/>
    </row>
    <row r="71" spans="1:9" ht="30" customHeight="1" x14ac:dyDescent="0.25">
      <c r="A71" s="33" t="s">
        <v>113</v>
      </c>
      <c r="B71" s="413" t="s">
        <v>111</v>
      </c>
      <c r="C71" s="364"/>
      <c r="D71" s="364"/>
      <c r="E71" s="364"/>
      <c r="F71" s="364"/>
      <c r="G71" s="364"/>
      <c r="H71" s="364"/>
      <c r="I71" s="365"/>
    </row>
    <row r="72" spans="1:9" ht="30" customHeight="1" x14ac:dyDescent="0.25">
      <c r="A72" s="33" t="s">
        <v>114</v>
      </c>
      <c r="B72" s="413" t="s">
        <v>111</v>
      </c>
      <c r="C72" s="364"/>
      <c r="D72" s="364"/>
      <c r="E72" s="364"/>
      <c r="F72" s="364"/>
      <c r="G72" s="364"/>
      <c r="H72" s="364"/>
      <c r="I72" s="365"/>
    </row>
    <row r="73" spans="1:9" ht="30" customHeight="1" x14ac:dyDescent="0.25">
      <c r="A73" s="33" t="s">
        <v>115</v>
      </c>
      <c r="B73" s="413" t="s">
        <v>111</v>
      </c>
      <c r="C73" s="364"/>
      <c r="D73" s="365"/>
      <c r="E73" s="33" t="s">
        <v>116</v>
      </c>
      <c r="F73" s="413" t="s">
        <v>111</v>
      </c>
      <c r="G73" s="364"/>
      <c r="H73" s="364"/>
      <c r="I73" s="365"/>
    </row>
    <row r="74" spans="1:9" ht="30" customHeight="1" x14ac:dyDescent="0.25">
      <c r="A74" s="417" t="s">
        <v>117</v>
      </c>
      <c r="B74" s="365"/>
      <c r="C74" s="417" t="s">
        <v>118</v>
      </c>
      <c r="D74" s="365"/>
      <c r="E74" s="417" t="s">
        <v>119</v>
      </c>
      <c r="F74" s="364"/>
      <c r="G74" s="365"/>
      <c r="H74" s="417" t="s">
        <v>120</v>
      </c>
      <c r="I74" s="365"/>
    </row>
    <row r="75" spans="1:9" ht="30" customHeight="1" x14ac:dyDescent="0.25">
      <c r="A75" s="413" t="s">
        <v>30</v>
      </c>
      <c r="B75" s="365"/>
      <c r="C75" s="415" t="s">
        <v>143</v>
      </c>
      <c r="D75" s="365"/>
      <c r="E75" s="414" t="s">
        <v>144</v>
      </c>
      <c r="F75" s="364"/>
      <c r="G75" s="365"/>
      <c r="H75" s="416" t="s">
        <v>145</v>
      </c>
      <c r="I75" s="365"/>
    </row>
    <row r="76" spans="1:9" ht="30" customHeight="1" x14ac:dyDescent="0.25">
      <c r="A76" s="417" t="s">
        <v>123</v>
      </c>
      <c r="B76" s="364"/>
      <c r="C76" s="364"/>
      <c r="D76" s="364"/>
      <c r="E76" s="364"/>
      <c r="F76" s="364"/>
      <c r="G76" s="364"/>
      <c r="H76" s="364"/>
      <c r="I76" s="365"/>
    </row>
    <row r="77" spans="1:9" ht="42" customHeight="1" x14ac:dyDescent="0.25">
      <c r="A77" s="35" t="s">
        <v>124</v>
      </c>
      <c r="B77" s="399" t="s">
        <v>125</v>
      </c>
      <c r="C77" s="364"/>
      <c r="D77" s="364"/>
      <c r="E77" s="364"/>
      <c r="F77" s="364"/>
      <c r="G77" s="364"/>
      <c r="H77" s="365"/>
      <c r="I77" s="35" t="s">
        <v>126</v>
      </c>
    </row>
    <row r="78" spans="1:9" ht="30" customHeight="1" x14ac:dyDescent="0.25">
      <c r="A78" s="46">
        <v>44972</v>
      </c>
      <c r="B78" s="413" t="s">
        <v>146</v>
      </c>
      <c r="C78" s="364"/>
      <c r="D78" s="364"/>
      <c r="E78" s="364"/>
      <c r="F78" s="364"/>
      <c r="G78" s="364"/>
      <c r="H78" s="365"/>
      <c r="I78" s="47">
        <v>2</v>
      </c>
    </row>
    <row r="79" spans="1:9" ht="30" customHeight="1" x14ac:dyDescent="0.25">
      <c r="A79" s="46">
        <v>45382</v>
      </c>
      <c r="B79" s="413" t="s">
        <v>128</v>
      </c>
      <c r="C79" s="364"/>
      <c r="D79" s="364"/>
      <c r="E79" s="364"/>
      <c r="F79" s="364"/>
      <c r="G79" s="364"/>
      <c r="H79" s="365"/>
      <c r="I79" s="47">
        <v>3</v>
      </c>
    </row>
    <row r="81" spans="1:9" ht="21.75" customHeight="1" x14ac:dyDescent="0.25">
      <c r="A81" s="405" t="s">
        <v>0</v>
      </c>
      <c r="B81" s="403"/>
      <c r="C81" s="403"/>
      <c r="D81" s="403"/>
      <c r="E81" s="403"/>
      <c r="F81" s="403"/>
      <c r="G81" s="403"/>
      <c r="H81" s="403"/>
      <c r="I81" s="404"/>
    </row>
    <row r="82" spans="1:9" ht="21.75" customHeight="1" x14ac:dyDescent="0.25">
      <c r="A82" s="406" t="s">
        <v>1</v>
      </c>
      <c r="B82" s="386"/>
      <c r="C82" s="386"/>
      <c r="D82" s="386"/>
      <c r="E82" s="386"/>
      <c r="F82" s="386"/>
      <c r="G82" s="386"/>
      <c r="H82" s="386"/>
      <c r="I82" s="407"/>
    </row>
    <row r="83" spans="1:9" ht="21.75" customHeight="1" x14ac:dyDescent="0.25">
      <c r="A83" s="406" t="s">
        <v>43</v>
      </c>
      <c r="B83" s="386"/>
      <c r="C83" s="386"/>
      <c r="D83" s="386"/>
      <c r="E83" s="386"/>
      <c r="F83" s="386"/>
      <c r="G83" s="386"/>
      <c r="H83" s="386"/>
      <c r="I83" s="407"/>
    </row>
    <row r="84" spans="1:9" ht="21.75" customHeight="1" x14ac:dyDescent="0.25">
      <c r="A84" s="31"/>
      <c r="B84" s="408" t="s">
        <v>44</v>
      </c>
      <c r="C84" s="409"/>
      <c r="D84" s="409"/>
      <c r="E84" s="410"/>
      <c r="F84" s="411" t="s">
        <v>45</v>
      </c>
      <c r="G84" s="409"/>
      <c r="H84" s="409"/>
      <c r="I84" s="412"/>
    </row>
    <row r="85" spans="1:9" ht="21.75" customHeight="1" x14ac:dyDescent="0.25">
      <c r="A85" s="399" t="s">
        <v>46</v>
      </c>
      <c r="B85" s="364"/>
      <c r="C85" s="364"/>
      <c r="D85" s="364"/>
      <c r="E85" s="364"/>
      <c r="F85" s="364"/>
      <c r="G85" s="364"/>
      <c r="H85" s="364"/>
      <c r="I85" s="365"/>
    </row>
    <row r="86" spans="1:9" ht="21.75" customHeight="1" x14ac:dyDescent="0.25">
      <c r="A86" s="399" t="s">
        <v>47</v>
      </c>
      <c r="B86" s="364"/>
      <c r="C86" s="364"/>
      <c r="D86" s="364"/>
      <c r="E86" s="364"/>
      <c r="F86" s="364"/>
      <c r="G86" s="364"/>
      <c r="H86" s="364"/>
      <c r="I86" s="365"/>
    </row>
    <row r="87" spans="1:9" ht="30" customHeight="1" x14ac:dyDescent="0.25">
      <c r="A87" s="33" t="s">
        <v>48</v>
      </c>
      <c r="B87" s="34">
        <v>3</v>
      </c>
      <c r="C87" s="399" t="s">
        <v>49</v>
      </c>
      <c r="D87" s="365"/>
      <c r="E87" s="400" t="s">
        <v>147</v>
      </c>
      <c r="F87" s="364"/>
      <c r="G87" s="365"/>
      <c r="H87" s="33" t="s">
        <v>51</v>
      </c>
      <c r="I87" s="36" t="s">
        <v>52</v>
      </c>
    </row>
    <row r="88" spans="1:9" ht="30" customHeight="1" x14ac:dyDescent="0.25">
      <c r="A88" s="33" t="s">
        <v>53</v>
      </c>
      <c r="B88" s="401" t="s">
        <v>26</v>
      </c>
      <c r="C88" s="364"/>
      <c r="D88" s="365"/>
      <c r="E88" s="399" t="s">
        <v>54</v>
      </c>
      <c r="F88" s="365"/>
      <c r="G88" s="401" t="s">
        <v>148</v>
      </c>
      <c r="H88" s="364"/>
      <c r="I88" s="365"/>
    </row>
    <row r="89" spans="1:9" ht="47.25" customHeight="1" x14ac:dyDescent="0.25">
      <c r="A89" s="33" t="s">
        <v>55</v>
      </c>
      <c r="B89" s="401" t="s">
        <v>149</v>
      </c>
      <c r="C89" s="364"/>
      <c r="D89" s="364"/>
      <c r="E89" s="364"/>
      <c r="F89" s="364"/>
      <c r="G89" s="364"/>
      <c r="H89" s="364"/>
      <c r="I89" s="365"/>
    </row>
    <row r="90" spans="1:9" ht="30" customHeight="1" x14ac:dyDescent="0.25">
      <c r="A90" s="33" t="s">
        <v>57</v>
      </c>
      <c r="B90" s="402" t="s">
        <v>150</v>
      </c>
      <c r="C90" s="403"/>
      <c r="D90" s="403"/>
      <c r="E90" s="403"/>
      <c r="F90" s="403"/>
      <c r="G90" s="403"/>
      <c r="H90" s="403"/>
      <c r="I90" s="404"/>
    </row>
    <row r="91" spans="1:9" ht="30" customHeight="1" x14ac:dyDescent="0.25">
      <c r="A91" s="33" t="s">
        <v>59</v>
      </c>
      <c r="B91" s="37">
        <v>1</v>
      </c>
      <c r="C91" s="37">
        <v>7</v>
      </c>
      <c r="D91" s="37">
        <v>2020</v>
      </c>
      <c r="E91" s="421" t="s">
        <v>60</v>
      </c>
      <c r="F91" s="374"/>
      <c r="G91" s="422">
        <v>31</v>
      </c>
      <c r="H91" s="422">
        <v>5</v>
      </c>
      <c r="I91" s="422">
        <v>2024</v>
      </c>
    </row>
    <row r="92" spans="1:9" ht="30" customHeight="1" x14ac:dyDescent="0.25">
      <c r="A92" s="33" t="s">
        <v>61</v>
      </c>
      <c r="B92" s="37">
        <v>2</v>
      </c>
      <c r="C92" s="37">
        <v>1</v>
      </c>
      <c r="D92" s="37">
        <v>2024</v>
      </c>
      <c r="E92" s="375"/>
      <c r="F92" s="377"/>
      <c r="G92" s="423"/>
      <c r="H92" s="423"/>
      <c r="I92" s="423"/>
    </row>
    <row r="93" spans="1:9" ht="30" customHeight="1" x14ac:dyDescent="0.25">
      <c r="A93" s="33" t="s">
        <v>62</v>
      </c>
      <c r="B93" s="38">
        <v>1</v>
      </c>
      <c r="C93" s="35" t="s">
        <v>63</v>
      </c>
      <c r="D93" s="39" t="s">
        <v>64</v>
      </c>
      <c r="E93" s="399" t="s">
        <v>65</v>
      </c>
      <c r="F93" s="365"/>
      <c r="G93" s="413" t="s">
        <v>64</v>
      </c>
      <c r="H93" s="364"/>
      <c r="I93" s="365"/>
    </row>
    <row r="94" spans="1:9" ht="30" customHeight="1" x14ac:dyDescent="0.25">
      <c r="A94" s="399" t="s">
        <v>66</v>
      </c>
      <c r="B94" s="364"/>
      <c r="C94" s="364"/>
      <c r="D94" s="364"/>
      <c r="E94" s="364"/>
      <c r="F94" s="364"/>
      <c r="G94" s="364"/>
      <c r="H94" s="364"/>
      <c r="I94" s="365"/>
    </row>
    <row r="95" spans="1:9" ht="39.75" customHeight="1" x14ac:dyDescent="0.25">
      <c r="A95" s="33" t="s">
        <v>67</v>
      </c>
      <c r="B95" s="415" t="s">
        <v>151</v>
      </c>
      <c r="C95" s="365"/>
      <c r="D95" s="33" t="s">
        <v>69</v>
      </c>
      <c r="E95" s="415" t="s">
        <v>64</v>
      </c>
      <c r="F95" s="365"/>
      <c r="G95" s="33" t="s">
        <v>71</v>
      </c>
      <c r="H95" s="415" t="s">
        <v>64</v>
      </c>
      <c r="I95" s="365"/>
    </row>
    <row r="96" spans="1:9" ht="30" customHeight="1" x14ac:dyDescent="0.25">
      <c r="A96" s="33" t="s">
        <v>72</v>
      </c>
      <c r="B96" s="415" t="s">
        <v>73</v>
      </c>
      <c r="C96" s="364"/>
      <c r="D96" s="364"/>
      <c r="E96" s="364"/>
      <c r="F96" s="364"/>
      <c r="G96" s="364"/>
      <c r="H96" s="364"/>
      <c r="I96" s="365"/>
    </row>
    <row r="97" spans="1:9" ht="30" customHeight="1" x14ac:dyDescent="0.25">
      <c r="A97" s="33" t="s">
        <v>74</v>
      </c>
      <c r="B97" s="41" t="s">
        <v>75</v>
      </c>
      <c r="C97" s="33" t="s">
        <v>76</v>
      </c>
      <c r="D97" s="42" t="s">
        <v>77</v>
      </c>
      <c r="E97" s="399" t="s">
        <v>78</v>
      </c>
      <c r="F97" s="365"/>
      <c r="G97" s="43" t="s">
        <v>79</v>
      </c>
      <c r="H97" s="33" t="s">
        <v>80</v>
      </c>
      <c r="I97" s="44">
        <v>1</v>
      </c>
    </row>
    <row r="98" spans="1:9" ht="30" customHeight="1" x14ac:dyDescent="0.25">
      <c r="A98" s="33" t="s">
        <v>81</v>
      </c>
      <c r="B98" s="415" t="s">
        <v>152</v>
      </c>
      <c r="C98" s="364"/>
      <c r="D98" s="364"/>
      <c r="E98" s="364"/>
      <c r="F98" s="364"/>
      <c r="G98" s="364"/>
      <c r="H98" s="364"/>
      <c r="I98" s="365"/>
    </row>
    <row r="99" spans="1:9" ht="77.25" customHeight="1" x14ac:dyDescent="0.25">
      <c r="A99" s="35" t="s">
        <v>83</v>
      </c>
      <c r="B99" s="398" t="s">
        <v>153</v>
      </c>
      <c r="C99" s="364"/>
      <c r="D99" s="365"/>
      <c r="E99" s="48" t="s">
        <v>85</v>
      </c>
      <c r="F99" s="425" t="s">
        <v>154</v>
      </c>
      <c r="G99" s="364"/>
      <c r="H99" s="364"/>
      <c r="I99" s="365"/>
    </row>
    <row r="100" spans="1:9" ht="30" customHeight="1" x14ac:dyDescent="0.25">
      <c r="A100" s="399" t="s">
        <v>87</v>
      </c>
      <c r="B100" s="364"/>
      <c r="C100" s="364"/>
      <c r="D100" s="364"/>
      <c r="E100" s="364"/>
      <c r="F100" s="364"/>
      <c r="G100" s="364"/>
      <c r="H100" s="364"/>
      <c r="I100" s="365"/>
    </row>
    <row r="101" spans="1:9" ht="30" customHeight="1" x14ac:dyDescent="0.25">
      <c r="A101" s="33" t="s">
        <v>88</v>
      </c>
      <c r="B101" s="415" t="s">
        <v>155</v>
      </c>
      <c r="C101" s="364"/>
      <c r="D101" s="364"/>
      <c r="E101" s="364"/>
      <c r="F101" s="364"/>
      <c r="G101" s="364"/>
      <c r="H101" s="364"/>
      <c r="I101" s="365"/>
    </row>
    <row r="102" spans="1:9" ht="30" customHeight="1" x14ac:dyDescent="0.25">
      <c r="A102" s="33" t="s">
        <v>90</v>
      </c>
      <c r="B102" s="399" t="s">
        <v>91</v>
      </c>
      <c r="C102" s="365"/>
      <c r="D102" s="399" t="s">
        <v>92</v>
      </c>
      <c r="E102" s="365"/>
      <c r="F102" s="399" t="s">
        <v>93</v>
      </c>
      <c r="G102" s="365"/>
      <c r="H102" s="399" t="s">
        <v>94</v>
      </c>
      <c r="I102" s="365"/>
    </row>
    <row r="103" spans="1:9" ht="51.75" customHeight="1" x14ac:dyDescent="0.25">
      <c r="A103" s="33" t="s">
        <v>95</v>
      </c>
      <c r="B103" s="415" t="s">
        <v>156</v>
      </c>
      <c r="C103" s="365"/>
      <c r="D103" s="415" t="s">
        <v>157</v>
      </c>
      <c r="E103" s="365"/>
      <c r="F103" s="398"/>
      <c r="G103" s="365"/>
      <c r="H103" s="398"/>
      <c r="I103" s="365"/>
    </row>
    <row r="104" spans="1:9" ht="30" customHeight="1" x14ac:dyDescent="0.25">
      <c r="A104" s="33" t="s">
        <v>98</v>
      </c>
      <c r="B104" s="413" t="s">
        <v>99</v>
      </c>
      <c r="C104" s="365"/>
      <c r="D104" s="413" t="s">
        <v>99</v>
      </c>
      <c r="E104" s="365"/>
      <c r="F104" s="398"/>
      <c r="G104" s="365"/>
      <c r="H104" s="398"/>
      <c r="I104" s="365"/>
    </row>
    <row r="105" spans="1:9" ht="30" customHeight="1" x14ac:dyDescent="0.25">
      <c r="A105" s="33" t="s">
        <v>100</v>
      </c>
      <c r="B105" s="413" t="s">
        <v>101</v>
      </c>
      <c r="C105" s="365"/>
      <c r="D105" s="413" t="s">
        <v>101</v>
      </c>
      <c r="E105" s="365"/>
      <c r="F105" s="398"/>
      <c r="G105" s="365"/>
      <c r="H105" s="398"/>
      <c r="I105" s="365"/>
    </row>
    <row r="106" spans="1:9" ht="30" customHeight="1" x14ac:dyDescent="0.25">
      <c r="A106" s="33" t="s">
        <v>102</v>
      </c>
      <c r="B106" s="415" t="s">
        <v>79</v>
      </c>
      <c r="C106" s="365"/>
      <c r="D106" s="415" t="s">
        <v>79</v>
      </c>
      <c r="E106" s="365"/>
      <c r="F106" s="398"/>
      <c r="G106" s="365"/>
      <c r="H106" s="398"/>
      <c r="I106" s="365"/>
    </row>
    <row r="107" spans="1:9" ht="30" customHeight="1" x14ac:dyDescent="0.25">
      <c r="A107" s="33" t="s">
        <v>103</v>
      </c>
      <c r="B107" s="415" t="s">
        <v>158</v>
      </c>
      <c r="C107" s="365"/>
      <c r="D107" s="415" t="s">
        <v>158</v>
      </c>
      <c r="E107" s="365"/>
      <c r="F107" s="398"/>
      <c r="G107" s="365"/>
      <c r="H107" s="398"/>
      <c r="I107" s="365"/>
    </row>
    <row r="108" spans="1:9" ht="56.25" customHeight="1" x14ac:dyDescent="0.25">
      <c r="A108" s="33" t="s">
        <v>106</v>
      </c>
      <c r="B108" s="415" t="s">
        <v>159</v>
      </c>
      <c r="C108" s="365"/>
      <c r="D108" s="415" t="s">
        <v>160</v>
      </c>
      <c r="E108" s="365"/>
      <c r="F108" s="398"/>
      <c r="G108" s="365"/>
      <c r="H108" s="398"/>
      <c r="I108" s="365"/>
    </row>
    <row r="109" spans="1:9" ht="30" customHeight="1" x14ac:dyDescent="0.25">
      <c r="A109" s="399" t="s">
        <v>109</v>
      </c>
      <c r="B109" s="364"/>
      <c r="C109" s="364"/>
      <c r="D109" s="364"/>
      <c r="E109" s="364"/>
      <c r="F109" s="364"/>
      <c r="G109" s="364"/>
      <c r="H109" s="364"/>
      <c r="I109" s="365"/>
    </row>
    <row r="110" spans="1:9" ht="30" customHeight="1" x14ac:dyDescent="0.25">
      <c r="A110" s="33" t="s">
        <v>110</v>
      </c>
      <c r="B110" s="413" t="s">
        <v>111</v>
      </c>
      <c r="C110" s="364"/>
      <c r="D110" s="365"/>
      <c r="E110" s="33" t="s">
        <v>112</v>
      </c>
      <c r="F110" s="415" t="s">
        <v>111</v>
      </c>
      <c r="G110" s="364"/>
      <c r="H110" s="364"/>
      <c r="I110" s="365"/>
    </row>
    <row r="111" spans="1:9" ht="30" customHeight="1" x14ac:dyDescent="0.25">
      <c r="A111" s="33" t="s">
        <v>113</v>
      </c>
      <c r="B111" s="413" t="s">
        <v>111</v>
      </c>
      <c r="C111" s="364"/>
      <c r="D111" s="364"/>
      <c r="E111" s="364"/>
      <c r="F111" s="364"/>
      <c r="G111" s="364"/>
      <c r="H111" s="364"/>
      <c r="I111" s="365"/>
    </row>
    <row r="112" spans="1:9" ht="30" customHeight="1" x14ac:dyDescent="0.25">
      <c r="A112" s="33" t="s">
        <v>114</v>
      </c>
      <c r="B112" s="413" t="s">
        <v>111</v>
      </c>
      <c r="C112" s="364"/>
      <c r="D112" s="364"/>
      <c r="E112" s="364"/>
      <c r="F112" s="364"/>
      <c r="G112" s="364"/>
      <c r="H112" s="364"/>
      <c r="I112" s="365"/>
    </row>
    <row r="113" spans="1:9" ht="30" customHeight="1" x14ac:dyDescent="0.25">
      <c r="A113" s="33" t="s">
        <v>115</v>
      </c>
      <c r="B113" s="413" t="s">
        <v>111</v>
      </c>
      <c r="C113" s="364"/>
      <c r="D113" s="365"/>
      <c r="E113" s="33" t="s">
        <v>116</v>
      </c>
      <c r="F113" s="413" t="s">
        <v>111</v>
      </c>
      <c r="G113" s="364"/>
      <c r="H113" s="364"/>
      <c r="I113" s="365"/>
    </row>
    <row r="114" spans="1:9" ht="30" customHeight="1" x14ac:dyDescent="0.25">
      <c r="A114" s="417" t="s">
        <v>117</v>
      </c>
      <c r="B114" s="365"/>
      <c r="C114" s="417" t="s">
        <v>118</v>
      </c>
      <c r="D114" s="365"/>
      <c r="E114" s="417" t="s">
        <v>119</v>
      </c>
      <c r="F114" s="364"/>
      <c r="G114" s="365"/>
      <c r="H114" s="417" t="s">
        <v>120</v>
      </c>
      <c r="I114" s="365"/>
    </row>
    <row r="115" spans="1:9" ht="30" customHeight="1" x14ac:dyDescent="0.25">
      <c r="A115" s="413" t="s">
        <v>30</v>
      </c>
      <c r="B115" s="365"/>
      <c r="C115" s="413" t="s">
        <v>161</v>
      </c>
      <c r="D115" s="365"/>
      <c r="E115" s="415" t="s">
        <v>162</v>
      </c>
      <c r="F115" s="364"/>
      <c r="G115" s="365"/>
      <c r="H115" s="416" t="s">
        <v>163</v>
      </c>
      <c r="I115" s="365"/>
    </row>
    <row r="116" spans="1:9" ht="30" customHeight="1" x14ac:dyDescent="0.25">
      <c r="A116" s="417" t="s">
        <v>123</v>
      </c>
      <c r="B116" s="364"/>
      <c r="C116" s="364"/>
      <c r="D116" s="364"/>
      <c r="E116" s="364"/>
      <c r="F116" s="364"/>
      <c r="G116" s="364"/>
      <c r="H116" s="364"/>
      <c r="I116" s="365"/>
    </row>
    <row r="117" spans="1:9" ht="30" customHeight="1" x14ac:dyDescent="0.25">
      <c r="A117" s="35" t="s">
        <v>124</v>
      </c>
      <c r="B117" s="399" t="s">
        <v>125</v>
      </c>
      <c r="C117" s="364"/>
      <c r="D117" s="364"/>
      <c r="E117" s="364"/>
      <c r="F117" s="364"/>
      <c r="G117" s="364"/>
      <c r="H117" s="365"/>
      <c r="I117" s="35" t="s">
        <v>126</v>
      </c>
    </row>
    <row r="118" spans="1:9" ht="30" customHeight="1" x14ac:dyDescent="0.25">
      <c r="A118" s="46">
        <v>44972</v>
      </c>
      <c r="B118" s="413" t="s">
        <v>164</v>
      </c>
      <c r="C118" s="364"/>
      <c r="D118" s="364"/>
      <c r="E118" s="364"/>
      <c r="F118" s="364"/>
      <c r="G118" s="364"/>
      <c r="H118" s="365"/>
      <c r="I118" s="47">
        <v>2</v>
      </c>
    </row>
    <row r="119" spans="1:9" ht="30" customHeight="1" x14ac:dyDescent="0.25">
      <c r="A119" s="46">
        <v>45382</v>
      </c>
      <c r="B119" s="413" t="s">
        <v>128</v>
      </c>
      <c r="C119" s="364"/>
      <c r="D119" s="364"/>
      <c r="E119" s="364"/>
      <c r="F119" s="364"/>
      <c r="G119" s="364"/>
      <c r="H119" s="365"/>
      <c r="I119" s="47">
        <v>3</v>
      </c>
    </row>
    <row r="120" spans="1:9" ht="30" customHeight="1" x14ac:dyDescent="0.25">
      <c r="A120" s="418"/>
      <c r="B120" s="364"/>
      <c r="C120" s="364"/>
      <c r="D120" s="364"/>
      <c r="E120" s="364"/>
      <c r="F120" s="364"/>
      <c r="G120" s="364"/>
      <c r="H120" s="364"/>
      <c r="I120" s="364"/>
    </row>
    <row r="121" spans="1:9" ht="21.75" customHeight="1" x14ac:dyDescent="0.25">
      <c r="A121" s="405" t="s">
        <v>0</v>
      </c>
      <c r="B121" s="403"/>
      <c r="C121" s="403"/>
      <c r="D121" s="403"/>
      <c r="E121" s="403"/>
      <c r="F121" s="403"/>
      <c r="G121" s="403"/>
      <c r="H121" s="403"/>
      <c r="I121" s="404"/>
    </row>
    <row r="122" spans="1:9" ht="21.75" customHeight="1" x14ac:dyDescent="0.25">
      <c r="A122" s="406" t="s">
        <v>1</v>
      </c>
      <c r="B122" s="386"/>
      <c r="C122" s="386"/>
      <c r="D122" s="386"/>
      <c r="E122" s="386"/>
      <c r="F122" s="386"/>
      <c r="G122" s="386"/>
      <c r="H122" s="386"/>
      <c r="I122" s="407"/>
    </row>
    <row r="123" spans="1:9" ht="21.75" customHeight="1" x14ac:dyDescent="0.25">
      <c r="A123" s="406" t="s">
        <v>43</v>
      </c>
      <c r="B123" s="386"/>
      <c r="C123" s="386"/>
      <c r="D123" s="386"/>
      <c r="E123" s="386"/>
      <c r="F123" s="386"/>
      <c r="G123" s="386"/>
      <c r="H123" s="386"/>
      <c r="I123" s="407"/>
    </row>
    <row r="124" spans="1:9" ht="21.75" customHeight="1" x14ac:dyDescent="0.25">
      <c r="A124" s="31"/>
      <c r="B124" s="408" t="s">
        <v>44</v>
      </c>
      <c r="C124" s="409"/>
      <c r="D124" s="409"/>
      <c r="E124" s="410"/>
      <c r="F124" s="411" t="s">
        <v>45</v>
      </c>
      <c r="G124" s="409"/>
      <c r="H124" s="409"/>
      <c r="I124" s="412"/>
    </row>
    <row r="125" spans="1:9" ht="21.75" customHeight="1" x14ac:dyDescent="0.25">
      <c r="A125" s="399" t="s">
        <v>46</v>
      </c>
      <c r="B125" s="364"/>
      <c r="C125" s="364"/>
      <c r="D125" s="364"/>
      <c r="E125" s="364"/>
      <c r="F125" s="364"/>
      <c r="G125" s="364"/>
      <c r="H125" s="364"/>
      <c r="I125" s="365"/>
    </row>
    <row r="126" spans="1:9" ht="21.75" customHeight="1" x14ac:dyDescent="0.25">
      <c r="A126" s="399" t="s">
        <v>47</v>
      </c>
      <c r="B126" s="364"/>
      <c r="C126" s="364"/>
      <c r="D126" s="364"/>
      <c r="E126" s="364"/>
      <c r="F126" s="364"/>
      <c r="G126" s="364"/>
      <c r="H126" s="364"/>
      <c r="I126" s="365"/>
    </row>
    <row r="127" spans="1:9" ht="30" customHeight="1" x14ac:dyDescent="0.25">
      <c r="A127" s="33" t="s">
        <v>48</v>
      </c>
      <c r="B127" s="34">
        <v>4</v>
      </c>
      <c r="C127" s="399" t="s">
        <v>49</v>
      </c>
      <c r="D127" s="365"/>
      <c r="E127" s="400" t="s">
        <v>165</v>
      </c>
      <c r="F127" s="364"/>
      <c r="G127" s="365"/>
      <c r="H127" s="33" t="s">
        <v>51</v>
      </c>
      <c r="I127" s="36" t="s">
        <v>166</v>
      </c>
    </row>
    <row r="128" spans="1:9" ht="30" customHeight="1" x14ac:dyDescent="0.25">
      <c r="A128" s="33" t="s">
        <v>53</v>
      </c>
      <c r="B128" s="401" t="s">
        <v>26</v>
      </c>
      <c r="C128" s="364"/>
      <c r="D128" s="365"/>
      <c r="E128" s="399" t="s">
        <v>54</v>
      </c>
      <c r="F128" s="365"/>
      <c r="G128" s="401" t="s">
        <v>167</v>
      </c>
      <c r="H128" s="364"/>
      <c r="I128" s="365"/>
    </row>
    <row r="129" spans="1:9" ht="30" customHeight="1" x14ac:dyDescent="0.25">
      <c r="A129" s="33" t="s">
        <v>55</v>
      </c>
      <c r="B129" s="401" t="s">
        <v>168</v>
      </c>
      <c r="C129" s="364"/>
      <c r="D129" s="364"/>
      <c r="E129" s="364"/>
      <c r="F129" s="364"/>
      <c r="G129" s="364"/>
      <c r="H129" s="364"/>
      <c r="I129" s="365"/>
    </row>
    <row r="130" spans="1:9" ht="30" customHeight="1" x14ac:dyDescent="0.25">
      <c r="A130" s="33" t="s">
        <v>57</v>
      </c>
      <c r="B130" s="402" t="s">
        <v>169</v>
      </c>
      <c r="C130" s="403"/>
      <c r="D130" s="403"/>
      <c r="E130" s="403"/>
      <c r="F130" s="403"/>
      <c r="G130" s="403"/>
      <c r="H130" s="403"/>
      <c r="I130" s="404"/>
    </row>
    <row r="131" spans="1:9" ht="30" customHeight="1" x14ac:dyDescent="0.25">
      <c r="A131" s="33" t="s">
        <v>59</v>
      </c>
      <c r="B131" s="37">
        <v>1</v>
      </c>
      <c r="C131" s="37">
        <v>7</v>
      </c>
      <c r="D131" s="37">
        <v>2020</v>
      </c>
      <c r="E131" s="421" t="s">
        <v>60</v>
      </c>
      <c r="F131" s="374"/>
      <c r="G131" s="422">
        <v>31</v>
      </c>
      <c r="H131" s="422">
        <v>5</v>
      </c>
      <c r="I131" s="422">
        <v>2024</v>
      </c>
    </row>
    <row r="132" spans="1:9" ht="30" customHeight="1" x14ac:dyDescent="0.25">
      <c r="A132" s="33" t="s">
        <v>61</v>
      </c>
      <c r="B132" s="37">
        <v>2</v>
      </c>
      <c r="C132" s="37">
        <v>1</v>
      </c>
      <c r="D132" s="37">
        <v>2024</v>
      </c>
      <c r="E132" s="375"/>
      <c r="F132" s="377"/>
      <c r="G132" s="423"/>
      <c r="H132" s="423"/>
      <c r="I132" s="423"/>
    </row>
    <row r="133" spans="1:9" ht="30" customHeight="1" x14ac:dyDescent="0.25">
      <c r="A133" s="33" t="s">
        <v>62</v>
      </c>
      <c r="B133" s="38">
        <v>1</v>
      </c>
      <c r="C133" s="35" t="s">
        <v>63</v>
      </c>
      <c r="D133" s="39" t="s">
        <v>64</v>
      </c>
      <c r="E133" s="399" t="s">
        <v>65</v>
      </c>
      <c r="F133" s="365"/>
      <c r="G133" s="413" t="s">
        <v>64</v>
      </c>
      <c r="H133" s="364"/>
      <c r="I133" s="365"/>
    </row>
    <row r="134" spans="1:9" ht="30" customHeight="1" x14ac:dyDescent="0.25">
      <c r="A134" s="399" t="s">
        <v>66</v>
      </c>
      <c r="B134" s="364"/>
      <c r="C134" s="364"/>
      <c r="D134" s="364"/>
      <c r="E134" s="364"/>
      <c r="F134" s="364"/>
      <c r="G134" s="364"/>
      <c r="H134" s="364"/>
      <c r="I134" s="365"/>
    </row>
    <row r="135" spans="1:9" ht="48.75" customHeight="1" x14ac:dyDescent="0.25">
      <c r="A135" s="33" t="s">
        <v>67</v>
      </c>
      <c r="B135" s="415" t="s">
        <v>170</v>
      </c>
      <c r="C135" s="365"/>
      <c r="D135" s="33" t="s">
        <v>69</v>
      </c>
      <c r="E135" s="415" t="s">
        <v>70</v>
      </c>
      <c r="F135" s="365"/>
      <c r="G135" s="33" t="s">
        <v>71</v>
      </c>
      <c r="H135" s="415" t="s">
        <v>64</v>
      </c>
      <c r="I135" s="365"/>
    </row>
    <row r="136" spans="1:9" ht="30" customHeight="1" x14ac:dyDescent="0.25">
      <c r="A136" s="33" t="s">
        <v>72</v>
      </c>
      <c r="B136" s="415" t="s">
        <v>73</v>
      </c>
      <c r="C136" s="364"/>
      <c r="D136" s="364"/>
      <c r="E136" s="364"/>
      <c r="F136" s="364"/>
      <c r="G136" s="364"/>
      <c r="H136" s="364"/>
      <c r="I136" s="365"/>
    </row>
    <row r="137" spans="1:9" ht="30" customHeight="1" x14ac:dyDescent="0.25">
      <c r="A137" s="33" t="s">
        <v>74</v>
      </c>
      <c r="B137" s="41" t="s">
        <v>75</v>
      </c>
      <c r="C137" s="33" t="s">
        <v>76</v>
      </c>
      <c r="D137" s="42" t="s">
        <v>77</v>
      </c>
      <c r="E137" s="399" t="s">
        <v>78</v>
      </c>
      <c r="F137" s="365"/>
      <c r="G137" s="43" t="s">
        <v>79</v>
      </c>
      <c r="H137" s="33" t="s">
        <v>80</v>
      </c>
      <c r="I137" s="44">
        <v>1</v>
      </c>
    </row>
    <row r="138" spans="1:9" ht="36.75" customHeight="1" x14ac:dyDescent="0.25">
      <c r="A138" s="33" t="s">
        <v>81</v>
      </c>
      <c r="B138" s="415" t="s">
        <v>171</v>
      </c>
      <c r="C138" s="364"/>
      <c r="D138" s="364"/>
      <c r="E138" s="364"/>
      <c r="F138" s="364"/>
      <c r="G138" s="364"/>
      <c r="H138" s="364"/>
      <c r="I138" s="365"/>
    </row>
    <row r="139" spans="1:9" ht="63.75" customHeight="1" x14ac:dyDescent="0.25">
      <c r="A139" s="35" t="s">
        <v>83</v>
      </c>
      <c r="B139" s="398" t="s">
        <v>172</v>
      </c>
      <c r="C139" s="364"/>
      <c r="D139" s="365"/>
      <c r="E139" s="48" t="s">
        <v>85</v>
      </c>
      <c r="F139" s="425" t="s">
        <v>173</v>
      </c>
      <c r="G139" s="364"/>
      <c r="H139" s="364"/>
      <c r="I139" s="365"/>
    </row>
    <row r="140" spans="1:9" ht="30" customHeight="1" x14ac:dyDescent="0.25">
      <c r="A140" s="399" t="s">
        <v>87</v>
      </c>
      <c r="B140" s="364"/>
      <c r="C140" s="364"/>
      <c r="D140" s="364"/>
      <c r="E140" s="364"/>
      <c r="F140" s="364"/>
      <c r="G140" s="364"/>
      <c r="H140" s="364"/>
      <c r="I140" s="365"/>
    </row>
    <row r="141" spans="1:9" ht="50.25" customHeight="1" x14ac:dyDescent="0.25">
      <c r="A141" s="33" t="s">
        <v>88</v>
      </c>
      <c r="B141" s="415" t="s">
        <v>174</v>
      </c>
      <c r="C141" s="364"/>
      <c r="D141" s="364"/>
      <c r="E141" s="364"/>
      <c r="F141" s="364"/>
      <c r="G141" s="364"/>
      <c r="H141" s="364"/>
      <c r="I141" s="365"/>
    </row>
    <row r="142" spans="1:9" ht="30" customHeight="1" x14ac:dyDescent="0.25">
      <c r="A142" s="33" t="s">
        <v>90</v>
      </c>
      <c r="B142" s="399" t="s">
        <v>91</v>
      </c>
      <c r="C142" s="365"/>
      <c r="D142" s="399" t="s">
        <v>92</v>
      </c>
      <c r="E142" s="365"/>
      <c r="F142" s="399" t="s">
        <v>93</v>
      </c>
      <c r="G142" s="365"/>
      <c r="H142" s="399" t="s">
        <v>94</v>
      </c>
      <c r="I142" s="365"/>
    </row>
    <row r="143" spans="1:9" ht="30" customHeight="1" x14ac:dyDescent="0.25">
      <c r="A143" s="33" t="s">
        <v>95</v>
      </c>
      <c r="B143" s="415" t="s">
        <v>175</v>
      </c>
      <c r="C143" s="365"/>
      <c r="D143" s="415" t="s">
        <v>176</v>
      </c>
      <c r="E143" s="365"/>
      <c r="F143" s="398"/>
      <c r="G143" s="365"/>
      <c r="H143" s="398"/>
      <c r="I143" s="365"/>
    </row>
    <row r="144" spans="1:9" ht="30" customHeight="1" x14ac:dyDescent="0.25">
      <c r="A144" s="33" t="s">
        <v>98</v>
      </c>
      <c r="B144" s="420" t="s">
        <v>99</v>
      </c>
      <c r="C144" s="365"/>
      <c r="D144" s="420" t="s">
        <v>99</v>
      </c>
      <c r="E144" s="365"/>
      <c r="F144" s="398"/>
      <c r="G144" s="365"/>
      <c r="H144" s="398"/>
      <c r="I144" s="365"/>
    </row>
    <row r="145" spans="1:9" ht="30" customHeight="1" x14ac:dyDescent="0.25">
      <c r="A145" s="33" t="s">
        <v>100</v>
      </c>
      <c r="B145" s="420" t="s">
        <v>99</v>
      </c>
      <c r="C145" s="365"/>
      <c r="D145" s="420" t="s">
        <v>99</v>
      </c>
      <c r="E145" s="365"/>
      <c r="F145" s="398"/>
      <c r="G145" s="365"/>
      <c r="H145" s="398"/>
      <c r="I145" s="365"/>
    </row>
    <row r="146" spans="1:9" ht="30" customHeight="1" x14ac:dyDescent="0.25">
      <c r="A146" s="33" t="s">
        <v>102</v>
      </c>
      <c r="B146" s="415" t="s">
        <v>79</v>
      </c>
      <c r="C146" s="365"/>
      <c r="D146" s="415" t="s">
        <v>79</v>
      </c>
      <c r="E146" s="365"/>
      <c r="F146" s="398"/>
      <c r="G146" s="365"/>
      <c r="H146" s="398"/>
      <c r="I146" s="365"/>
    </row>
    <row r="147" spans="1:9" ht="57" customHeight="1" x14ac:dyDescent="0.25">
      <c r="A147" s="33" t="s">
        <v>103</v>
      </c>
      <c r="B147" s="415" t="s">
        <v>177</v>
      </c>
      <c r="C147" s="365"/>
      <c r="D147" s="415" t="s">
        <v>177</v>
      </c>
      <c r="E147" s="365"/>
      <c r="F147" s="398"/>
      <c r="G147" s="365"/>
      <c r="H147" s="398"/>
      <c r="I147" s="365"/>
    </row>
    <row r="148" spans="1:9" ht="54" customHeight="1" x14ac:dyDescent="0.25">
      <c r="A148" s="33" t="s">
        <v>106</v>
      </c>
      <c r="B148" s="415" t="s">
        <v>178</v>
      </c>
      <c r="C148" s="365"/>
      <c r="D148" s="415" t="s">
        <v>179</v>
      </c>
      <c r="E148" s="365"/>
      <c r="F148" s="398"/>
      <c r="G148" s="365"/>
      <c r="H148" s="398"/>
      <c r="I148" s="365"/>
    </row>
    <row r="149" spans="1:9" ht="30" customHeight="1" x14ac:dyDescent="0.25">
      <c r="A149" s="399" t="s">
        <v>109</v>
      </c>
      <c r="B149" s="364"/>
      <c r="C149" s="364"/>
      <c r="D149" s="364"/>
      <c r="E149" s="364"/>
      <c r="F149" s="364"/>
      <c r="G149" s="364"/>
      <c r="H149" s="364"/>
      <c r="I149" s="365"/>
    </row>
    <row r="150" spans="1:9" ht="30" customHeight="1" x14ac:dyDescent="0.25">
      <c r="A150" s="33" t="s">
        <v>110</v>
      </c>
      <c r="B150" s="413" t="s">
        <v>111</v>
      </c>
      <c r="C150" s="364"/>
      <c r="D150" s="365"/>
      <c r="E150" s="33" t="s">
        <v>112</v>
      </c>
      <c r="F150" s="415" t="s">
        <v>111</v>
      </c>
      <c r="G150" s="364"/>
      <c r="H150" s="364"/>
      <c r="I150" s="365"/>
    </row>
    <row r="151" spans="1:9" ht="30" customHeight="1" x14ac:dyDescent="0.25">
      <c r="A151" s="33" t="s">
        <v>113</v>
      </c>
      <c r="B151" s="413" t="s">
        <v>111</v>
      </c>
      <c r="C151" s="364"/>
      <c r="D151" s="364"/>
      <c r="E151" s="364"/>
      <c r="F151" s="364"/>
      <c r="G151" s="364"/>
      <c r="H151" s="364"/>
      <c r="I151" s="365"/>
    </row>
    <row r="152" spans="1:9" ht="30" customHeight="1" x14ac:dyDescent="0.25">
      <c r="A152" s="33" t="s">
        <v>114</v>
      </c>
      <c r="B152" s="413" t="s">
        <v>111</v>
      </c>
      <c r="C152" s="364"/>
      <c r="D152" s="364"/>
      <c r="E152" s="364"/>
      <c r="F152" s="364"/>
      <c r="G152" s="364"/>
      <c r="H152" s="364"/>
      <c r="I152" s="365"/>
    </row>
    <row r="153" spans="1:9" ht="30" customHeight="1" x14ac:dyDescent="0.25">
      <c r="A153" s="33" t="s">
        <v>115</v>
      </c>
      <c r="B153" s="413" t="s">
        <v>111</v>
      </c>
      <c r="C153" s="364"/>
      <c r="D153" s="365"/>
      <c r="E153" s="33" t="s">
        <v>116</v>
      </c>
      <c r="F153" s="413" t="s">
        <v>111</v>
      </c>
      <c r="G153" s="364"/>
      <c r="H153" s="364"/>
      <c r="I153" s="365"/>
    </row>
    <row r="154" spans="1:9" ht="30" customHeight="1" x14ac:dyDescent="0.25">
      <c r="A154" s="417" t="s">
        <v>117</v>
      </c>
      <c r="B154" s="365"/>
      <c r="C154" s="417" t="s">
        <v>118</v>
      </c>
      <c r="D154" s="365"/>
      <c r="E154" s="417" t="s">
        <v>119</v>
      </c>
      <c r="F154" s="364"/>
      <c r="G154" s="365"/>
      <c r="H154" s="417" t="s">
        <v>120</v>
      </c>
      <c r="I154" s="365"/>
    </row>
    <row r="155" spans="1:9" ht="30" customHeight="1" x14ac:dyDescent="0.25">
      <c r="A155" s="413" t="s">
        <v>30</v>
      </c>
      <c r="B155" s="365"/>
      <c r="C155" s="420" t="s">
        <v>180</v>
      </c>
      <c r="D155" s="365"/>
      <c r="E155" s="414" t="s">
        <v>181</v>
      </c>
      <c r="F155" s="364"/>
      <c r="G155" s="365"/>
      <c r="H155" s="429" t="s">
        <v>182</v>
      </c>
      <c r="I155" s="365"/>
    </row>
    <row r="156" spans="1:9" ht="30" customHeight="1" x14ac:dyDescent="0.25">
      <c r="A156" s="417" t="s">
        <v>123</v>
      </c>
      <c r="B156" s="364"/>
      <c r="C156" s="364"/>
      <c r="D156" s="364"/>
      <c r="E156" s="364"/>
      <c r="F156" s="364"/>
      <c r="G156" s="364"/>
      <c r="H156" s="364"/>
      <c r="I156" s="365"/>
    </row>
    <row r="157" spans="1:9" ht="42" customHeight="1" x14ac:dyDescent="0.25">
      <c r="A157" s="35" t="s">
        <v>124</v>
      </c>
      <c r="B157" s="399" t="s">
        <v>125</v>
      </c>
      <c r="C157" s="364"/>
      <c r="D157" s="364"/>
      <c r="E157" s="364"/>
      <c r="F157" s="364"/>
      <c r="G157" s="364"/>
      <c r="H157" s="365"/>
      <c r="I157" s="35" t="s">
        <v>126</v>
      </c>
    </row>
    <row r="158" spans="1:9" ht="30" customHeight="1" x14ac:dyDescent="0.25">
      <c r="A158" s="46">
        <v>45382</v>
      </c>
      <c r="B158" s="413" t="s">
        <v>128</v>
      </c>
      <c r="C158" s="364"/>
      <c r="D158" s="364"/>
      <c r="E158" s="364"/>
      <c r="F158" s="364"/>
      <c r="G158" s="364"/>
      <c r="H158" s="365"/>
      <c r="I158" s="47">
        <v>1</v>
      </c>
    </row>
    <row r="159" spans="1:9" ht="30" customHeight="1" x14ac:dyDescent="0.25">
      <c r="A159" s="49"/>
      <c r="B159" s="433"/>
      <c r="C159" s="364"/>
      <c r="D159" s="364"/>
      <c r="E159" s="364"/>
      <c r="F159" s="364"/>
      <c r="G159" s="364"/>
      <c r="H159" s="365"/>
      <c r="I159" s="50"/>
    </row>
    <row r="160" spans="1:9" ht="30" customHeight="1" x14ac:dyDescent="0.25">
      <c r="A160" s="418"/>
      <c r="B160" s="364"/>
      <c r="C160" s="364"/>
      <c r="D160" s="364"/>
      <c r="E160" s="364"/>
      <c r="F160" s="364"/>
      <c r="G160" s="364"/>
      <c r="H160" s="364"/>
      <c r="I160" s="364"/>
    </row>
    <row r="161" spans="1:9" ht="21.75" customHeight="1" x14ac:dyDescent="0.25">
      <c r="A161" s="405" t="s">
        <v>0</v>
      </c>
      <c r="B161" s="403"/>
      <c r="C161" s="403"/>
      <c r="D161" s="403"/>
      <c r="E161" s="403"/>
      <c r="F161" s="403"/>
      <c r="G161" s="403"/>
      <c r="H161" s="403"/>
      <c r="I161" s="404"/>
    </row>
    <row r="162" spans="1:9" ht="21.75" customHeight="1" x14ac:dyDescent="0.25">
      <c r="A162" s="406" t="s">
        <v>1</v>
      </c>
      <c r="B162" s="386"/>
      <c r="C162" s="386"/>
      <c r="D162" s="386"/>
      <c r="E162" s="386"/>
      <c r="F162" s="386"/>
      <c r="G162" s="386"/>
      <c r="H162" s="386"/>
      <c r="I162" s="407"/>
    </row>
    <row r="163" spans="1:9" ht="21.75" customHeight="1" x14ac:dyDescent="0.25">
      <c r="A163" s="406" t="s">
        <v>43</v>
      </c>
      <c r="B163" s="386"/>
      <c r="C163" s="386"/>
      <c r="D163" s="386"/>
      <c r="E163" s="386"/>
      <c r="F163" s="386"/>
      <c r="G163" s="386"/>
      <c r="H163" s="386"/>
      <c r="I163" s="407"/>
    </row>
    <row r="164" spans="1:9" ht="21.75" customHeight="1" x14ac:dyDescent="0.25">
      <c r="A164" s="31"/>
      <c r="B164" s="408" t="s">
        <v>44</v>
      </c>
      <c r="C164" s="409"/>
      <c r="D164" s="409"/>
      <c r="E164" s="410"/>
      <c r="F164" s="411" t="s">
        <v>45</v>
      </c>
      <c r="G164" s="409"/>
      <c r="H164" s="409"/>
      <c r="I164" s="412"/>
    </row>
    <row r="165" spans="1:9" ht="21.75" customHeight="1" x14ac:dyDescent="0.25">
      <c r="A165" s="399" t="s">
        <v>46</v>
      </c>
      <c r="B165" s="364"/>
      <c r="C165" s="364"/>
      <c r="D165" s="364"/>
      <c r="E165" s="364"/>
      <c r="F165" s="364"/>
      <c r="G165" s="364"/>
      <c r="H165" s="364"/>
      <c r="I165" s="365"/>
    </row>
    <row r="166" spans="1:9" ht="21.75" customHeight="1" x14ac:dyDescent="0.25">
      <c r="A166" s="399" t="s">
        <v>47</v>
      </c>
      <c r="B166" s="364"/>
      <c r="C166" s="364"/>
      <c r="D166" s="364"/>
      <c r="E166" s="364"/>
      <c r="F166" s="364"/>
      <c r="G166" s="364"/>
      <c r="H166" s="364"/>
      <c r="I166" s="365"/>
    </row>
    <row r="167" spans="1:9" ht="30" customHeight="1" x14ac:dyDescent="0.25">
      <c r="A167" s="33" t="s">
        <v>48</v>
      </c>
      <c r="B167" s="34">
        <v>5</v>
      </c>
      <c r="C167" s="399" t="s">
        <v>49</v>
      </c>
      <c r="D167" s="365"/>
      <c r="E167" s="400" t="s">
        <v>50</v>
      </c>
      <c r="F167" s="364"/>
      <c r="G167" s="365"/>
      <c r="H167" s="33" t="s">
        <v>51</v>
      </c>
      <c r="I167" s="36" t="s">
        <v>52</v>
      </c>
    </row>
    <row r="168" spans="1:9" ht="30" customHeight="1" x14ac:dyDescent="0.25">
      <c r="A168" s="33" t="s">
        <v>53</v>
      </c>
      <c r="B168" s="401" t="s">
        <v>26</v>
      </c>
      <c r="C168" s="364"/>
      <c r="D168" s="365"/>
      <c r="E168" s="399" t="s">
        <v>54</v>
      </c>
      <c r="F168" s="365"/>
      <c r="G168" s="401" t="s">
        <v>167</v>
      </c>
      <c r="H168" s="364"/>
      <c r="I168" s="365"/>
    </row>
    <row r="169" spans="1:9" ht="30" customHeight="1" x14ac:dyDescent="0.25">
      <c r="A169" s="33" t="s">
        <v>55</v>
      </c>
      <c r="B169" s="401" t="s">
        <v>183</v>
      </c>
      <c r="C169" s="364"/>
      <c r="D169" s="364"/>
      <c r="E169" s="364"/>
      <c r="F169" s="364"/>
      <c r="G169" s="364"/>
      <c r="H169" s="364"/>
      <c r="I169" s="365"/>
    </row>
    <row r="170" spans="1:9" ht="30" customHeight="1" x14ac:dyDescent="0.25">
      <c r="A170" s="33" t="s">
        <v>57</v>
      </c>
      <c r="B170" s="402" t="s">
        <v>184</v>
      </c>
      <c r="C170" s="403"/>
      <c r="D170" s="403"/>
      <c r="E170" s="403"/>
      <c r="F170" s="403"/>
      <c r="G170" s="403"/>
      <c r="H170" s="403"/>
      <c r="I170" s="404"/>
    </row>
    <row r="171" spans="1:9" ht="30" customHeight="1" x14ac:dyDescent="0.25">
      <c r="A171" s="33" t="s">
        <v>59</v>
      </c>
      <c r="B171" s="37">
        <v>1</v>
      </c>
      <c r="C171" s="37">
        <v>7</v>
      </c>
      <c r="D171" s="37">
        <v>2020</v>
      </c>
      <c r="E171" s="421" t="s">
        <v>60</v>
      </c>
      <c r="F171" s="374"/>
      <c r="G171" s="422">
        <v>31</v>
      </c>
      <c r="H171" s="422">
        <v>5</v>
      </c>
      <c r="I171" s="422">
        <v>2024</v>
      </c>
    </row>
    <row r="172" spans="1:9" ht="30" customHeight="1" x14ac:dyDescent="0.25">
      <c r="A172" s="33" t="s">
        <v>61</v>
      </c>
      <c r="B172" s="37">
        <v>2</v>
      </c>
      <c r="C172" s="37">
        <v>1</v>
      </c>
      <c r="D172" s="37">
        <v>2024</v>
      </c>
      <c r="E172" s="375"/>
      <c r="F172" s="377"/>
      <c r="G172" s="423"/>
      <c r="H172" s="423"/>
      <c r="I172" s="423"/>
    </row>
    <row r="173" spans="1:9" ht="30" customHeight="1" x14ac:dyDescent="0.25">
      <c r="A173" s="33" t="s">
        <v>62</v>
      </c>
      <c r="B173" s="38">
        <v>1</v>
      </c>
      <c r="C173" s="35" t="s">
        <v>63</v>
      </c>
      <c r="D173" s="39" t="s">
        <v>64</v>
      </c>
      <c r="E173" s="399" t="s">
        <v>65</v>
      </c>
      <c r="F173" s="365"/>
      <c r="G173" s="413" t="s">
        <v>64</v>
      </c>
      <c r="H173" s="364"/>
      <c r="I173" s="365"/>
    </row>
    <row r="174" spans="1:9" ht="30" customHeight="1" x14ac:dyDescent="0.25">
      <c r="A174" s="399" t="s">
        <v>66</v>
      </c>
      <c r="B174" s="364"/>
      <c r="C174" s="364"/>
      <c r="D174" s="364"/>
      <c r="E174" s="364"/>
      <c r="F174" s="364"/>
      <c r="G174" s="364"/>
      <c r="H174" s="364"/>
      <c r="I174" s="365"/>
    </row>
    <row r="175" spans="1:9" ht="30" customHeight="1" x14ac:dyDescent="0.25">
      <c r="A175" s="33" t="s">
        <v>67</v>
      </c>
      <c r="B175" s="415" t="s">
        <v>185</v>
      </c>
      <c r="C175" s="365"/>
      <c r="D175" s="33" t="s">
        <v>69</v>
      </c>
      <c r="E175" s="415" t="s">
        <v>64</v>
      </c>
      <c r="F175" s="365"/>
      <c r="G175" s="33" t="s">
        <v>71</v>
      </c>
      <c r="H175" s="415" t="s">
        <v>64</v>
      </c>
      <c r="I175" s="365"/>
    </row>
    <row r="176" spans="1:9" ht="30" customHeight="1" x14ac:dyDescent="0.25">
      <c r="A176" s="33" t="s">
        <v>72</v>
      </c>
      <c r="B176" s="415" t="s">
        <v>73</v>
      </c>
      <c r="C176" s="364"/>
      <c r="D176" s="364"/>
      <c r="E176" s="364"/>
      <c r="F176" s="364"/>
      <c r="G176" s="364"/>
      <c r="H176" s="364"/>
      <c r="I176" s="365"/>
    </row>
    <row r="177" spans="1:9" ht="30" customHeight="1" x14ac:dyDescent="0.25">
      <c r="A177" s="33" t="s">
        <v>74</v>
      </c>
      <c r="B177" s="41" t="s">
        <v>75</v>
      </c>
      <c r="C177" s="33" t="s">
        <v>76</v>
      </c>
      <c r="D177" s="42" t="s">
        <v>77</v>
      </c>
      <c r="E177" s="399" t="s">
        <v>78</v>
      </c>
      <c r="F177" s="365"/>
      <c r="G177" s="43" t="s">
        <v>79</v>
      </c>
      <c r="H177" s="33" t="s">
        <v>80</v>
      </c>
      <c r="I177" s="44">
        <v>1</v>
      </c>
    </row>
    <row r="178" spans="1:9" ht="30" customHeight="1" x14ac:dyDescent="0.25">
      <c r="A178" s="33" t="s">
        <v>81</v>
      </c>
      <c r="B178" s="401" t="s">
        <v>186</v>
      </c>
      <c r="C178" s="364"/>
      <c r="D178" s="364"/>
      <c r="E178" s="364"/>
      <c r="F178" s="364"/>
      <c r="G178" s="364"/>
      <c r="H178" s="364"/>
      <c r="I178" s="365"/>
    </row>
    <row r="179" spans="1:9" ht="59.25" customHeight="1" x14ac:dyDescent="0.25">
      <c r="A179" s="35" t="s">
        <v>83</v>
      </c>
      <c r="B179" s="398" t="s">
        <v>187</v>
      </c>
      <c r="C179" s="364"/>
      <c r="D179" s="365"/>
      <c r="E179" s="48" t="s">
        <v>85</v>
      </c>
      <c r="F179" s="419" t="s">
        <v>188</v>
      </c>
      <c r="G179" s="364"/>
      <c r="H179" s="364"/>
      <c r="I179" s="365"/>
    </row>
    <row r="180" spans="1:9" ht="30" customHeight="1" x14ac:dyDescent="0.25">
      <c r="A180" s="399" t="s">
        <v>87</v>
      </c>
      <c r="B180" s="364"/>
      <c r="C180" s="364"/>
      <c r="D180" s="364"/>
      <c r="E180" s="364"/>
      <c r="F180" s="364"/>
      <c r="G180" s="364"/>
      <c r="H180" s="364"/>
      <c r="I180" s="365"/>
    </row>
    <row r="181" spans="1:9" ht="30" customHeight="1" x14ac:dyDescent="0.25">
      <c r="A181" s="33" t="s">
        <v>88</v>
      </c>
      <c r="B181" s="415" t="s">
        <v>189</v>
      </c>
      <c r="C181" s="364"/>
      <c r="D181" s="364"/>
      <c r="E181" s="364"/>
      <c r="F181" s="364"/>
      <c r="G181" s="364"/>
      <c r="H181" s="364"/>
      <c r="I181" s="365"/>
    </row>
    <row r="182" spans="1:9" ht="30" customHeight="1" x14ac:dyDescent="0.25">
      <c r="A182" s="33" t="s">
        <v>90</v>
      </c>
      <c r="B182" s="399" t="s">
        <v>91</v>
      </c>
      <c r="C182" s="365"/>
      <c r="D182" s="399" t="s">
        <v>92</v>
      </c>
      <c r="E182" s="365"/>
      <c r="F182" s="399" t="s">
        <v>93</v>
      </c>
      <c r="G182" s="365"/>
      <c r="H182" s="399" t="s">
        <v>94</v>
      </c>
      <c r="I182" s="365"/>
    </row>
    <row r="183" spans="1:9" ht="30" customHeight="1" x14ac:dyDescent="0.25">
      <c r="A183" s="33" t="s">
        <v>95</v>
      </c>
      <c r="B183" s="415" t="s">
        <v>190</v>
      </c>
      <c r="C183" s="365"/>
      <c r="D183" s="415" t="s">
        <v>191</v>
      </c>
      <c r="E183" s="365"/>
      <c r="F183" s="398"/>
      <c r="G183" s="365"/>
      <c r="H183" s="398"/>
      <c r="I183" s="365"/>
    </row>
    <row r="184" spans="1:9" ht="30" customHeight="1" x14ac:dyDescent="0.25">
      <c r="A184" s="33" t="s">
        <v>98</v>
      </c>
      <c r="B184" s="420" t="s">
        <v>73</v>
      </c>
      <c r="C184" s="365"/>
      <c r="D184" s="420" t="s">
        <v>73</v>
      </c>
      <c r="E184" s="365"/>
      <c r="F184" s="398"/>
      <c r="G184" s="365"/>
      <c r="H184" s="398"/>
      <c r="I184" s="365"/>
    </row>
    <row r="185" spans="1:9" ht="30" customHeight="1" x14ac:dyDescent="0.25">
      <c r="A185" s="33" t="s">
        <v>100</v>
      </c>
      <c r="B185" s="420" t="s">
        <v>101</v>
      </c>
      <c r="C185" s="365"/>
      <c r="D185" s="420" t="s">
        <v>101</v>
      </c>
      <c r="E185" s="365"/>
      <c r="F185" s="398"/>
      <c r="G185" s="365"/>
      <c r="H185" s="398"/>
      <c r="I185" s="365"/>
    </row>
    <row r="186" spans="1:9" ht="30" customHeight="1" x14ac:dyDescent="0.25">
      <c r="A186" s="33" t="s">
        <v>102</v>
      </c>
      <c r="B186" s="415" t="s">
        <v>79</v>
      </c>
      <c r="C186" s="365"/>
      <c r="D186" s="415" t="s">
        <v>79</v>
      </c>
      <c r="E186" s="365"/>
      <c r="F186" s="398"/>
      <c r="G186" s="365"/>
      <c r="H186" s="398"/>
      <c r="I186" s="365"/>
    </row>
    <row r="187" spans="1:9" ht="54.75" customHeight="1" x14ac:dyDescent="0.25">
      <c r="A187" s="33" t="s">
        <v>103</v>
      </c>
      <c r="B187" s="415" t="s">
        <v>192</v>
      </c>
      <c r="C187" s="365"/>
      <c r="D187" s="415" t="s">
        <v>193</v>
      </c>
      <c r="E187" s="365"/>
      <c r="F187" s="398"/>
      <c r="G187" s="365"/>
      <c r="H187" s="398"/>
      <c r="I187" s="365"/>
    </row>
    <row r="188" spans="1:9" ht="54.75" customHeight="1" x14ac:dyDescent="0.25">
      <c r="A188" s="33" t="s">
        <v>106</v>
      </c>
      <c r="B188" s="415" t="s">
        <v>194</v>
      </c>
      <c r="C188" s="365"/>
      <c r="D188" s="415" t="s">
        <v>195</v>
      </c>
      <c r="E188" s="365"/>
      <c r="F188" s="398"/>
      <c r="G188" s="365"/>
      <c r="H188" s="398"/>
      <c r="I188" s="365"/>
    </row>
    <row r="189" spans="1:9" ht="30" customHeight="1" x14ac:dyDescent="0.25">
      <c r="A189" s="399" t="s">
        <v>109</v>
      </c>
      <c r="B189" s="364"/>
      <c r="C189" s="364"/>
      <c r="D189" s="364"/>
      <c r="E189" s="364"/>
      <c r="F189" s="364"/>
      <c r="G189" s="364"/>
      <c r="H189" s="364"/>
      <c r="I189" s="365"/>
    </row>
    <row r="190" spans="1:9" ht="30" customHeight="1" x14ac:dyDescent="0.25">
      <c r="A190" s="33" t="s">
        <v>110</v>
      </c>
      <c r="B190" s="413" t="s">
        <v>111</v>
      </c>
      <c r="C190" s="364"/>
      <c r="D190" s="365"/>
      <c r="E190" s="33" t="s">
        <v>112</v>
      </c>
      <c r="F190" s="415" t="s">
        <v>111</v>
      </c>
      <c r="G190" s="364"/>
      <c r="H190" s="364"/>
      <c r="I190" s="365"/>
    </row>
    <row r="191" spans="1:9" ht="30" customHeight="1" x14ac:dyDescent="0.25">
      <c r="A191" s="33" t="s">
        <v>113</v>
      </c>
      <c r="B191" s="413" t="s">
        <v>111</v>
      </c>
      <c r="C191" s="364"/>
      <c r="D191" s="364"/>
      <c r="E191" s="364"/>
      <c r="F191" s="364"/>
      <c r="G191" s="364"/>
      <c r="H191" s="364"/>
      <c r="I191" s="365"/>
    </row>
    <row r="192" spans="1:9" ht="30" customHeight="1" x14ac:dyDescent="0.25">
      <c r="A192" s="33" t="s">
        <v>114</v>
      </c>
      <c r="B192" s="413" t="s">
        <v>111</v>
      </c>
      <c r="C192" s="364"/>
      <c r="D192" s="364"/>
      <c r="E192" s="364"/>
      <c r="F192" s="364"/>
      <c r="G192" s="364"/>
      <c r="H192" s="364"/>
      <c r="I192" s="365"/>
    </row>
    <row r="193" spans="1:9" ht="30" customHeight="1" x14ac:dyDescent="0.25">
      <c r="A193" s="33" t="s">
        <v>115</v>
      </c>
      <c r="B193" s="413" t="s">
        <v>111</v>
      </c>
      <c r="C193" s="364"/>
      <c r="D193" s="365"/>
      <c r="E193" s="33" t="s">
        <v>116</v>
      </c>
      <c r="F193" s="413" t="s">
        <v>111</v>
      </c>
      <c r="G193" s="364"/>
      <c r="H193" s="364"/>
      <c r="I193" s="365"/>
    </row>
    <row r="194" spans="1:9" ht="30" customHeight="1" x14ac:dyDescent="0.25">
      <c r="A194" s="417" t="s">
        <v>117</v>
      </c>
      <c r="B194" s="365"/>
      <c r="C194" s="417" t="s">
        <v>118</v>
      </c>
      <c r="D194" s="365"/>
      <c r="E194" s="417" t="s">
        <v>119</v>
      </c>
      <c r="F194" s="364"/>
      <c r="G194" s="365"/>
      <c r="H194" s="417" t="s">
        <v>120</v>
      </c>
      <c r="I194" s="365"/>
    </row>
    <row r="195" spans="1:9" ht="45" customHeight="1" x14ac:dyDescent="0.25">
      <c r="A195" s="413" t="s">
        <v>30</v>
      </c>
      <c r="B195" s="365"/>
      <c r="C195" s="415" t="s">
        <v>143</v>
      </c>
      <c r="D195" s="365"/>
      <c r="E195" s="415" t="s">
        <v>144</v>
      </c>
      <c r="F195" s="364"/>
      <c r="G195" s="365"/>
      <c r="H195" s="416" t="s">
        <v>144</v>
      </c>
      <c r="I195" s="365"/>
    </row>
    <row r="196" spans="1:9" ht="30" customHeight="1" x14ac:dyDescent="0.25">
      <c r="A196" s="417" t="s">
        <v>123</v>
      </c>
      <c r="B196" s="364"/>
      <c r="C196" s="364"/>
      <c r="D196" s="364"/>
      <c r="E196" s="364"/>
      <c r="F196" s="364"/>
      <c r="G196" s="364"/>
      <c r="H196" s="364"/>
      <c r="I196" s="365"/>
    </row>
    <row r="197" spans="1:9" ht="30" customHeight="1" x14ac:dyDescent="0.25">
      <c r="A197" s="35" t="s">
        <v>124</v>
      </c>
      <c r="B197" s="399" t="s">
        <v>125</v>
      </c>
      <c r="C197" s="364"/>
      <c r="D197" s="364"/>
      <c r="E197" s="364"/>
      <c r="F197" s="364"/>
      <c r="G197" s="364"/>
      <c r="H197" s="365"/>
      <c r="I197" s="35" t="s">
        <v>126</v>
      </c>
    </row>
    <row r="198" spans="1:9" ht="30" customHeight="1" x14ac:dyDescent="0.25">
      <c r="A198" s="46">
        <v>44972</v>
      </c>
      <c r="B198" s="413" t="s">
        <v>196</v>
      </c>
      <c r="C198" s="364"/>
      <c r="D198" s="364"/>
      <c r="E198" s="364"/>
      <c r="F198" s="364"/>
      <c r="G198" s="364"/>
      <c r="H198" s="365"/>
      <c r="I198" s="47">
        <v>2</v>
      </c>
    </row>
    <row r="199" spans="1:9" ht="30" customHeight="1" x14ac:dyDescent="0.25">
      <c r="A199" s="46">
        <v>45382</v>
      </c>
      <c r="B199" s="413" t="s">
        <v>128</v>
      </c>
      <c r="C199" s="364"/>
      <c r="D199" s="364"/>
      <c r="E199" s="364"/>
      <c r="F199" s="364"/>
      <c r="G199" s="364"/>
      <c r="H199" s="365"/>
      <c r="I199" s="47">
        <v>3</v>
      </c>
    </row>
    <row r="200" spans="1:9" ht="30" customHeight="1" x14ac:dyDescent="0.25">
      <c r="A200" s="418"/>
      <c r="B200" s="364"/>
      <c r="C200" s="364"/>
      <c r="D200" s="364"/>
      <c r="E200" s="364"/>
      <c r="F200" s="364"/>
      <c r="G200" s="364"/>
      <c r="H200" s="364"/>
      <c r="I200" s="364"/>
    </row>
    <row r="201" spans="1:9" ht="21.75" customHeight="1" x14ac:dyDescent="0.25">
      <c r="A201" s="405" t="s">
        <v>0</v>
      </c>
      <c r="B201" s="403"/>
      <c r="C201" s="403"/>
      <c r="D201" s="403"/>
      <c r="E201" s="403"/>
      <c r="F201" s="403"/>
      <c r="G201" s="403"/>
      <c r="H201" s="403"/>
      <c r="I201" s="404"/>
    </row>
    <row r="202" spans="1:9" ht="21.75" customHeight="1" x14ac:dyDescent="0.25">
      <c r="A202" s="406" t="s">
        <v>1</v>
      </c>
      <c r="B202" s="386"/>
      <c r="C202" s="386"/>
      <c r="D202" s="386"/>
      <c r="E202" s="386"/>
      <c r="F202" s="386"/>
      <c r="G202" s="386"/>
      <c r="H202" s="386"/>
      <c r="I202" s="407"/>
    </row>
    <row r="203" spans="1:9" ht="21.75" customHeight="1" x14ac:dyDescent="0.25">
      <c r="A203" s="406" t="s">
        <v>43</v>
      </c>
      <c r="B203" s="386"/>
      <c r="C203" s="386"/>
      <c r="D203" s="386"/>
      <c r="E203" s="386"/>
      <c r="F203" s="386"/>
      <c r="G203" s="386"/>
      <c r="H203" s="386"/>
      <c r="I203" s="407"/>
    </row>
    <row r="204" spans="1:9" ht="21.75" customHeight="1" x14ac:dyDescent="0.25">
      <c r="A204" s="31"/>
      <c r="B204" s="408" t="s">
        <v>44</v>
      </c>
      <c r="C204" s="409"/>
      <c r="D204" s="409"/>
      <c r="E204" s="410"/>
      <c r="F204" s="411" t="s">
        <v>45</v>
      </c>
      <c r="G204" s="409"/>
      <c r="H204" s="409"/>
      <c r="I204" s="412"/>
    </row>
    <row r="205" spans="1:9" ht="21.75" customHeight="1" x14ac:dyDescent="0.25">
      <c r="A205" s="399" t="s">
        <v>46</v>
      </c>
      <c r="B205" s="364"/>
      <c r="C205" s="364"/>
      <c r="D205" s="364"/>
      <c r="E205" s="364"/>
      <c r="F205" s="364"/>
      <c r="G205" s="364"/>
      <c r="H205" s="364"/>
      <c r="I205" s="365"/>
    </row>
    <row r="206" spans="1:9" ht="21.75" customHeight="1" x14ac:dyDescent="0.25">
      <c r="A206" s="399" t="s">
        <v>47</v>
      </c>
      <c r="B206" s="364"/>
      <c r="C206" s="364"/>
      <c r="D206" s="364"/>
      <c r="E206" s="364"/>
      <c r="F206" s="364"/>
      <c r="G206" s="364"/>
      <c r="H206" s="364"/>
      <c r="I206" s="365"/>
    </row>
    <row r="207" spans="1:9" ht="30" customHeight="1" x14ac:dyDescent="0.25">
      <c r="A207" s="33" t="s">
        <v>48</v>
      </c>
      <c r="B207" s="34">
        <v>6</v>
      </c>
      <c r="C207" s="399" t="s">
        <v>49</v>
      </c>
      <c r="D207" s="365"/>
      <c r="E207" s="400" t="s">
        <v>50</v>
      </c>
      <c r="F207" s="364"/>
      <c r="G207" s="365"/>
      <c r="H207" s="33" t="s">
        <v>51</v>
      </c>
      <c r="I207" s="36" t="s">
        <v>52</v>
      </c>
    </row>
    <row r="208" spans="1:9" ht="30" customHeight="1" x14ac:dyDescent="0.25">
      <c r="A208" s="33" t="s">
        <v>53</v>
      </c>
      <c r="B208" s="401" t="s">
        <v>26</v>
      </c>
      <c r="C208" s="364"/>
      <c r="D208" s="365"/>
      <c r="E208" s="399" t="s">
        <v>54</v>
      </c>
      <c r="F208" s="365"/>
      <c r="G208" s="401" t="s">
        <v>129</v>
      </c>
      <c r="H208" s="364"/>
      <c r="I208" s="365"/>
    </row>
    <row r="209" spans="1:9" ht="30" customHeight="1" x14ac:dyDescent="0.25">
      <c r="A209" s="33" t="s">
        <v>55</v>
      </c>
      <c r="B209" s="401" t="s">
        <v>197</v>
      </c>
      <c r="C209" s="364"/>
      <c r="D209" s="364"/>
      <c r="E209" s="364"/>
      <c r="F209" s="364"/>
      <c r="G209" s="364"/>
      <c r="H209" s="364"/>
      <c r="I209" s="365"/>
    </row>
    <row r="210" spans="1:9" ht="30" customHeight="1" x14ac:dyDescent="0.25">
      <c r="A210" s="33" t="s">
        <v>57</v>
      </c>
      <c r="B210" s="402" t="s">
        <v>198</v>
      </c>
      <c r="C210" s="403"/>
      <c r="D210" s="403"/>
      <c r="E210" s="403"/>
      <c r="F210" s="403"/>
      <c r="G210" s="403"/>
      <c r="H210" s="403"/>
      <c r="I210" s="404"/>
    </row>
    <row r="211" spans="1:9" ht="30" customHeight="1" x14ac:dyDescent="0.25">
      <c r="A211" s="33" t="s">
        <v>59</v>
      </c>
      <c r="B211" s="37">
        <v>1</v>
      </c>
      <c r="C211" s="37">
        <v>7</v>
      </c>
      <c r="D211" s="37">
        <v>2020</v>
      </c>
      <c r="E211" s="421" t="s">
        <v>60</v>
      </c>
      <c r="F211" s="374"/>
      <c r="G211" s="422">
        <v>31</v>
      </c>
      <c r="H211" s="422">
        <v>5</v>
      </c>
      <c r="I211" s="422">
        <v>2024</v>
      </c>
    </row>
    <row r="212" spans="1:9" ht="30" customHeight="1" x14ac:dyDescent="0.25">
      <c r="A212" s="33" t="s">
        <v>61</v>
      </c>
      <c r="B212" s="37">
        <v>2</v>
      </c>
      <c r="C212" s="37">
        <v>1</v>
      </c>
      <c r="D212" s="37">
        <v>2024</v>
      </c>
      <c r="E212" s="375"/>
      <c r="F212" s="377"/>
      <c r="G212" s="423"/>
      <c r="H212" s="423"/>
      <c r="I212" s="423"/>
    </row>
    <row r="213" spans="1:9" ht="30" customHeight="1" x14ac:dyDescent="0.25">
      <c r="A213" s="33" t="s">
        <v>62</v>
      </c>
      <c r="B213" s="51">
        <v>0.1</v>
      </c>
      <c r="C213" s="35" t="s">
        <v>63</v>
      </c>
      <c r="D213" s="39" t="s">
        <v>64</v>
      </c>
      <c r="E213" s="399" t="s">
        <v>65</v>
      </c>
      <c r="F213" s="365"/>
      <c r="G213" s="413" t="s">
        <v>64</v>
      </c>
      <c r="H213" s="364"/>
      <c r="I213" s="365"/>
    </row>
    <row r="214" spans="1:9" ht="30" customHeight="1" x14ac:dyDescent="0.25">
      <c r="A214" s="399" t="s">
        <v>66</v>
      </c>
      <c r="B214" s="364"/>
      <c r="C214" s="364"/>
      <c r="D214" s="364"/>
      <c r="E214" s="364"/>
      <c r="F214" s="364"/>
      <c r="G214" s="364"/>
      <c r="H214" s="364"/>
      <c r="I214" s="365"/>
    </row>
    <row r="215" spans="1:9" ht="50.25" customHeight="1" x14ac:dyDescent="0.25">
      <c r="A215" s="33" t="s">
        <v>67</v>
      </c>
      <c r="B215" s="415" t="s">
        <v>199</v>
      </c>
      <c r="C215" s="365"/>
      <c r="D215" s="33" t="s">
        <v>69</v>
      </c>
      <c r="E215" s="415" t="s">
        <v>200</v>
      </c>
      <c r="F215" s="365"/>
      <c r="G215" s="33" t="s">
        <v>71</v>
      </c>
      <c r="H215" s="415" t="s">
        <v>64</v>
      </c>
      <c r="I215" s="365"/>
    </row>
    <row r="216" spans="1:9" ht="30" customHeight="1" x14ac:dyDescent="0.25">
      <c r="A216" s="33" t="s">
        <v>72</v>
      </c>
      <c r="B216" s="415" t="s">
        <v>73</v>
      </c>
      <c r="C216" s="364"/>
      <c r="D216" s="364"/>
      <c r="E216" s="364"/>
      <c r="F216" s="364"/>
      <c r="G216" s="364"/>
      <c r="H216" s="364"/>
      <c r="I216" s="365"/>
    </row>
    <row r="217" spans="1:9" ht="30" customHeight="1" x14ac:dyDescent="0.25">
      <c r="A217" s="33" t="s">
        <v>74</v>
      </c>
      <c r="B217" s="41" t="s">
        <v>201</v>
      </c>
      <c r="C217" s="33" t="s">
        <v>76</v>
      </c>
      <c r="D217" s="42" t="s">
        <v>77</v>
      </c>
      <c r="E217" s="399" t="s">
        <v>78</v>
      </c>
      <c r="F217" s="365"/>
      <c r="G217" s="43" t="s">
        <v>79</v>
      </c>
      <c r="H217" s="33" t="s">
        <v>80</v>
      </c>
      <c r="I217" s="44">
        <v>0.1</v>
      </c>
    </row>
    <row r="218" spans="1:9" ht="31.5" customHeight="1" x14ac:dyDescent="0.25">
      <c r="A218" s="33" t="s">
        <v>81</v>
      </c>
      <c r="B218" s="415" t="s">
        <v>202</v>
      </c>
      <c r="C218" s="364"/>
      <c r="D218" s="364"/>
      <c r="E218" s="364"/>
      <c r="F218" s="364"/>
      <c r="G218" s="364"/>
      <c r="H218" s="364"/>
      <c r="I218" s="365"/>
    </row>
    <row r="219" spans="1:9" ht="59.25" customHeight="1" x14ac:dyDescent="0.25">
      <c r="A219" s="35" t="s">
        <v>83</v>
      </c>
      <c r="B219" s="415" t="s">
        <v>203</v>
      </c>
      <c r="C219" s="364"/>
      <c r="D219" s="365"/>
      <c r="E219" s="48" t="s">
        <v>85</v>
      </c>
      <c r="F219" s="419" t="s">
        <v>204</v>
      </c>
      <c r="G219" s="364"/>
      <c r="H219" s="364"/>
      <c r="I219" s="365"/>
    </row>
    <row r="220" spans="1:9" ht="30" customHeight="1" x14ac:dyDescent="0.25">
      <c r="A220" s="399" t="s">
        <v>87</v>
      </c>
      <c r="B220" s="364"/>
      <c r="C220" s="364"/>
      <c r="D220" s="364"/>
      <c r="E220" s="364"/>
      <c r="F220" s="364"/>
      <c r="G220" s="364"/>
      <c r="H220" s="364"/>
      <c r="I220" s="365"/>
    </row>
    <row r="221" spans="1:9" ht="30" customHeight="1" x14ac:dyDescent="0.25">
      <c r="A221" s="33" t="s">
        <v>88</v>
      </c>
      <c r="B221" s="415" t="s">
        <v>205</v>
      </c>
      <c r="C221" s="364"/>
      <c r="D221" s="364"/>
      <c r="E221" s="364"/>
      <c r="F221" s="364"/>
      <c r="G221" s="364"/>
      <c r="H221" s="364"/>
      <c r="I221" s="365"/>
    </row>
    <row r="222" spans="1:9" ht="30" customHeight="1" x14ac:dyDescent="0.25">
      <c r="A222" s="33" t="s">
        <v>90</v>
      </c>
      <c r="B222" s="399" t="s">
        <v>91</v>
      </c>
      <c r="C222" s="365"/>
      <c r="D222" s="399" t="s">
        <v>92</v>
      </c>
      <c r="E222" s="365"/>
      <c r="F222" s="399" t="s">
        <v>93</v>
      </c>
      <c r="G222" s="365"/>
      <c r="H222" s="399" t="s">
        <v>94</v>
      </c>
      <c r="I222" s="365"/>
    </row>
    <row r="223" spans="1:9" ht="30" customHeight="1" x14ac:dyDescent="0.25">
      <c r="A223" s="33" t="s">
        <v>95</v>
      </c>
      <c r="B223" s="415" t="s">
        <v>190</v>
      </c>
      <c r="C223" s="365"/>
      <c r="D223" s="415" t="s">
        <v>191</v>
      </c>
      <c r="E223" s="365"/>
      <c r="F223" s="398"/>
      <c r="G223" s="365"/>
      <c r="H223" s="398"/>
      <c r="I223" s="365"/>
    </row>
    <row r="224" spans="1:9" ht="30" customHeight="1" x14ac:dyDescent="0.25">
      <c r="A224" s="33" t="s">
        <v>98</v>
      </c>
      <c r="B224" s="420" t="s">
        <v>73</v>
      </c>
      <c r="C224" s="365"/>
      <c r="D224" s="420" t="s">
        <v>73</v>
      </c>
      <c r="E224" s="365"/>
      <c r="F224" s="398"/>
      <c r="G224" s="365"/>
      <c r="H224" s="398"/>
      <c r="I224" s="365"/>
    </row>
    <row r="225" spans="1:9" ht="30" customHeight="1" x14ac:dyDescent="0.25">
      <c r="A225" s="33" t="s">
        <v>100</v>
      </c>
      <c r="B225" s="420" t="s">
        <v>101</v>
      </c>
      <c r="C225" s="365"/>
      <c r="D225" s="420" t="s">
        <v>101</v>
      </c>
      <c r="E225" s="365"/>
      <c r="F225" s="398"/>
      <c r="G225" s="365"/>
      <c r="H225" s="398"/>
      <c r="I225" s="365"/>
    </row>
    <row r="226" spans="1:9" ht="30" customHeight="1" x14ac:dyDescent="0.25">
      <c r="A226" s="33" t="s">
        <v>102</v>
      </c>
      <c r="B226" s="415" t="s">
        <v>79</v>
      </c>
      <c r="C226" s="365"/>
      <c r="D226" s="415" t="s">
        <v>79</v>
      </c>
      <c r="E226" s="365"/>
      <c r="F226" s="398"/>
      <c r="G226" s="365"/>
      <c r="H226" s="398"/>
      <c r="I226" s="365"/>
    </row>
    <row r="227" spans="1:9" ht="54.75" customHeight="1" x14ac:dyDescent="0.25">
      <c r="A227" s="33" t="s">
        <v>103</v>
      </c>
      <c r="B227" s="415" t="s">
        <v>206</v>
      </c>
      <c r="C227" s="365"/>
      <c r="D227" s="415" t="s">
        <v>207</v>
      </c>
      <c r="E227" s="365"/>
      <c r="F227" s="398"/>
      <c r="G227" s="365"/>
      <c r="H227" s="398"/>
      <c r="I227" s="365"/>
    </row>
    <row r="228" spans="1:9" ht="54.75" customHeight="1" x14ac:dyDescent="0.25">
      <c r="A228" s="33" t="s">
        <v>106</v>
      </c>
      <c r="B228" s="415" t="s">
        <v>208</v>
      </c>
      <c r="C228" s="365"/>
      <c r="D228" s="415" t="s">
        <v>209</v>
      </c>
      <c r="E228" s="365"/>
      <c r="F228" s="398"/>
      <c r="G228" s="365"/>
      <c r="H228" s="398"/>
      <c r="I228" s="365"/>
    </row>
    <row r="229" spans="1:9" ht="30" customHeight="1" x14ac:dyDescent="0.25">
      <c r="A229" s="399" t="s">
        <v>109</v>
      </c>
      <c r="B229" s="364"/>
      <c r="C229" s="364"/>
      <c r="D229" s="364"/>
      <c r="E229" s="364"/>
      <c r="F229" s="364"/>
      <c r="G229" s="364"/>
      <c r="H229" s="364"/>
      <c r="I229" s="365"/>
    </row>
    <row r="230" spans="1:9" ht="30" customHeight="1" x14ac:dyDescent="0.25">
      <c r="A230" s="33" t="s">
        <v>110</v>
      </c>
      <c r="B230" s="413" t="s">
        <v>111</v>
      </c>
      <c r="C230" s="364"/>
      <c r="D230" s="365"/>
      <c r="E230" s="33" t="s">
        <v>112</v>
      </c>
      <c r="F230" s="415" t="s">
        <v>111</v>
      </c>
      <c r="G230" s="364"/>
      <c r="H230" s="364"/>
      <c r="I230" s="365"/>
    </row>
    <row r="231" spans="1:9" ht="30" customHeight="1" x14ac:dyDescent="0.25">
      <c r="A231" s="33" t="s">
        <v>113</v>
      </c>
      <c r="B231" s="413" t="s">
        <v>111</v>
      </c>
      <c r="C231" s="364"/>
      <c r="D231" s="364"/>
      <c r="E231" s="364"/>
      <c r="F231" s="364"/>
      <c r="G231" s="364"/>
      <c r="H231" s="364"/>
      <c r="I231" s="365"/>
    </row>
    <row r="232" spans="1:9" ht="30" customHeight="1" x14ac:dyDescent="0.25">
      <c r="A232" s="33" t="s">
        <v>114</v>
      </c>
      <c r="B232" s="413" t="s">
        <v>111</v>
      </c>
      <c r="C232" s="364"/>
      <c r="D232" s="364"/>
      <c r="E232" s="364"/>
      <c r="F232" s="364"/>
      <c r="G232" s="364"/>
      <c r="H232" s="364"/>
      <c r="I232" s="365"/>
    </row>
    <row r="233" spans="1:9" ht="30" customHeight="1" x14ac:dyDescent="0.25">
      <c r="A233" s="33" t="s">
        <v>115</v>
      </c>
      <c r="B233" s="413" t="s">
        <v>111</v>
      </c>
      <c r="C233" s="364"/>
      <c r="D233" s="365"/>
      <c r="E233" s="33" t="s">
        <v>116</v>
      </c>
      <c r="F233" s="413" t="s">
        <v>111</v>
      </c>
      <c r="G233" s="364"/>
      <c r="H233" s="364"/>
      <c r="I233" s="365"/>
    </row>
    <row r="234" spans="1:9" ht="30" customHeight="1" x14ac:dyDescent="0.25">
      <c r="A234" s="417" t="s">
        <v>117</v>
      </c>
      <c r="B234" s="365"/>
      <c r="C234" s="417" t="s">
        <v>118</v>
      </c>
      <c r="D234" s="365"/>
      <c r="E234" s="417" t="s">
        <v>119</v>
      </c>
      <c r="F234" s="364"/>
      <c r="G234" s="365"/>
      <c r="H234" s="417" t="s">
        <v>120</v>
      </c>
      <c r="I234" s="365"/>
    </row>
    <row r="235" spans="1:9" ht="45.75" customHeight="1" x14ac:dyDescent="0.25">
      <c r="A235" s="413" t="s">
        <v>30</v>
      </c>
      <c r="B235" s="365"/>
      <c r="C235" s="414" t="s">
        <v>210</v>
      </c>
      <c r="D235" s="365"/>
      <c r="E235" s="415" t="s">
        <v>211</v>
      </c>
      <c r="F235" s="364"/>
      <c r="G235" s="365"/>
      <c r="H235" s="416" t="s">
        <v>211</v>
      </c>
      <c r="I235" s="365"/>
    </row>
    <row r="236" spans="1:9" ht="30" customHeight="1" x14ac:dyDescent="0.25">
      <c r="A236" s="417" t="s">
        <v>123</v>
      </c>
      <c r="B236" s="364"/>
      <c r="C236" s="364"/>
      <c r="D236" s="364"/>
      <c r="E236" s="364"/>
      <c r="F236" s="364"/>
      <c r="G236" s="364"/>
      <c r="H236" s="364"/>
      <c r="I236" s="365"/>
    </row>
    <row r="237" spans="1:9" ht="30" customHeight="1" x14ac:dyDescent="0.25">
      <c r="A237" s="35" t="s">
        <v>124</v>
      </c>
      <c r="B237" s="399" t="s">
        <v>125</v>
      </c>
      <c r="C237" s="364"/>
      <c r="D237" s="364"/>
      <c r="E237" s="364"/>
      <c r="F237" s="364"/>
      <c r="G237" s="364"/>
      <c r="H237" s="365"/>
      <c r="I237" s="35" t="s">
        <v>126</v>
      </c>
    </row>
    <row r="238" spans="1:9" ht="30" customHeight="1" x14ac:dyDescent="0.25">
      <c r="A238" s="46">
        <v>44972</v>
      </c>
      <c r="B238" s="413" t="s">
        <v>212</v>
      </c>
      <c r="C238" s="364"/>
      <c r="D238" s="364"/>
      <c r="E238" s="364"/>
      <c r="F238" s="364"/>
      <c r="G238" s="364"/>
      <c r="H238" s="365"/>
      <c r="I238" s="47">
        <v>2</v>
      </c>
    </row>
    <row r="239" spans="1:9" ht="30" customHeight="1" x14ac:dyDescent="0.25">
      <c r="A239" s="46">
        <v>45382</v>
      </c>
      <c r="B239" s="413" t="s">
        <v>128</v>
      </c>
      <c r="C239" s="364"/>
      <c r="D239" s="364"/>
      <c r="E239" s="364"/>
      <c r="F239" s="364"/>
      <c r="G239" s="364"/>
      <c r="H239" s="365"/>
      <c r="I239" s="47">
        <v>3</v>
      </c>
    </row>
    <row r="240" spans="1:9" ht="30" customHeight="1" x14ac:dyDescent="0.25">
      <c r="A240" s="418"/>
      <c r="B240" s="364"/>
      <c r="C240" s="364"/>
      <c r="D240" s="364"/>
      <c r="E240" s="364"/>
      <c r="F240" s="364"/>
      <c r="G240" s="364"/>
      <c r="H240" s="364"/>
      <c r="I240" s="364"/>
    </row>
    <row r="241" spans="1:9" ht="21.75" customHeight="1" x14ac:dyDescent="0.25">
      <c r="A241" s="405" t="s">
        <v>0</v>
      </c>
      <c r="B241" s="403"/>
      <c r="C241" s="403"/>
      <c r="D241" s="403"/>
      <c r="E241" s="403"/>
      <c r="F241" s="403"/>
      <c r="G241" s="403"/>
      <c r="H241" s="403"/>
      <c r="I241" s="404"/>
    </row>
    <row r="242" spans="1:9" ht="21.75" customHeight="1" x14ac:dyDescent="0.25">
      <c r="A242" s="406" t="s">
        <v>1</v>
      </c>
      <c r="B242" s="386"/>
      <c r="C242" s="386"/>
      <c r="D242" s="386"/>
      <c r="E242" s="386"/>
      <c r="F242" s="386"/>
      <c r="G242" s="386"/>
      <c r="H242" s="386"/>
      <c r="I242" s="407"/>
    </row>
    <row r="243" spans="1:9" ht="21.75" customHeight="1" x14ac:dyDescent="0.25">
      <c r="A243" s="406" t="s">
        <v>43</v>
      </c>
      <c r="B243" s="386"/>
      <c r="C243" s="386"/>
      <c r="D243" s="386"/>
      <c r="E243" s="386"/>
      <c r="F243" s="386"/>
      <c r="G243" s="386"/>
      <c r="H243" s="386"/>
      <c r="I243" s="407"/>
    </row>
    <row r="244" spans="1:9" ht="21.75" customHeight="1" x14ac:dyDescent="0.25">
      <c r="A244" s="31"/>
      <c r="B244" s="408" t="s">
        <v>44</v>
      </c>
      <c r="C244" s="409"/>
      <c r="D244" s="409"/>
      <c r="E244" s="410"/>
      <c r="F244" s="411" t="s">
        <v>45</v>
      </c>
      <c r="G244" s="409"/>
      <c r="H244" s="409"/>
      <c r="I244" s="412"/>
    </row>
    <row r="245" spans="1:9" ht="21.75" customHeight="1" x14ac:dyDescent="0.25">
      <c r="A245" s="399" t="s">
        <v>46</v>
      </c>
      <c r="B245" s="364"/>
      <c r="C245" s="364"/>
      <c r="D245" s="364"/>
      <c r="E245" s="364"/>
      <c r="F245" s="364"/>
      <c r="G245" s="364"/>
      <c r="H245" s="364"/>
      <c r="I245" s="365"/>
    </row>
    <row r="246" spans="1:9" ht="21.75" customHeight="1" x14ac:dyDescent="0.25">
      <c r="A246" s="399" t="s">
        <v>47</v>
      </c>
      <c r="B246" s="364"/>
      <c r="C246" s="364"/>
      <c r="D246" s="364"/>
      <c r="E246" s="364"/>
      <c r="F246" s="364"/>
      <c r="G246" s="364"/>
      <c r="H246" s="364"/>
      <c r="I246" s="365"/>
    </row>
    <row r="247" spans="1:9" ht="30" customHeight="1" x14ac:dyDescent="0.25">
      <c r="A247" s="33" t="s">
        <v>48</v>
      </c>
      <c r="B247" s="34">
        <v>7</v>
      </c>
      <c r="C247" s="399" t="s">
        <v>49</v>
      </c>
      <c r="D247" s="365"/>
      <c r="E247" s="400" t="s">
        <v>147</v>
      </c>
      <c r="F247" s="364"/>
      <c r="G247" s="365"/>
      <c r="H247" s="33" t="s">
        <v>51</v>
      </c>
      <c r="I247" s="36" t="s">
        <v>52</v>
      </c>
    </row>
    <row r="248" spans="1:9" ht="30" customHeight="1" x14ac:dyDescent="0.25">
      <c r="A248" s="33" t="s">
        <v>53</v>
      </c>
      <c r="B248" s="401" t="s">
        <v>26</v>
      </c>
      <c r="C248" s="364"/>
      <c r="D248" s="365"/>
      <c r="E248" s="399" t="s">
        <v>54</v>
      </c>
      <c r="F248" s="365"/>
      <c r="G248" s="401" t="s">
        <v>148</v>
      </c>
      <c r="H248" s="364"/>
      <c r="I248" s="365"/>
    </row>
    <row r="249" spans="1:9" ht="43.5" customHeight="1" x14ac:dyDescent="0.25">
      <c r="A249" s="33" t="s">
        <v>55</v>
      </c>
      <c r="B249" s="401" t="s">
        <v>213</v>
      </c>
      <c r="C249" s="364"/>
      <c r="D249" s="364"/>
      <c r="E249" s="364"/>
      <c r="F249" s="364"/>
      <c r="G249" s="364"/>
      <c r="H249" s="364"/>
      <c r="I249" s="365"/>
    </row>
    <row r="250" spans="1:9" ht="30" customHeight="1" x14ac:dyDescent="0.25">
      <c r="A250" s="33" t="s">
        <v>57</v>
      </c>
      <c r="B250" s="402" t="s">
        <v>214</v>
      </c>
      <c r="C250" s="403"/>
      <c r="D250" s="403"/>
      <c r="E250" s="403"/>
      <c r="F250" s="403"/>
      <c r="G250" s="403"/>
      <c r="H250" s="403"/>
      <c r="I250" s="404"/>
    </row>
    <row r="251" spans="1:9" ht="30" customHeight="1" x14ac:dyDescent="0.25">
      <c r="A251" s="33" t="s">
        <v>59</v>
      </c>
      <c r="B251" s="37">
        <v>1</v>
      </c>
      <c r="C251" s="37">
        <v>7</v>
      </c>
      <c r="D251" s="37">
        <v>2020</v>
      </c>
      <c r="E251" s="421" t="s">
        <v>60</v>
      </c>
      <c r="F251" s="374"/>
      <c r="G251" s="422">
        <v>31</v>
      </c>
      <c r="H251" s="422">
        <v>12</v>
      </c>
      <c r="I251" s="422">
        <v>2024</v>
      </c>
    </row>
    <row r="252" spans="1:9" ht="30" customHeight="1" x14ac:dyDescent="0.25">
      <c r="A252" s="33" t="s">
        <v>61</v>
      </c>
      <c r="B252" s="37">
        <v>2</v>
      </c>
      <c r="C252" s="37">
        <v>1</v>
      </c>
      <c r="D252" s="37">
        <v>2024</v>
      </c>
      <c r="E252" s="375"/>
      <c r="F252" s="377"/>
      <c r="G252" s="423"/>
      <c r="H252" s="423"/>
      <c r="I252" s="423"/>
    </row>
    <row r="253" spans="1:9" ht="30" customHeight="1" x14ac:dyDescent="0.25">
      <c r="A253" s="33" t="s">
        <v>62</v>
      </c>
      <c r="B253" s="38">
        <v>0.8</v>
      </c>
      <c r="C253" s="35" t="s">
        <v>63</v>
      </c>
      <c r="D253" s="39" t="s">
        <v>64</v>
      </c>
      <c r="E253" s="399" t="s">
        <v>65</v>
      </c>
      <c r="F253" s="365"/>
      <c r="G253" s="413" t="s">
        <v>64</v>
      </c>
      <c r="H253" s="364"/>
      <c r="I253" s="365"/>
    </row>
    <row r="254" spans="1:9" ht="30" customHeight="1" x14ac:dyDescent="0.25">
      <c r="A254" s="399" t="s">
        <v>66</v>
      </c>
      <c r="B254" s="364"/>
      <c r="C254" s="364"/>
      <c r="D254" s="364"/>
      <c r="E254" s="364"/>
      <c r="F254" s="364"/>
      <c r="G254" s="364"/>
      <c r="H254" s="364"/>
      <c r="I254" s="365"/>
    </row>
    <row r="255" spans="1:9" ht="56.25" customHeight="1" x14ac:dyDescent="0.25">
      <c r="A255" s="33" t="s">
        <v>67</v>
      </c>
      <c r="B255" s="415" t="s">
        <v>215</v>
      </c>
      <c r="C255" s="365"/>
      <c r="D255" s="33" t="s">
        <v>69</v>
      </c>
      <c r="E255" s="415" t="s">
        <v>216</v>
      </c>
      <c r="F255" s="365"/>
      <c r="G255" s="33" t="s">
        <v>71</v>
      </c>
      <c r="H255" s="415" t="s">
        <v>64</v>
      </c>
      <c r="I255" s="365"/>
    </row>
    <row r="256" spans="1:9" ht="30" customHeight="1" x14ac:dyDescent="0.25">
      <c r="A256" s="33" t="s">
        <v>72</v>
      </c>
      <c r="B256" s="415" t="s">
        <v>73</v>
      </c>
      <c r="C256" s="364"/>
      <c r="D256" s="364"/>
      <c r="E256" s="364"/>
      <c r="F256" s="364"/>
      <c r="G256" s="364"/>
      <c r="H256" s="364"/>
      <c r="I256" s="365"/>
    </row>
    <row r="257" spans="1:9" ht="30" customHeight="1" x14ac:dyDescent="0.25">
      <c r="A257" s="33" t="s">
        <v>74</v>
      </c>
      <c r="B257" s="41" t="s">
        <v>75</v>
      </c>
      <c r="C257" s="33" t="s">
        <v>76</v>
      </c>
      <c r="D257" s="42" t="s">
        <v>217</v>
      </c>
      <c r="E257" s="399" t="s">
        <v>78</v>
      </c>
      <c r="F257" s="365"/>
      <c r="G257" s="52" t="s">
        <v>218</v>
      </c>
      <c r="H257" s="33" t="s">
        <v>80</v>
      </c>
      <c r="I257" s="44">
        <v>0.8</v>
      </c>
    </row>
    <row r="258" spans="1:9" ht="30" customHeight="1" x14ac:dyDescent="0.25">
      <c r="A258" s="33" t="s">
        <v>81</v>
      </c>
      <c r="B258" s="415" t="s">
        <v>219</v>
      </c>
      <c r="C258" s="364"/>
      <c r="D258" s="364"/>
      <c r="E258" s="364"/>
      <c r="F258" s="364"/>
      <c r="G258" s="364"/>
      <c r="H258" s="364"/>
      <c r="I258" s="365"/>
    </row>
    <row r="259" spans="1:9" ht="78" customHeight="1" x14ac:dyDescent="0.25">
      <c r="A259" s="53" t="s">
        <v>83</v>
      </c>
      <c r="B259" s="398" t="s">
        <v>220</v>
      </c>
      <c r="C259" s="364"/>
      <c r="D259" s="365"/>
      <c r="E259" s="48" t="s">
        <v>85</v>
      </c>
      <c r="F259" s="425" t="s">
        <v>221</v>
      </c>
      <c r="G259" s="364"/>
      <c r="H259" s="364"/>
      <c r="I259" s="365"/>
    </row>
    <row r="260" spans="1:9" ht="30" customHeight="1" x14ac:dyDescent="0.25">
      <c r="A260" s="399" t="s">
        <v>87</v>
      </c>
      <c r="B260" s="364"/>
      <c r="C260" s="364"/>
      <c r="D260" s="364"/>
      <c r="E260" s="364"/>
      <c r="F260" s="364"/>
      <c r="G260" s="364"/>
      <c r="H260" s="364"/>
      <c r="I260" s="365"/>
    </row>
    <row r="261" spans="1:9" ht="30" customHeight="1" x14ac:dyDescent="0.25">
      <c r="A261" s="33" t="s">
        <v>88</v>
      </c>
      <c r="B261" s="415" t="s">
        <v>222</v>
      </c>
      <c r="C261" s="364"/>
      <c r="D261" s="364"/>
      <c r="E261" s="364"/>
      <c r="F261" s="364"/>
      <c r="G261" s="364"/>
      <c r="H261" s="364"/>
      <c r="I261" s="365"/>
    </row>
    <row r="262" spans="1:9" ht="30" customHeight="1" x14ac:dyDescent="0.25">
      <c r="A262" s="33" t="s">
        <v>90</v>
      </c>
      <c r="B262" s="399" t="s">
        <v>91</v>
      </c>
      <c r="C262" s="365"/>
      <c r="D262" s="399" t="s">
        <v>92</v>
      </c>
      <c r="E262" s="365"/>
      <c r="F262" s="399" t="s">
        <v>93</v>
      </c>
      <c r="G262" s="365"/>
      <c r="H262" s="399" t="s">
        <v>94</v>
      </c>
      <c r="I262" s="365"/>
    </row>
    <row r="263" spans="1:9" ht="40.5" customHeight="1" x14ac:dyDescent="0.25">
      <c r="A263" s="33" t="s">
        <v>95</v>
      </c>
      <c r="B263" s="415" t="s">
        <v>223</v>
      </c>
      <c r="C263" s="365"/>
      <c r="D263" s="415" t="s">
        <v>224</v>
      </c>
      <c r="E263" s="365"/>
      <c r="F263" s="398"/>
      <c r="G263" s="365"/>
      <c r="H263" s="398"/>
      <c r="I263" s="365"/>
    </row>
    <row r="264" spans="1:9" ht="30" customHeight="1" x14ac:dyDescent="0.25">
      <c r="A264" s="33" t="s">
        <v>98</v>
      </c>
      <c r="B264" s="413" t="s">
        <v>101</v>
      </c>
      <c r="C264" s="365"/>
      <c r="D264" s="413" t="s">
        <v>101</v>
      </c>
      <c r="E264" s="365"/>
      <c r="F264" s="424"/>
      <c r="G264" s="365"/>
      <c r="H264" s="398"/>
      <c r="I264" s="365"/>
    </row>
    <row r="265" spans="1:9" ht="30" customHeight="1" x14ac:dyDescent="0.25">
      <c r="A265" s="33" t="s">
        <v>100</v>
      </c>
      <c r="B265" s="413" t="s">
        <v>101</v>
      </c>
      <c r="C265" s="365"/>
      <c r="D265" s="413" t="s">
        <v>101</v>
      </c>
      <c r="E265" s="365"/>
      <c r="F265" s="398"/>
      <c r="G265" s="365"/>
      <c r="H265" s="398"/>
      <c r="I265" s="365"/>
    </row>
    <row r="266" spans="1:9" ht="30" customHeight="1" x14ac:dyDescent="0.25">
      <c r="A266" s="33" t="s">
        <v>102</v>
      </c>
      <c r="B266" s="415" t="s">
        <v>225</v>
      </c>
      <c r="C266" s="365"/>
      <c r="D266" s="415" t="s">
        <v>225</v>
      </c>
      <c r="E266" s="365"/>
      <c r="F266" s="398"/>
      <c r="G266" s="365"/>
      <c r="H266" s="398"/>
      <c r="I266" s="365"/>
    </row>
    <row r="267" spans="1:9" ht="45.75" customHeight="1" x14ac:dyDescent="0.25">
      <c r="A267" s="33" t="s">
        <v>103</v>
      </c>
      <c r="B267" s="415" t="s">
        <v>226</v>
      </c>
      <c r="C267" s="365"/>
      <c r="D267" s="415" t="s">
        <v>227</v>
      </c>
      <c r="E267" s="365"/>
      <c r="F267" s="398"/>
      <c r="G267" s="365"/>
      <c r="H267" s="398"/>
      <c r="I267" s="365"/>
    </row>
    <row r="268" spans="1:9" ht="64.5" customHeight="1" x14ac:dyDescent="0.25">
      <c r="A268" s="33" t="s">
        <v>106</v>
      </c>
      <c r="B268" s="415" t="s">
        <v>228</v>
      </c>
      <c r="C268" s="365"/>
      <c r="D268" s="415" t="s">
        <v>229</v>
      </c>
      <c r="E268" s="365"/>
      <c r="F268" s="398"/>
      <c r="G268" s="365"/>
      <c r="H268" s="398"/>
      <c r="I268" s="365"/>
    </row>
    <row r="269" spans="1:9" ht="30" customHeight="1" x14ac:dyDescent="0.25">
      <c r="A269" s="399" t="s">
        <v>109</v>
      </c>
      <c r="B269" s="364"/>
      <c r="C269" s="364"/>
      <c r="D269" s="364"/>
      <c r="E269" s="364"/>
      <c r="F269" s="364"/>
      <c r="G269" s="364"/>
      <c r="H269" s="364"/>
      <c r="I269" s="365"/>
    </row>
    <row r="270" spans="1:9" ht="30" customHeight="1" x14ac:dyDescent="0.25">
      <c r="A270" s="33" t="s">
        <v>110</v>
      </c>
      <c r="B270" s="413" t="s">
        <v>111</v>
      </c>
      <c r="C270" s="364"/>
      <c r="D270" s="365"/>
      <c r="E270" s="33" t="s">
        <v>112</v>
      </c>
      <c r="F270" s="415" t="s">
        <v>111</v>
      </c>
      <c r="G270" s="364"/>
      <c r="H270" s="364"/>
      <c r="I270" s="365"/>
    </row>
    <row r="271" spans="1:9" ht="30" customHeight="1" x14ac:dyDescent="0.25">
      <c r="A271" s="33" t="s">
        <v>113</v>
      </c>
      <c r="B271" s="413" t="s">
        <v>111</v>
      </c>
      <c r="C271" s="364"/>
      <c r="D271" s="364"/>
      <c r="E271" s="364"/>
      <c r="F271" s="364"/>
      <c r="G271" s="364"/>
      <c r="H271" s="364"/>
      <c r="I271" s="365"/>
    </row>
    <row r="272" spans="1:9" ht="30" customHeight="1" x14ac:dyDescent="0.25">
      <c r="A272" s="33" t="s">
        <v>114</v>
      </c>
      <c r="B272" s="413" t="s">
        <v>111</v>
      </c>
      <c r="C272" s="364"/>
      <c r="D272" s="364"/>
      <c r="E272" s="364"/>
      <c r="F272" s="364"/>
      <c r="G272" s="364"/>
      <c r="H272" s="364"/>
      <c r="I272" s="365"/>
    </row>
    <row r="273" spans="1:9" ht="30" customHeight="1" x14ac:dyDescent="0.25">
      <c r="A273" s="33" t="s">
        <v>115</v>
      </c>
      <c r="B273" s="413" t="s">
        <v>111</v>
      </c>
      <c r="C273" s="364"/>
      <c r="D273" s="365"/>
      <c r="E273" s="33" t="s">
        <v>116</v>
      </c>
      <c r="F273" s="413" t="s">
        <v>111</v>
      </c>
      <c r="G273" s="364"/>
      <c r="H273" s="364"/>
      <c r="I273" s="365"/>
    </row>
    <row r="274" spans="1:9" ht="30" customHeight="1" x14ac:dyDescent="0.25">
      <c r="A274" s="417" t="s">
        <v>117</v>
      </c>
      <c r="B274" s="365"/>
      <c r="C274" s="417" t="s">
        <v>118</v>
      </c>
      <c r="D274" s="365"/>
      <c r="E274" s="417" t="s">
        <v>119</v>
      </c>
      <c r="F274" s="364"/>
      <c r="G274" s="365"/>
      <c r="H274" s="417" t="s">
        <v>120</v>
      </c>
      <c r="I274" s="365"/>
    </row>
    <row r="275" spans="1:9" ht="30" customHeight="1" x14ac:dyDescent="0.25">
      <c r="A275" s="413" t="s">
        <v>30</v>
      </c>
      <c r="B275" s="365"/>
      <c r="C275" s="415" t="s">
        <v>161</v>
      </c>
      <c r="D275" s="365"/>
      <c r="E275" s="415" t="s">
        <v>230</v>
      </c>
      <c r="F275" s="364"/>
      <c r="G275" s="365"/>
      <c r="H275" s="416" t="s">
        <v>231</v>
      </c>
      <c r="I275" s="365"/>
    </row>
    <row r="276" spans="1:9" ht="30" customHeight="1" x14ac:dyDescent="0.25">
      <c r="A276" s="417" t="s">
        <v>123</v>
      </c>
      <c r="B276" s="364"/>
      <c r="C276" s="364"/>
      <c r="D276" s="364"/>
      <c r="E276" s="364"/>
      <c r="F276" s="364"/>
      <c r="G276" s="364"/>
      <c r="H276" s="364"/>
      <c r="I276" s="365"/>
    </row>
    <row r="277" spans="1:9" ht="30" customHeight="1" x14ac:dyDescent="0.25">
      <c r="A277" s="35" t="s">
        <v>124</v>
      </c>
      <c r="B277" s="399" t="s">
        <v>125</v>
      </c>
      <c r="C277" s="364"/>
      <c r="D277" s="364"/>
      <c r="E277" s="364"/>
      <c r="F277" s="364"/>
      <c r="G277" s="364"/>
      <c r="H277" s="365"/>
      <c r="I277" s="35" t="s">
        <v>126</v>
      </c>
    </row>
    <row r="278" spans="1:9" ht="30" customHeight="1" x14ac:dyDescent="0.25">
      <c r="A278" s="46">
        <v>44972</v>
      </c>
      <c r="B278" s="413" t="s">
        <v>232</v>
      </c>
      <c r="C278" s="364"/>
      <c r="D278" s="364"/>
      <c r="E278" s="364"/>
      <c r="F278" s="364"/>
      <c r="G278" s="364"/>
      <c r="H278" s="365"/>
      <c r="I278" s="47">
        <v>2</v>
      </c>
    </row>
    <row r="279" spans="1:9" ht="30" customHeight="1" x14ac:dyDescent="0.25">
      <c r="A279" s="46">
        <v>45015</v>
      </c>
      <c r="B279" s="413" t="s">
        <v>233</v>
      </c>
      <c r="C279" s="364"/>
      <c r="D279" s="364"/>
      <c r="E279" s="364"/>
      <c r="F279" s="364"/>
      <c r="G279" s="364"/>
      <c r="H279" s="365"/>
      <c r="I279" s="54">
        <v>3</v>
      </c>
    </row>
    <row r="280" spans="1:9" ht="30" customHeight="1" x14ac:dyDescent="0.25">
      <c r="A280" s="46">
        <v>45382</v>
      </c>
      <c r="B280" s="413" t="s">
        <v>128</v>
      </c>
      <c r="C280" s="364"/>
      <c r="D280" s="364"/>
      <c r="E280" s="364"/>
      <c r="F280" s="364"/>
      <c r="G280" s="364"/>
      <c r="H280" s="365"/>
      <c r="I280" s="47">
        <v>4</v>
      </c>
    </row>
    <row r="281" spans="1:9" ht="21.75" customHeight="1" x14ac:dyDescent="0.25">
      <c r="A281" s="405" t="s">
        <v>0</v>
      </c>
      <c r="B281" s="403"/>
      <c r="C281" s="403"/>
      <c r="D281" s="403"/>
      <c r="E281" s="403"/>
      <c r="F281" s="403"/>
      <c r="G281" s="403"/>
      <c r="H281" s="403"/>
      <c r="I281" s="404"/>
    </row>
    <row r="282" spans="1:9" ht="21.75" customHeight="1" x14ac:dyDescent="0.25">
      <c r="A282" s="406" t="s">
        <v>1</v>
      </c>
      <c r="B282" s="386"/>
      <c r="C282" s="386"/>
      <c r="D282" s="386"/>
      <c r="E282" s="386"/>
      <c r="F282" s="386"/>
      <c r="G282" s="386"/>
      <c r="H282" s="386"/>
      <c r="I282" s="407"/>
    </row>
    <row r="283" spans="1:9" ht="21.75" customHeight="1" x14ac:dyDescent="0.25">
      <c r="A283" s="406" t="s">
        <v>43</v>
      </c>
      <c r="B283" s="386"/>
      <c r="C283" s="386"/>
      <c r="D283" s="386"/>
      <c r="E283" s="386"/>
      <c r="F283" s="386"/>
      <c r="G283" s="386"/>
      <c r="H283" s="386"/>
      <c r="I283" s="407"/>
    </row>
    <row r="284" spans="1:9" ht="21.75" customHeight="1" x14ac:dyDescent="0.25">
      <c r="A284" s="31"/>
      <c r="B284" s="408" t="s">
        <v>44</v>
      </c>
      <c r="C284" s="409"/>
      <c r="D284" s="409"/>
      <c r="E284" s="410"/>
      <c r="F284" s="411" t="s">
        <v>45</v>
      </c>
      <c r="G284" s="409"/>
      <c r="H284" s="409"/>
      <c r="I284" s="412"/>
    </row>
    <row r="285" spans="1:9" ht="21.75" customHeight="1" x14ac:dyDescent="0.25">
      <c r="A285" s="399" t="s">
        <v>46</v>
      </c>
      <c r="B285" s="364"/>
      <c r="C285" s="364"/>
      <c r="D285" s="364"/>
      <c r="E285" s="364"/>
      <c r="F285" s="364"/>
      <c r="G285" s="364"/>
      <c r="H285" s="364"/>
      <c r="I285" s="365"/>
    </row>
    <row r="286" spans="1:9" ht="21.75" customHeight="1" x14ac:dyDescent="0.25">
      <c r="A286" s="399" t="s">
        <v>47</v>
      </c>
      <c r="B286" s="364"/>
      <c r="C286" s="364"/>
      <c r="D286" s="364"/>
      <c r="E286" s="364"/>
      <c r="F286" s="364"/>
      <c r="G286" s="364"/>
      <c r="H286" s="364"/>
      <c r="I286" s="365"/>
    </row>
    <row r="287" spans="1:9" ht="30" customHeight="1" x14ac:dyDescent="0.25">
      <c r="A287" s="33" t="s">
        <v>48</v>
      </c>
      <c r="B287" s="34">
        <v>529</v>
      </c>
      <c r="C287" s="399" t="s">
        <v>49</v>
      </c>
      <c r="D287" s="365"/>
      <c r="E287" s="400" t="s">
        <v>165</v>
      </c>
      <c r="F287" s="364"/>
      <c r="G287" s="365"/>
      <c r="H287" s="33" t="s">
        <v>51</v>
      </c>
      <c r="I287" s="36" t="s">
        <v>166</v>
      </c>
    </row>
    <row r="288" spans="1:9" ht="30" customHeight="1" x14ac:dyDescent="0.25">
      <c r="A288" s="33" t="s">
        <v>53</v>
      </c>
      <c r="B288" s="401" t="s">
        <v>26</v>
      </c>
      <c r="C288" s="364"/>
      <c r="D288" s="365"/>
      <c r="E288" s="399" t="s">
        <v>54</v>
      </c>
      <c r="F288" s="365"/>
      <c r="G288" s="414" t="s">
        <v>234</v>
      </c>
      <c r="H288" s="364"/>
      <c r="I288" s="365"/>
    </row>
    <row r="289" spans="1:9" ht="50.25" customHeight="1" x14ac:dyDescent="0.25">
      <c r="A289" s="33" t="s">
        <v>55</v>
      </c>
      <c r="B289" s="401" t="s">
        <v>235</v>
      </c>
      <c r="C289" s="364"/>
      <c r="D289" s="364"/>
      <c r="E289" s="364"/>
      <c r="F289" s="364"/>
      <c r="G289" s="364"/>
      <c r="H289" s="364"/>
      <c r="I289" s="365"/>
    </row>
    <row r="290" spans="1:9" ht="30" customHeight="1" x14ac:dyDescent="0.25">
      <c r="A290" s="33" t="s">
        <v>57</v>
      </c>
      <c r="B290" s="401" t="s">
        <v>236</v>
      </c>
      <c r="C290" s="364"/>
      <c r="D290" s="364"/>
      <c r="E290" s="364"/>
      <c r="F290" s="364"/>
      <c r="G290" s="364"/>
      <c r="H290" s="364"/>
      <c r="I290" s="365"/>
    </row>
    <row r="291" spans="1:9" ht="30" customHeight="1" x14ac:dyDescent="0.25">
      <c r="A291" s="33" t="s">
        <v>59</v>
      </c>
      <c r="B291" s="37">
        <v>1</v>
      </c>
      <c r="C291" s="37">
        <v>7</v>
      </c>
      <c r="D291" s="37">
        <v>2020</v>
      </c>
      <c r="E291" s="421" t="s">
        <v>60</v>
      </c>
      <c r="F291" s="374"/>
      <c r="G291" s="422">
        <v>31</v>
      </c>
      <c r="H291" s="422">
        <v>5</v>
      </c>
      <c r="I291" s="422">
        <v>2024</v>
      </c>
    </row>
    <row r="292" spans="1:9" ht="30" customHeight="1" x14ac:dyDescent="0.25">
      <c r="A292" s="33" t="s">
        <v>61</v>
      </c>
      <c r="B292" s="37">
        <v>2</v>
      </c>
      <c r="C292" s="37">
        <v>1</v>
      </c>
      <c r="D292" s="37">
        <v>2024</v>
      </c>
      <c r="E292" s="375"/>
      <c r="F292" s="377"/>
      <c r="G292" s="423"/>
      <c r="H292" s="423"/>
      <c r="I292" s="423"/>
    </row>
    <row r="293" spans="1:9" ht="30" customHeight="1" x14ac:dyDescent="0.25">
      <c r="A293" s="33" t="s">
        <v>62</v>
      </c>
      <c r="B293" s="55">
        <v>90.3</v>
      </c>
      <c r="C293" s="33" t="s">
        <v>63</v>
      </c>
      <c r="D293" s="56">
        <v>85.3</v>
      </c>
      <c r="E293" s="399" t="s">
        <v>65</v>
      </c>
      <c r="F293" s="365"/>
      <c r="G293" s="413" t="s">
        <v>237</v>
      </c>
      <c r="H293" s="364"/>
      <c r="I293" s="365"/>
    </row>
    <row r="294" spans="1:9" ht="30" customHeight="1" x14ac:dyDescent="0.25">
      <c r="A294" s="399" t="s">
        <v>66</v>
      </c>
      <c r="B294" s="364"/>
      <c r="C294" s="364"/>
      <c r="D294" s="364"/>
      <c r="E294" s="364"/>
      <c r="F294" s="364"/>
      <c r="G294" s="364"/>
      <c r="H294" s="364"/>
      <c r="I294" s="365"/>
    </row>
    <row r="295" spans="1:9" ht="30" customHeight="1" x14ac:dyDescent="0.25">
      <c r="A295" s="33" t="s">
        <v>67</v>
      </c>
      <c r="B295" s="432" t="s">
        <v>238</v>
      </c>
      <c r="C295" s="365"/>
      <c r="D295" s="33" t="s">
        <v>69</v>
      </c>
      <c r="E295" s="414" t="s">
        <v>70</v>
      </c>
      <c r="F295" s="365"/>
      <c r="G295" s="33" t="s">
        <v>71</v>
      </c>
      <c r="H295" s="414" t="s">
        <v>239</v>
      </c>
      <c r="I295" s="365"/>
    </row>
    <row r="296" spans="1:9" ht="30" customHeight="1" x14ac:dyDescent="0.25">
      <c r="A296" s="33" t="s">
        <v>72</v>
      </c>
      <c r="B296" s="415" t="s">
        <v>99</v>
      </c>
      <c r="C296" s="364"/>
      <c r="D296" s="364"/>
      <c r="E296" s="364"/>
      <c r="F296" s="364"/>
      <c r="G296" s="364"/>
      <c r="H296" s="364"/>
      <c r="I296" s="365"/>
    </row>
    <row r="297" spans="1:9" ht="30" customHeight="1" x14ac:dyDescent="0.25">
      <c r="A297" s="33" t="s">
        <v>74</v>
      </c>
      <c r="B297" s="41" t="s">
        <v>240</v>
      </c>
      <c r="C297" s="33" t="s">
        <v>76</v>
      </c>
      <c r="D297" s="42" t="s">
        <v>77</v>
      </c>
      <c r="E297" s="399" t="s">
        <v>78</v>
      </c>
      <c r="F297" s="365"/>
      <c r="G297" s="43" t="s">
        <v>225</v>
      </c>
      <c r="H297" s="33" t="s">
        <v>80</v>
      </c>
      <c r="I297" s="57">
        <v>93.8</v>
      </c>
    </row>
    <row r="298" spans="1:9" ht="30" customHeight="1" x14ac:dyDescent="0.25">
      <c r="A298" s="33" t="s">
        <v>81</v>
      </c>
      <c r="B298" s="401" t="s">
        <v>241</v>
      </c>
      <c r="C298" s="364"/>
      <c r="D298" s="364"/>
      <c r="E298" s="364"/>
      <c r="F298" s="364"/>
      <c r="G298" s="364"/>
      <c r="H298" s="364"/>
      <c r="I298" s="365"/>
    </row>
    <row r="299" spans="1:9" ht="30" customHeight="1" x14ac:dyDescent="0.25">
      <c r="A299" s="33" t="s">
        <v>83</v>
      </c>
      <c r="B299" s="415" t="s">
        <v>242</v>
      </c>
      <c r="C299" s="364"/>
      <c r="D299" s="365"/>
      <c r="E299" s="399" t="s">
        <v>85</v>
      </c>
      <c r="F299" s="365"/>
      <c r="G299" s="415" t="s">
        <v>243</v>
      </c>
      <c r="H299" s="364"/>
      <c r="I299" s="365"/>
    </row>
    <row r="300" spans="1:9" ht="30" customHeight="1" x14ac:dyDescent="0.25">
      <c r="A300" s="399" t="s">
        <v>87</v>
      </c>
      <c r="B300" s="364"/>
      <c r="C300" s="364"/>
      <c r="D300" s="364"/>
      <c r="E300" s="364"/>
      <c r="F300" s="364"/>
      <c r="G300" s="364"/>
      <c r="H300" s="364"/>
      <c r="I300" s="365"/>
    </row>
    <row r="301" spans="1:9" ht="30" customHeight="1" x14ac:dyDescent="0.25">
      <c r="A301" s="33" t="s">
        <v>88</v>
      </c>
      <c r="B301" s="415" t="s">
        <v>244</v>
      </c>
      <c r="C301" s="364"/>
      <c r="D301" s="364"/>
      <c r="E301" s="364"/>
      <c r="F301" s="364"/>
      <c r="G301" s="364"/>
      <c r="H301" s="364"/>
      <c r="I301" s="365"/>
    </row>
    <row r="302" spans="1:9" ht="30" customHeight="1" x14ac:dyDescent="0.25">
      <c r="A302" s="33" t="s">
        <v>90</v>
      </c>
      <c r="B302" s="399" t="s">
        <v>91</v>
      </c>
      <c r="C302" s="365"/>
      <c r="D302" s="399" t="s">
        <v>92</v>
      </c>
      <c r="E302" s="365"/>
      <c r="F302" s="399" t="s">
        <v>93</v>
      </c>
      <c r="G302" s="365"/>
      <c r="H302" s="399" t="s">
        <v>94</v>
      </c>
      <c r="I302" s="365"/>
    </row>
    <row r="303" spans="1:9" ht="30" customHeight="1" x14ac:dyDescent="0.25">
      <c r="A303" s="33" t="s">
        <v>95</v>
      </c>
      <c r="B303" s="415" t="s">
        <v>64</v>
      </c>
      <c r="C303" s="365"/>
      <c r="D303" s="398"/>
      <c r="E303" s="365"/>
      <c r="F303" s="398"/>
      <c r="G303" s="365"/>
      <c r="H303" s="398"/>
      <c r="I303" s="365"/>
    </row>
    <row r="304" spans="1:9" ht="30" customHeight="1" x14ac:dyDescent="0.25">
      <c r="A304" s="33" t="s">
        <v>98</v>
      </c>
      <c r="B304" s="415" t="s">
        <v>64</v>
      </c>
      <c r="C304" s="365"/>
      <c r="D304" s="431"/>
      <c r="E304" s="365"/>
      <c r="F304" s="398"/>
      <c r="G304" s="365"/>
      <c r="H304" s="398"/>
      <c r="I304" s="365"/>
    </row>
    <row r="305" spans="1:9" ht="30" customHeight="1" x14ac:dyDescent="0.25">
      <c r="A305" s="33" t="s">
        <v>100</v>
      </c>
      <c r="B305" s="415" t="s">
        <v>64</v>
      </c>
      <c r="C305" s="365"/>
      <c r="D305" s="430"/>
      <c r="E305" s="365"/>
      <c r="F305" s="398"/>
      <c r="G305" s="365"/>
      <c r="H305" s="398"/>
      <c r="I305" s="365"/>
    </row>
    <row r="306" spans="1:9" ht="30" customHeight="1" x14ac:dyDescent="0.25">
      <c r="A306" s="33" t="s">
        <v>102</v>
      </c>
      <c r="B306" s="415" t="s">
        <v>64</v>
      </c>
      <c r="C306" s="365"/>
      <c r="D306" s="398"/>
      <c r="E306" s="365"/>
      <c r="F306" s="398"/>
      <c r="G306" s="365"/>
      <c r="H306" s="398"/>
      <c r="I306" s="365"/>
    </row>
    <row r="307" spans="1:9" ht="30" customHeight="1" x14ac:dyDescent="0.25">
      <c r="A307" s="33" t="s">
        <v>103</v>
      </c>
      <c r="B307" s="415" t="s">
        <v>64</v>
      </c>
      <c r="C307" s="365"/>
      <c r="D307" s="398"/>
      <c r="E307" s="365"/>
      <c r="F307" s="398"/>
      <c r="G307" s="365"/>
      <c r="H307" s="398"/>
      <c r="I307" s="365"/>
    </row>
    <row r="308" spans="1:9" ht="30" customHeight="1" x14ac:dyDescent="0.25">
      <c r="A308" s="33" t="s">
        <v>106</v>
      </c>
      <c r="B308" s="415" t="s">
        <v>64</v>
      </c>
      <c r="C308" s="365"/>
      <c r="D308" s="430"/>
      <c r="E308" s="365"/>
      <c r="F308" s="398"/>
      <c r="G308" s="365"/>
      <c r="H308" s="398"/>
      <c r="I308" s="365"/>
    </row>
    <row r="309" spans="1:9" ht="30" customHeight="1" x14ac:dyDescent="0.25">
      <c r="A309" s="399" t="s">
        <v>109</v>
      </c>
      <c r="B309" s="364"/>
      <c r="C309" s="364"/>
      <c r="D309" s="364"/>
      <c r="E309" s="364"/>
      <c r="F309" s="364"/>
      <c r="G309" s="364"/>
      <c r="H309" s="364"/>
      <c r="I309" s="365"/>
    </row>
    <row r="310" spans="1:9" ht="30" customHeight="1" x14ac:dyDescent="0.25">
      <c r="A310" s="33" t="s">
        <v>110</v>
      </c>
      <c r="B310" s="413" t="s">
        <v>245</v>
      </c>
      <c r="C310" s="364"/>
      <c r="D310" s="365"/>
      <c r="E310" s="35" t="s">
        <v>112</v>
      </c>
      <c r="F310" s="428" t="s">
        <v>246</v>
      </c>
      <c r="G310" s="364"/>
      <c r="H310" s="364"/>
      <c r="I310" s="365"/>
    </row>
    <row r="311" spans="1:9" ht="30" customHeight="1" x14ac:dyDescent="0.25">
      <c r="A311" s="33" t="s">
        <v>113</v>
      </c>
      <c r="B311" s="413" t="s">
        <v>111</v>
      </c>
      <c r="C311" s="364"/>
      <c r="D311" s="364"/>
      <c r="E311" s="364"/>
      <c r="F311" s="364"/>
      <c r="G311" s="364"/>
      <c r="H311" s="364"/>
      <c r="I311" s="365"/>
    </row>
    <row r="312" spans="1:9" ht="30" customHeight="1" x14ac:dyDescent="0.25">
      <c r="A312" s="33" t="s">
        <v>114</v>
      </c>
      <c r="B312" s="413" t="s">
        <v>111</v>
      </c>
      <c r="C312" s="364"/>
      <c r="D312" s="364"/>
      <c r="E312" s="364"/>
      <c r="F312" s="364"/>
      <c r="G312" s="364"/>
      <c r="H312" s="364"/>
      <c r="I312" s="365"/>
    </row>
    <row r="313" spans="1:9" ht="30" customHeight="1" x14ac:dyDescent="0.25">
      <c r="A313" s="33" t="s">
        <v>115</v>
      </c>
      <c r="B313" s="413" t="s">
        <v>111</v>
      </c>
      <c r="C313" s="364"/>
      <c r="D313" s="365"/>
      <c r="E313" s="35" t="s">
        <v>116</v>
      </c>
      <c r="F313" s="428" t="s">
        <v>246</v>
      </c>
      <c r="G313" s="364"/>
      <c r="H313" s="364"/>
      <c r="I313" s="365"/>
    </row>
    <row r="314" spans="1:9" ht="30" customHeight="1" x14ac:dyDescent="0.25">
      <c r="A314" s="399" t="s">
        <v>117</v>
      </c>
      <c r="B314" s="365"/>
      <c r="C314" s="399" t="s">
        <v>118</v>
      </c>
      <c r="D314" s="365"/>
      <c r="E314" s="399" t="s">
        <v>119</v>
      </c>
      <c r="F314" s="364"/>
      <c r="G314" s="365"/>
      <c r="H314" s="399" t="s">
        <v>120</v>
      </c>
      <c r="I314" s="365"/>
    </row>
    <row r="315" spans="1:9" ht="30" customHeight="1" x14ac:dyDescent="0.25">
      <c r="A315" s="413" t="s">
        <v>30</v>
      </c>
      <c r="B315" s="365"/>
      <c r="C315" s="414" t="s">
        <v>180</v>
      </c>
      <c r="D315" s="365"/>
      <c r="E315" s="414" t="s">
        <v>181</v>
      </c>
      <c r="F315" s="364"/>
      <c r="G315" s="365"/>
      <c r="H315" s="429" t="s">
        <v>182</v>
      </c>
      <c r="I315" s="365"/>
    </row>
    <row r="316" spans="1:9" ht="30" customHeight="1" x14ac:dyDescent="0.25">
      <c r="A316" s="417" t="s">
        <v>123</v>
      </c>
      <c r="B316" s="364"/>
      <c r="C316" s="364"/>
      <c r="D316" s="364"/>
      <c r="E316" s="364"/>
      <c r="F316" s="364"/>
      <c r="G316" s="364"/>
      <c r="H316" s="364"/>
      <c r="I316" s="365"/>
    </row>
    <row r="317" spans="1:9" ht="47.25" customHeight="1" x14ac:dyDescent="0.25">
      <c r="A317" s="35" t="s">
        <v>124</v>
      </c>
      <c r="B317" s="399" t="s">
        <v>125</v>
      </c>
      <c r="C317" s="364"/>
      <c r="D317" s="364"/>
      <c r="E317" s="364"/>
      <c r="F317" s="364"/>
      <c r="G317" s="364"/>
      <c r="H317" s="365"/>
      <c r="I317" s="35" t="s">
        <v>126</v>
      </c>
    </row>
    <row r="318" spans="1:9" ht="30" customHeight="1" x14ac:dyDescent="0.25">
      <c r="A318" s="58">
        <v>44972</v>
      </c>
      <c r="B318" s="426" t="s">
        <v>247</v>
      </c>
      <c r="C318" s="369"/>
      <c r="D318" s="369"/>
      <c r="E318" s="369"/>
      <c r="F318" s="369"/>
      <c r="G318" s="369"/>
      <c r="H318" s="374"/>
      <c r="I318" s="59">
        <v>1</v>
      </c>
    </row>
    <row r="319" spans="1:9" ht="30" customHeight="1" x14ac:dyDescent="0.25">
      <c r="A319" s="60">
        <v>45382</v>
      </c>
      <c r="B319" s="427" t="s">
        <v>248</v>
      </c>
      <c r="C319" s="358"/>
      <c r="D319" s="358"/>
      <c r="E319" s="358"/>
      <c r="F319" s="358"/>
      <c r="G319" s="358"/>
      <c r="H319" s="358"/>
      <c r="I319" s="61">
        <v>2</v>
      </c>
    </row>
  </sheetData>
  <mergeCells count="632">
    <mergeCell ref="B22:C22"/>
    <mergeCell ref="B23:C23"/>
    <mergeCell ref="D23:E23"/>
    <mergeCell ref="F23:G23"/>
    <mergeCell ref="H23:I23"/>
    <mergeCell ref="B24:C24"/>
    <mergeCell ref="D24:E24"/>
    <mergeCell ref="B25:C25"/>
    <mergeCell ref="D25:E25"/>
    <mergeCell ref="F25:G25"/>
    <mergeCell ref="H25:I25"/>
    <mergeCell ref="D22:E22"/>
    <mergeCell ref="F22:G22"/>
    <mergeCell ref="H22:I22"/>
    <mergeCell ref="F24:G24"/>
    <mergeCell ref="H24:I24"/>
    <mergeCell ref="D26:E26"/>
    <mergeCell ref="F26:G26"/>
    <mergeCell ref="H26:I26"/>
    <mergeCell ref="F28:G28"/>
    <mergeCell ref="H28:I28"/>
    <mergeCell ref="B26:C26"/>
    <mergeCell ref="B27:C27"/>
    <mergeCell ref="D27:E27"/>
    <mergeCell ref="F27:G27"/>
    <mergeCell ref="H27:I27"/>
    <mergeCell ref="D28:E28"/>
    <mergeCell ref="B28:C28"/>
    <mergeCell ref="A29:I29"/>
    <mergeCell ref="A1:I1"/>
    <mergeCell ref="A2:I2"/>
    <mergeCell ref="A3:I3"/>
    <mergeCell ref="B4:E4"/>
    <mergeCell ref="F4:I4"/>
    <mergeCell ref="A5:I5"/>
    <mergeCell ref="A6:I6"/>
    <mergeCell ref="C7:D7"/>
    <mergeCell ref="E7:G7"/>
    <mergeCell ref="B8:D8"/>
    <mergeCell ref="E8:F8"/>
    <mergeCell ref="G8:I8"/>
    <mergeCell ref="B9:I9"/>
    <mergeCell ref="B10:I10"/>
    <mergeCell ref="E11:F12"/>
    <mergeCell ref="G11:G12"/>
    <mergeCell ref="H11:H12"/>
    <mergeCell ref="I11:I12"/>
    <mergeCell ref="E13:F13"/>
    <mergeCell ref="G13:I13"/>
    <mergeCell ref="A14:I14"/>
    <mergeCell ref="B15:C15"/>
    <mergeCell ref="E15:F15"/>
    <mergeCell ref="H15:I15"/>
    <mergeCell ref="B16:I16"/>
    <mergeCell ref="E17:F17"/>
    <mergeCell ref="B18:I18"/>
    <mergeCell ref="B19:D19"/>
    <mergeCell ref="E19:F19"/>
    <mergeCell ref="G19:I19"/>
    <mergeCell ref="A20:I20"/>
    <mergeCell ref="B21:I21"/>
    <mergeCell ref="B30:D30"/>
    <mergeCell ref="F30:I30"/>
    <mergeCell ref="B31:I31"/>
    <mergeCell ref="B32:I32"/>
    <mergeCell ref="B33:D33"/>
    <mergeCell ref="F33:I33"/>
    <mergeCell ref="A54:I54"/>
    <mergeCell ref="B55:C55"/>
    <mergeCell ref="E55:F55"/>
    <mergeCell ref="H55:I55"/>
    <mergeCell ref="A34:B34"/>
    <mergeCell ref="C34:D34"/>
    <mergeCell ref="E34:G34"/>
    <mergeCell ref="H34:I34"/>
    <mergeCell ref="A35:B35"/>
    <mergeCell ref="C35:D35"/>
    <mergeCell ref="H35:I35"/>
    <mergeCell ref="E35:G35"/>
    <mergeCell ref="A36:I36"/>
    <mergeCell ref="B37:H37"/>
    <mergeCell ref="B38:H38"/>
    <mergeCell ref="B39:H39"/>
    <mergeCell ref="A40:I40"/>
    <mergeCell ref="A41:I41"/>
    <mergeCell ref="B58:I58"/>
    <mergeCell ref="B59:D59"/>
    <mergeCell ref="F59:I59"/>
    <mergeCell ref="A60:I60"/>
    <mergeCell ref="B61:I61"/>
    <mergeCell ref="B62:C62"/>
    <mergeCell ref="D62:E62"/>
    <mergeCell ref="F62:G62"/>
    <mergeCell ref="H62:I62"/>
    <mergeCell ref="A42:I42"/>
    <mergeCell ref="A43:I43"/>
    <mergeCell ref="B44:E44"/>
    <mergeCell ref="F44:I44"/>
    <mergeCell ref="A45:I45"/>
    <mergeCell ref="A46:I46"/>
    <mergeCell ref="E47:G47"/>
    <mergeCell ref="G51:G52"/>
    <mergeCell ref="H51:H52"/>
    <mergeCell ref="G53:I53"/>
    <mergeCell ref="E51:F52"/>
    <mergeCell ref="E53:F53"/>
    <mergeCell ref="E57:F57"/>
    <mergeCell ref="C47:D47"/>
    <mergeCell ref="B48:D48"/>
    <mergeCell ref="E48:F48"/>
    <mergeCell ref="G48:I48"/>
    <mergeCell ref="B49:I49"/>
    <mergeCell ref="B50:I50"/>
    <mergeCell ref="I51:I52"/>
    <mergeCell ref="B56:I56"/>
    <mergeCell ref="F66:G66"/>
    <mergeCell ref="H66:I66"/>
    <mergeCell ref="B63:C63"/>
    <mergeCell ref="D63:E63"/>
    <mergeCell ref="F63:G63"/>
    <mergeCell ref="H63:I63"/>
    <mergeCell ref="D64:E64"/>
    <mergeCell ref="F64:G64"/>
    <mergeCell ref="H64:I64"/>
    <mergeCell ref="B64:C64"/>
    <mergeCell ref="B65:C65"/>
    <mergeCell ref="D65:E65"/>
    <mergeCell ref="F65:G65"/>
    <mergeCell ref="H65:I65"/>
    <mergeCell ref="B66:C66"/>
    <mergeCell ref="D66:E66"/>
    <mergeCell ref="B67:C67"/>
    <mergeCell ref="D67:E67"/>
    <mergeCell ref="F67:G67"/>
    <mergeCell ref="H67:I67"/>
    <mergeCell ref="B68:C68"/>
    <mergeCell ref="D68:E68"/>
    <mergeCell ref="F68:G68"/>
    <mergeCell ref="H68:I68"/>
    <mergeCell ref="A69:I69"/>
    <mergeCell ref="B70:D70"/>
    <mergeCell ref="F70:I70"/>
    <mergeCell ref="B71:I71"/>
    <mergeCell ref="B72:I72"/>
    <mergeCell ref="F73:I73"/>
    <mergeCell ref="E75:G75"/>
    <mergeCell ref="H75:I75"/>
    <mergeCell ref="B73:D73"/>
    <mergeCell ref="A74:B74"/>
    <mergeCell ref="C74:D74"/>
    <mergeCell ref="E74:G74"/>
    <mergeCell ref="H74:I74"/>
    <mergeCell ref="A75:B75"/>
    <mergeCell ref="C75:D75"/>
    <mergeCell ref="A76:I76"/>
    <mergeCell ref="B77:H77"/>
    <mergeCell ref="B78:H78"/>
    <mergeCell ref="A81:I81"/>
    <mergeCell ref="A82:I82"/>
    <mergeCell ref="A83:I83"/>
    <mergeCell ref="B79:H79"/>
    <mergeCell ref="E88:F88"/>
    <mergeCell ref="G88:I88"/>
    <mergeCell ref="B84:E84"/>
    <mergeCell ref="F84:I84"/>
    <mergeCell ref="A85:I85"/>
    <mergeCell ref="A86:I86"/>
    <mergeCell ref="C87:D87"/>
    <mergeCell ref="E87:G87"/>
    <mergeCell ref="B88:D88"/>
    <mergeCell ref="B89:I89"/>
    <mergeCell ref="B90:I90"/>
    <mergeCell ref="E91:F92"/>
    <mergeCell ref="G91:G92"/>
    <mergeCell ref="H91:H92"/>
    <mergeCell ref="I91:I92"/>
    <mergeCell ref="E93:F93"/>
    <mergeCell ref="G93:I93"/>
    <mergeCell ref="A94:I94"/>
    <mergeCell ref="B95:C95"/>
    <mergeCell ref="E95:F95"/>
    <mergeCell ref="H95:I95"/>
    <mergeCell ref="B96:I96"/>
    <mergeCell ref="E97:F97"/>
    <mergeCell ref="F102:G102"/>
    <mergeCell ref="H102:I102"/>
    <mergeCell ref="B98:I98"/>
    <mergeCell ref="B99:D99"/>
    <mergeCell ref="F99:I99"/>
    <mergeCell ref="A100:I100"/>
    <mergeCell ref="B101:I101"/>
    <mergeCell ref="B102:C102"/>
    <mergeCell ref="D102:E102"/>
    <mergeCell ref="F106:G106"/>
    <mergeCell ref="H106:I106"/>
    <mergeCell ref="A116:I116"/>
    <mergeCell ref="B117:H117"/>
    <mergeCell ref="B118:H118"/>
    <mergeCell ref="A120:I120"/>
    <mergeCell ref="A121:I121"/>
    <mergeCell ref="A122:I122"/>
    <mergeCell ref="B119:H119"/>
    <mergeCell ref="B106:C106"/>
    <mergeCell ref="D106:E106"/>
    <mergeCell ref="B107:C107"/>
    <mergeCell ref="D107:E107"/>
    <mergeCell ref="F107:G107"/>
    <mergeCell ref="H107:I107"/>
    <mergeCell ref="B108:C108"/>
    <mergeCell ref="D108:E108"/>
    <mergeCell ref="F108:G108"/>
    <mergeCell ref="H108:I108"/>
    <mergeCell ref="A109:I109"/>
    <mergeCell ref="B110:D110"/>
    <mergeCell ref="F110:I110"/>
    <mergeCell ref="B111:I111"/>
    <mergeCell ref="B112:I112"/>
    <mergeCell ref="A123:I123"/>
    <mergeCell ref="B124:E124"/>
    <mergeCell ref="F124:I124"/>
    <mergeCell ref="A125:I125"/>
    <mergeCell ref="A126:I126"/>
    <mergeCell ref="C127:D127"/>
    <mergeCell ref="E127:G127"/>
    <mergeCell ref="H131:H132"/>
    <mergeCell ref="I131:I132"/>
    <mergeCell ref="B128:D128"/>
    <mergeCell ref="E128:F128"/>
    <mergeCell ref="G128:I128"/>
    <mergeCell ref="B129:I129"/>
    <mergeCell ref="B130:I130"/>
    <mergeCell ref="E131:F132"/>
    <mergeCell ref="G131:G132"/>
    <mergeCell ref="B103:C103"/>
    <mergeCell ref="D103:E103"/>
    <mergeCell ref="F103:G103"/>
    <mergeCell ref="H103:I103"/>
    <mergeCell ref="D104:E104"/>
    <mergeCell ref="F104:G104"/>
    <mergeCell ref="H104:I104"/>
    <mergeCell ref="B104:C104"/>
    <mergeCell ref="B105:C105"/>
    <mergeCell ref="D105:E105"/>
    <mergeCell ref="F105:G105"/>
    <mergeCell ref="H105:I105"/>
    <mergeCell ref="F113:I113"/>
    <mergeCell ref="E115:G115"/>
    <mergeCell ref="H115:I115"/>
    <mergeCell ref="B113:D113"/>
    <mergeCell ref="A114:B114"/>
    <mergeCell ref="C114:D114"/>
    <mergeCell ref="E114:G114"/>
    <mergeCell ref="H114:I114"/>
    <mergeCell ref="A115:B115"/>
    <mergeCell ref="C115:D115"/>
    <mergeCell ref="E133:F133"/>
    <mergeCell ref="G133:I133"/>
    <mergeCell ref="A134:I134"/>
    <mergeCell ref="B135:C135"/>
    <mergeCell ref="E135:F135"/>
    <mergeCell ref="H135:I135"/>
    <mergeCell ref="B136:I136"/>
    <mergeCell ref="H148:I148"/>
    <mergeCell ref="A149:I149"/>
    <mergeCell ref="F146:G146"/>
    <mergeCell ref="H146:I146"/>
    <mergeCell ref="B144:C144"/>
    <mergeCell ref="B145:C145"/>
    <mergeCell ref="D145:E145"/>
    <mergeCell ref="F145:G145"/>
    <mergeCell ref="H145:I145"/>
    <mergeCell ref="B146:C146"/>
    <mergeCell ref="D146:E146"/>
    <mergeCell ref="B147:C147"/>
    <mergeCell ref="D147:E147"/>
    <mergeCell ref="F147:G147"/>
    <mergeCell ref="H147:I147"/>
    <mergeCell ref="B148:C148"/>
    <mergeCell ref="D148:E148"/>
    <mergeCell ref="B150:D150"/>
    <mergeCell ref="F150:I150"/>
    <mergeCell ref="B151:I151"/>
    <mergeCell ref="B152:I152"/>
    <mergeCell ref="F153:I153"/>
    <mergeCell ref="B153:D153"/>
    <mergeCell ref="A154:B154"/>
    <mergeCell ref="C154:D154"/>
    <mergeCell ref="E154:G154"/>
    <mergeCell ref="H154:I154"/>
    <mergeCell ref="A155:B155"/>
    <mergeCell ref="C155:D155"/>
    <mergeCell ref="E155:G155"/>
    <mergeCell ref="H155:I155"/>
    <mergeCell ref="A156:I156"/>
    <mergeCell ref="B157:H157"/>
    <mergeCell ref="B159:H159"/>
    <mergeCell ref="A160:I160"/>
    <mergeCell ref="B158:H158"/>
    <mergeCell ref="A161:I161"/>
    <mergeCell ref="A162:I162"/>
    <mergeCell ref="A163:I163"/>
    <mergeCell ref="B164:E164"/>
    <mergeCell ref="F164:I164"/>
    <mergeCell ref="A165:I165"/>
    <mergeCell ref="A166:I166"/>
    <mergeCell ref="E137:F137"/>
    <mergeCell ref="B138:I138"/>
    <mergeCell ref="B139:D139"/>
    <mergeCell ref="F139:I139"/>
    <mergeCell ref="A140:I140"/>
    <mergeCell ref="B141:I141"/>
    <mergeCell ref="B142:C142"/>
    <mergeCell ref="H142:I142"/>
    <mergeCell ref="D144:E144"/>
    <mergeCell ref="F144:G144"/>
    <mergeCell ref="D142:E142"/>
    <mergeCell ref="F142:G142"/>
    <mergeCell ref="B143:C143"/>
    <mergeCell ref="D143:E143"/>
    <mergeCell ref="F143:G143"/>
    <mergeCell ref="H143:I143"/>
    <mergeCell ref="H144:I144"/>
    <mergeCell ref="F148:G148"/>
    <mergeCell ref="C167:D167"/>
    <mergeCell ref="E167:G167"/>
    <mergeCell ref="B168:D168"/>
    <mergeCell ref="E168:F168"/>
    <mergeCell ref="G168:I168"/>
    <mergeCell ref="B169:I169"/>
    <mergeCell ref="B170:I170"/>
    <mergeCell ref="E195:G195"/>
    <mergeCell ref="H195:I195"/>
    <mergeCell ref="B193:D193"/>
    <mergeCell ref="A194:B194"/>
    <mergeCell ref="C194:D194"/>
    <mergeCell ref="E194:G194"/>
    <mergeCell ref="H194:I194"/>
    <mergeCell ref="A195:B195"/>
    <mergeCell ref="C195:D195"/>
    <mergeCell ref="B187:C187"/>
    <mergeCell ref="D187:E187"/>
    <mergeCell ref="F187:G187"/>
    <mergeCell ref="H187:I187"/>
    <mergeCell ref="B188:C188"/>
    <mergeCell ref="D188:E188"/>
    <mergeCell ref="F188:G188"/>
    <mergeCell ref="B267:C267"/>
    <mergeCell ref="D267:E267"/>
    <mergeCell ref="F267:G267"/>
    <mergeCell ref="H267:I267"/>
    <mergeCell ref="B268:C268"/>
    <mergeCell ref="D268:E268"/>
    <mergeCell ref="F268:G268"/>
    <mergeCell ref="H268:I268"/>
    <mergeCell ref="A269:I269"/>
    <mergeCell ref="B270:D270"/>
    <mergeCell ref="F270:I270"/>
    <mergeCell ref="B271:I271"/>
    <mergeCell ref="B272:I272"/>
    <mergeCell ref="F273:I273"/>
    <mergeCell ref="E275:G275"/>
    <mergeCell ref="H275:I275"/>
    <mergeCell ref="B273:D273"/>
    <mergeCell ref="A274:B274"/>
    <mergeCell ref="C274:D274"/>
    <mergeCell ref="E274:G274"/>
    <mergeCell ref="H274:I274"/>
    <mergeCell ref="A275:B275"/>
    <mergeCell ref="C275:D275"/>
    <mergeCell ref="A276:I276"/>
    <mergeCell ref="B277:H277"/>
    <mergeCell ref="B278:H278"/>
    <mergeCell ref="B279:H279"/>
    <mergeCell ref="A281:I281"/>
    <mergeCell ref="A282:I282"/>
    <mergeCell ref="B280:H280"/>
    <mergeCell ref="A283:I283"/>
    <mergeCell ref="B284:E284"/>
    <mergeCell ref="F284:I284"/>
    <mergeCell ref="A285:I285"/>
    <mergeCell ref="A286:I286"/>
    <mergeCell ref="C287:D287"/>
    <mergeCell ref="E287:G287"/>
    <mergeCell ref="H291:H292"/>
    <mergeCell ref="I291:I292"/>
    <mergeCell ref="B288:D288"/>
    <mergeCell ref="E288:F288"/>
    <mergeCell ref="G288:I288"/>
    <mergeCell ref="B289:I289"/>
    <mergeCell ref="B290:I290"/>
    <mergeCell ref="E291:F292"/>
    <mergeCell ref="G291:G292"/>
    <mergeCell ref="E293:F293"/>
    <mergeCell ref="G293:I293"/>
    <mergeCell ref="A294:I294"/>
    <mergeCell ref="B295:C295"/>
    <mergeCell ref="E295:F295"/>
    <mergeCell ref="H295:I295"/>
    <mergeCell ref="B296:I296"/>
    <mergeCell ref="E297:F297"/>
    <mergeCell ref="B298:I298"/>
    <mergeCell ref="B299:D299"/>
    <mergeCell ref="E299:F299"/>
    <mergeCell ref="G299:I299"/>
    <mergeCell ref="A300:I300"/>
    <mergeCell ref="B301:I301"/>
    <mergeCell ref="B302:C302"/>
    <mergeCell ref="D302:E302"/>
    <mergeCell ref="F302:G302"/>
    <mergeCell ref="H302:I302"/>
    <mergeCell ref="D303:E303"/>
    <mergeCell ref="F303:G303"/>
    <mergeCell ref="H303:I303"/>
    <mergeCell ref="B303:C303"/>
    <mergeCell ref="B304:C304"/>
    <mergeCell ref="D304:E304"/>
    <mergeCell ref="F304:G304"/>
    <mergeCell ref="H304:I304"/>
    <mergeCell ref="B305:C305"/>
    <mergeCell ref="D305:E305"/>
    <mergeCell ref="F305:G305"/>
    <mergeCell ref="H305:I305"/>
    <mergeCell ref="B306:C306"/>
    <mergeCell ref="D306:E306"/>
    <mergeCell ref="F306:G306"/>
    <mergeCell ref="H306:I306"/>
    <mergeCell ref="D307:E307"/>
    <mergeCell ref="F307:G307"/>
    <mergeCell ref="H307:I307"/>
    <mergeCell ref="B307:C307"/>
    <mergeCell ref="B308:C308"/>
    <mergeCell ref="D308:E308"/>
    <mergeCell ref="F308:G308"/>
    <mergeCell ref="H308:I308"/>
    <mergeCell ref="A309:I309"/>
    <mergeCell ref="B310:D310"/>
    <mergeCell ref="E314:G314"/>
    <mergeCell ref="H314:I314"/>
    <mergeCell ref="A315:B315"/>
    <mergeCell ref="C315:D315"/>
    <mergeCell ref="E315:G315"/>
    <mergeCell ref="H315:I315"/>
    <mergeCell ref="A316:I316"/>
    <mergeCell ref="B317:H317"/>
    <mergeCell ref="B318:H318"/>
    <mergeCell ref="B319:H319"/>
    <mergeCell ref="F310:I310"/>
    <mergeCell ref="B311:I311"/>
    <mergeCell ref="B312:I312"/>
    <mergeCell ref="B313:D313"/>
    <mergeCell ref="F313:I313"/>
    <mergeCell ref="A314:B314"/>
    <mergeCell ref="C314:D314"/>
    <mergeCell ref="E251:F252"/>
    <mergeCell ref="G251:G252"/>
    <mergeCell ref="H251:H252"/>
    <mergeCell ref="I251:I252"/>
    <mergeCell ref="E253:F253"/>
    <mergeCell ref="G253:I253"/>
    <mergeCell ref="A254:I254"/>
    <mergeCell ref="B255:C255"/>
    <mergeCell ref="E255:F255"/>
    <mergeCell ref="H255:I255"/>
    <mergeCell ref="B256:I256"/>
    <mergeCell ref="E257:F257"/>
    <mergeCell ref="B258:I258"/>
    <mergeCell ref="B259:D259"/>
    <mergeCell ref="F259:I259"/>
    <mergeCell ref="A260:I260"/>
    <mergeCell ref="B261:I261"/>
    <mergeCell ref="B262:C262"/>
    <mergeCell ref="D262:E262"/>
    <mergeCell ref="F262:G262"/>
    <mergeCell ref="H262:I262"/>
    <mergeCell ref="B263:C263"/>
    <mergeCell ref="D263:E263"/>
    <mergeCell ref="F263:G263"/>
    <mergeCell ref="H263:I263"/>
    <mergeCell ref="D264:E264"/>
    <mergeCell ref="F264:G264"/>
    <mergeCell ref="H264:I264"/>
    <mergeCell ref="F266:G266"/>
    <mergeCell ref="H266:I266"/>
    <mergeCell ref="B264:C264"/>
    <mergeCell ref="B265:C265"/>
    <mergeCell ref="D265:E265"/>
    <mergeCell ref="F265:G265"/>
    <mergeCell ref="H265:I265"/>
    <mergeCell ref="B266:C266"/>
    <mergeCell ref="D266:E266"/>
    <mergeCell ref="H188:I188"/>
    <mergeCell ref="A189:I189"/>
    <mergeCell ref="B190:D190"/>
    <mergeCell ref="F190:I190"/>
    <mergeCell ref="B191:I191"/>
    <mergeCell ref="B192:I192"/>
    <mergeCell ref="F193:I193"/>
    <mergeCell ref="A196:I196"/>
    <mergeCell ref="B197:H197"/>
    <mergeCell ref="B198:H198"/>
    <mergeCell ref="A200:I200"/>
    <mergeCell ref="A201:I201"/>
    <mergeCell ref="A202:I202"/>
    <mergeCell ref="B199:H199"/>
    <mergeCell ref="A203:I203"/>
    <mergeCell ref="B204:E204"/>
    <mergeCell ref="F204:I204"/>
    <mergeCell ref="A205:I205"/>
    <mergeCell ref="A206:I206"/>
    <mergeCell ref="C207:D207"/>
    <mergeCell ref="E207:G207"/>
    <mergeCell ref="H211:H212"/>
    <mergeCell ref="I211:I212"/>
    <mergeCell ref="B208:D208"/>
    <mergeCell ref="E208:F208"/>
    <mergeCell ref="G208:I208"/>
    <mergeCell ref="B209:I209"/>
    <mergeCell ref="B210:I210"/>
    <mergeCell ref="E211:F212"/>
    <mergeCell ref="G211:G212"/>
    <mergeCell ref="E171:F172"/>
    <mergeCell ref="G171:G172"/>
    <mergeCell ref="H171:H172"/>
    <mergeCell ref="I171:I172"/>
    <mergeCell ref="E173:F173"/>
    <mergeCell ref="G173:I173"/>
    <mergeCell ref="A174:I174"/>
    <mergeCell ref="B175:C175"/>
    <mergeCell ref="E175:F175"/>
    <mergeCell ref="H175:I175"/>
    <mergeCell ref="B176:I176"/>
    <mergeCell ref="E177:F177"/>
    <mergeCell ref="B178:I178"/>
    <mergeCell ref="B179:D179"/>
    <mergeCell ref="F179:I179"/>
    <mergeCell ref="A180:I180"/>
    <mergeCell ref="B181:I181"/>
    <mergeCell ref="B182:C182"/>
    <mergeCell ref="D182:E182"/>
    <mergeCell ref="F182:G182"/>
    <mergeCell ref="H182:I182"/>
    <mergeCell ref="B183:C183"/>
    <mergeCell ref="D183:E183"/>
    <mergeCell ref="F183:G183"/>
    <mergeCell ref="H183:I183"/>
    <mergeCell ref="D184:E184"/>
    <mergeCell ref="F184:G184"/>
    <mergeCell ref="H184:I184"/>
    <mergeCell ref="F186:G186"/>
    <mergeCell ref="H186:I186"/>
    <mergeCell ref="B184:C184"/>
    <mergeCell ref="B185:C185"/>
    <mergeCell ref="D185:E185"/>
    <mergeCell ref="F185:G185"/>
    <mergeCell ref="H185:I185"/>
    <mergeCell ref="B186:C186"/>
    <mergeCell ref="D186:E186"/>
    <mergeCell ref="E213:F213"/>
    <mergeCell ref="G213:I213"/>
    <mergeCell ref="A214:I214"/>
    <mergeCell ref="B215:C215"/>
    <mergeCell ref="E215:F215"/>
    <mergeCell ref="H215:I215"/>
    <mergeCell ref="B216:I216"/>
    <mergeCell ref="H228:I228"/>
    <mergeCell ref="A229:I229"/>
    <mergeCell ref="F226:G226"/>
    <mergeCell ref="H226:I226"/>
    <mergeCell ref="B224:C224"/>
    <mergeCell ref="B225:C225"/>
    <mergeCell ref="D225:E225"/>
    <mergeCell ref="F225:G225"/>
    <mergeCell ref="H225:I225"/>
    <mergeCell ref="B226:C226"/>
    <mergeCell ref="D226:E226"/>
    <mergeCell ref="B227:C227"/>
    <mergeCell ref="D227:E227"/>
    <mergeCell ref="F227:G227"/>
    <mergeCell ref="H227:I227"/>
    <mergeCell ref="B228:C228"/>
    <mergeCell ref="D228:E228"/>
    <mergeCell ref="B230:D230"/>
    <mergeCell ref="F230:I230"/>
    <mergeCell ref="B231:I231"/>
    <mergeCell ref="B232:I232"/>
    <mergeCell ref="F233:I233"/>
    <mergeCell ref="B233:D233"/>
    <mergeCell ref="A234:B234"/>
    <mergeCell ref="C234:D234"/>
    <mergeCell ref="E234:G234"/>
    <mergeCell ref="H234:I234"/>
    <mergeCell ref="E217:F217"/>
    <mergeCell ref="B218:I218"/>
    <mergeCell ref="B219:D219"/>
    <mergeCell ref="F219:I219"/>
    <mergeCell ref="A220:I220"/>
    <mergeCell ref="B221:I221"/>
    <mergeCell ref="B222:C222"/>
    <mergeCell ref="H222:I222"/>
    <mergeCell ref="D224:E224"/>
    <mergeCell ref="F224:G224"/>
    <mergeCell ref="D222:E222"/>
    <mergeCell ref="F222:G222"/>
    <mergeCell ref="B223:C223"/>
    <mergeCell ref="D223:E223"/>
    <mergeCell ref="F223:G223"/>
    <mergeCell ref="H223:I223"/>
    <mergeCell ref="H224:I224"/>
    <mergeCell ref="F228:G228"/>
    <mergeCell ref="C247:D247"/>
    <mergeCell ref="E247:G247"/>
    <mergeCell ref="B248:D248"/>
    <mergeCell ref="E248:F248"/>
    <mergeCell ref="G248:I248"/>
    <mergeCell ref="B249:I249"/>
    <mergeCell ref="B250:I250"/>
    <mergeCell ref="A241:I241"/>
    <mergeCell ref="A242:I242"/>
    <mergeCell ref="A243:I243"/>
    <mergeCell ref="B244:E244"/>
    <mergeCell ref="F244:I244"/>
    <mergeCell ref="A245:I245"/>
    <mergeCell ref="A246:I246"/>
    <mergeCell ref="A235:B235"/>
    <mergeCell ref="C235:D235"/>
    <mergeCell ref="E235:G235"/>
    <mergeCell ref="H235:I235"/>
    <mergeCell ref="A236:I236"/>
    <mergeCell ref="B237:H237"/>
    <mergeCell ref="B238:H238"/>
    <mergeCell ref="A240:I240"/>
    <mergeCell ref="B239:H239"/>
  </mergeCells>
  <hyperlinks>
    <hyperlink ref="F310" r:id="rId1" xr:uid="{00000000-0004-0000-0100-000000000000}"/>
    <hyperlink ref="F313" r:id="rId2" xr:uid="{00000000-0004-0000-0100-000001000000}"/>
  </hyperlinks>
  <pageMargins left="0.7" right="0.7" top="0.75" bottom="0.75" header="0" footer="0"/>
  <pageSetup orientation="landscape"/>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N19"/>
  <sheetViews>
    <sheetView showGridLines="0" workbookViewId="0">
      <pane xSplit="1" ySplit="3" topLeftCell="B4" activePane="bottomRight" state="frozen"/>
      <selection pane="topRight" activeCell="B1" sqref="B1"/>
      <selection pane="bottomLeft" activeCell="A4" sqref="A4"/>
      <selection pane="bottomRight" activeCell="D3" sqref="D3"/>
    </sheetView>
  </sheetViews>
  <sheetFormatPr baseColWidth="10" defaultColWidth="14.42578125" defaultRowHeight="15" customHeight="1" x14ac:dyDescent="0.25"/>
  <cols>
    <col min="1" max="1" width="8.85546875" customWidth="1"/>
    <col min="2" max="2" width="44.28515625" customWidth="1"/>
    <col min="3" max="3" width="10.85546875" customWidth="1"/>
    <col min="4" max="4" width="40" customWidth="1"/>
    <col min="5" max="5" width="13.7109375" customWidth="1"/>
    <col min="6" max="6" width="9.42578125" customWidth="1"/>
    <col min="7" max="7" width="47.28515625" customWidth="1"/>
    <col min="8" max="8" width="13.7109375" customWidth="1"/>
    <col min="9" max="9" width="12.28515625" customWidth="1"/>
    <col min="10" max="10" width="11.5703125" customWidth="1"/>
    <col min="11" max="11" width="12" customWidth="1"/>
    <col min="12" max="12" width="12.5703125" customWidth="1"/>
    <col min="13" max="13" width="12.28515625" customWidth="1"/>
    <col min="14" max="14" width="12.5703125" customWidth="1"/>
    <col min="15" max="15" width="13.7109375" customWidth="1"/>
    <col min="16" max="16" width="12.28515625" customWidth="1"/>
    <col min="17" max="17" width="18.7109375" customWidth="1"/>
    <col min="18" max="20" width="12.5703125" customWidth="1"/>
    <col min="21" max="23" width="12.28515625" hidden="1" customWidth="1"/>
    <col min="24" max="26" width="12.7109375" hidden="1" customWidth="1"/>
    <col min="27" max="29" width="13.28515625" hidden="1" customWidth="1"/>
    <col min="30" max="32" width="11.140625" hidden="1" customWidth="1"/>
    <col min="33" max="33" width="11.42578125" customWidth="1"/>
    <col min="34" max="34" width="11.42578125" hidden="1" customWidth="1"/>
    <col min="35" max="36" width="16.7109375" customWidth="1"/>
    <col min="37" max="37" width="13.42578125" customWidth="1"/>
    <col min="38" max="40" width="14.42578125" customWidth="1"/>
    <col min="41" max="44" width="11.42578125" customWidth="1"/>
  </cols>
  <sheetData>
    <row r="1" spans="1:40" ht="25.5" customHeight="1" x14ac:dyDescent="0.25">
      <c r="A1" s="62"/>
      <c r="B1" s="62"/>
      <c r="C1" s="62"/>
      <c r="D1" s="62"/>
      <c r="E1" s="62"/>
      <c r="F1" s="62"/>
      <c r="G1" s="62"/>
      <c r="H1" s="62"/>
      <c r="I1" s="62"/>
      <c r="J1" s="63"/>
      <c r="K1" s="63"/>
      <c r="L1" s="63"/>
      <c r="M1" s="63"/>
      <c r="N1" s="63"/>
      <c r="O1" s="63"/>
      <c r="P1" s="63"/>
      <c r="Q1" s="63"/>
      <c r="R1" s="63"/>
      <c r="S1" s="63"/>
      <c r="T1" s="63"/>
      <c r="U1" s="63"/>
      <c r="V1" s="63"/>
      <c r="W1" s="63"/>
      <c r="X1" s="63"/>
      <c r="Y1" s="63"/>
      <c r="Z1" s="63"/>
      <c r="AA1" s="63"/>
      <c r="AB1" s="42"/>
      <c r="AC1" s="42"/>
      <c r="AD1" s="42"/>
      <c r="AE1" s="42"/>
      <c r="AF1" s="42"/>
      <c r="AG1" s="62"/>
      <c r="AH1" s="62"/>
      <c r="AI1" s="446" t="s">
        <v>249</v>
      </c>
      <c r="AJ1" s="358"/>
      <c r="AK1" s="358"/>
      <c r="AL1" s="358"/>
      <c r="AM1" s="358"/>
      <c r="AN1" s="358"/>
    </row>
    <row r="2" spans="1:40" ht="36" customHeight="1" x14ac:dyDescent="0.25">
      <c r="A2" s="65"/>
      <c r="B2" s="65"/>
      <c r="C2" s="445" t="s">
        <v>250</v>
      </c>
      <c r="D2" s="409"/>
      <c r="E2" s="412"/>
      <c r="F2" s="449" t="s">
        <v>251</v>
      </c>
      <c r="G2" s="364"/>
      <c r="H2" s="365"/>
      <c r="I2" s="447" t="s">
        <v>252</v>
      </c>
      <c r="J2" s="364"/>
      <c r="K2" s="364"/>
      <c r="L2" s="364"/>
      <c r="M2" s="364"/>
      <c r="N2" s="365"/>
      <c r="O2" s="447" t="s">
        <v>253</v>
      </c>
      <c r="P2" s="364"/>
      <c r="Q2" s="364"/>
      <c r="R2" s="364"/>
      <c r="S2" s="364"/>
      <c r="T2" s="365"/>
      <c r="U2" s="447" t="s">
        <v>254</v>
      </c>
      <c r="V2" s="364"/>
      <c r="W2" s="364"/>
      <c r="X2" s="364"/>
      <c r="Y2" s="364"/>
      <c r="Z2" s="365"/>
      <c r="AA2" s="447" t="s">
        <v>255</v>
      </c>
      <c r="AB2" s="364"/>
      <c r="AC2" s="364"/>
      <c r="AD2" s="364"/>
      <c r="AE2" s="364"/>
      <c r="AF2" s="448"/>
      <c r="AG2" s="65"/>
      <c r="AH2" s="65"/>
      <c r="AI2" s="444" t="s">
        <v>256</v>
      </c>
      <c r="AJ2" s="409"/>
      <c r="AK2" s="412"/>
      <c r="AL2" s="445" t="s">
        <v>257</v>
      </c>
      <c r="AM2" s="409"/>
      <c r="AN2" s="412"/>
    </row>
    <row r="3" spans="1:40" ht="75.75" customHeight="1" x14ac:dyDescent="0.25">
      <c r="A3" s="66" t="s">
        <v>258</v>
      </c>
      <c r="B3" s="66" t="s">
        <v>259</v>
      </c>
      <c r="C3" s="67" t="s">
        <v>260</v>
      </c>
      <c r="D3" s="67" t="s">
        <v>261</v>
      </c>
      <c r="E3" s="67" t="s">
        <v>262</v>
      </c>
      <c r="F3" s="68" t="s">
        <v>263</v>
      </c>
      <c r="G3" s="68" t="s">
        <v>264</v>
      </c>
      <c r="H3" s="68" t="s">
        <v>265</v>
      </c>
      <c r="I3" s="67" t="str">
        <f>I2&amp;": Programado actividad"</f>
        <v>Ene-Mar: Programado actividad</v>
      </c>
      <c r="J3" s="67" t="str">
        <f>I2&amp;": Ejecutado actividad"</f>
        <v>Ene-Mar: Ejecutado actividad</v>
      </c>
      <c r="K3" s="67" t="s">
        <v>266</v>
      </c>
      <c r="L3" s="68" t="str">
        <f>I2&amp;": % Programado tarea"</f>
        <v>Ene-Mar: % Programado tarea</v>
      </c>
      <c r="M3" s="68" t="str">
        <f>I2&amp;": % Ejecutado tarea"</f>
        <v>Ene-Mar: % Ejecutado tarea</v>
      </c>
      <c r="N3" s="68" t="s">
        <v>267</v>
      </c>
      <c r="O3" s="67" t="str">
        <f>O2&amp;": Programado actividad"</f>
        <v>Abr-Jun: Programado actividad</v>
      </c>
      <c r="P3" s="67" t="str">
        <f>O2&amp;": Ejecutado actividad"</f>
        <v>Abr-Jun: Ejecutado actividad</v>
      </c>
      <c r="Q3" s="67" t="s">
        <v>266</v>
      </c>
      <c r="R3" s="68" t="str">
        <f>O2&amp;": Programado tarea"</f>
        <v>Abr-Jun: Programado tarea</v>
      </c>
      <c r="S3" s="68" t="str">
        <f>O2&amp;": Ejecutado tarea"</f>
        <v>Abr-Jun: Ejecutado tarea</v>
      </c>
      <c r="T3" s="68" t="s">
        <v>267</v>
      </c>
      <c r="U3" s="67" t="str">
        <f>U2&amp;": Programado actividad"</f>
        <v>Jul-Sep: Programado actividad</v>
      </c>
      <c r="V3" s="67" t="str">
        <f>U2&amp;": Ejecutado actividad"</f>
        <v>Jul-Sep: Ejecutado actividad</v>
      </c>
      <c r="W3" s="67" t="s">
        <v>266</v>
      </c>
      <c r="X3" s="68" t="str">
        <f>U2&amp;": % Programado tarea"</f>
        <v>Jul-Sep: % Programado tarea</v>
      </c>
      <c r="Y3" s="68" t="str">
        <f>U2&amp;": % Ejecutado tarea"</f>
        <v>Jul-Sep: % Ejecutado tarea</v>
      </c>
      <c r="Z3" s="68" t="s">
        <v>267</v>
      </c>
      <c r="AA3" s="67" t="str">
        <f>AA2&amp;": Programado actividad"</f>
        <v>Oct-Dic: Programado actividad</v>
      </c>
      <c r="AB3" s="67" t="str">
        <f>AA2&amp;": Ejecutado actividad"</f>
        <v>Oct-Dic: Ejecutado actividad</v>
      </c>
      <c r="AC3" s="67" t="s">
        <v>266</v>
      </c>
      <c r="AD3" s="68" t="str">
        <f>AA2&amp;": % Programado tarea"</f>
        <v>Oct-Dic: % Programado tarea</v>
      </c>
      <c r="AE3" s="68" t="str">
        <f>AA2&amp;": % Ejecutado tarea"</f>
        <v>Oct-Dic: % Ejecutado tarea</v>
      </c>
      <c r="AF3" s="68" t="s">
        <v>267</v>
      </c>
      <c r="AG3" s="65"/>
      <c r="AH3" s="65"/>
      <c r="AI3" s="69" t="s">
        <v>268</v>
      </c>
      <c r="AJ3" s="69" t="s">
        <v>268</v>
      </c>
      <c r="AK3" s="69" t="s">
        <v>269</v>
      </c>
      <c r="AL3" s="70" t="s">
        <v>270</v>
      </c>
      <c r="AM3" s="70" t="s">
        <v>271</v>
      </c>
      <c r="AN3" s="70" t="s">
        <v>272</v>
      </c>
    </row>
    <row r="4" spans="1:40" ht="41.25" customHeight="1" x14ac:dyDescent="0.25">
      <c r="A4" s="59">
        <v>1</v>
      </c>
      <c r="B4" s="72" t="s">
        <v>273</v>
      </c>
      <c r="C4" s="73">
        <v>1</v>
      </c>
      <c r="D4" s="74" t="s">
        <v>274</v>
      </c>
      <c r="E4" s="75">
        <v>1</v>
      </c>
      <c r="F4" s="76">
        <v>1</v>
      </c>
      <c r="G4" s="77" t="s">
        <v>275</v>
      </c>
      <c r="H4" s="78">
        <v>1</v>
      </c>
      <c r="I4" s="79">
        <f>L4</f>
        <v>0.15</v>
      </c>
      <c r="J4" s="79">
        <v>0.15</v>
      </c>
      <c r="K4" s="79">
        <f t="shared" ref="K4:K5" si="0">IFERROR(J4/I4,"0,00%")</f>
        <v>1</v>
      </c>
      <c r="L4" s="80">
        <v>0.15</v>
      </c>
      <c r="M4" s="81">
        <v>0.15</v>
      </c>
      <c r="N4" s="79">
        <f t="shared" ref="N4:N15" si="1">IFERROR(M4/L4,"0,00%")</f>
        <v>1</v>
      </c>
      <c r="O4" s="79">
        <f t="shared" ref="O4:P4" si="2">R4</f>
        <v>0.85</v>
      </c>
      <c r="P4" s="79">
        <f t="shared" si="2"/>
        <v>0.85</v>
      </c>
      <c r="Q4" s="79">
        <f t="shared" ref="Q4:Q5" si="3">IFERROR(P4/O4,"0,00%")</f>
        <v>1</v>
      </c>
      <c r="R4" s="82">
        <v>0.85</v>
      </c>
      <c r="S4" s="81">
        <v>0.85</v>
      </c>
      <c r="T4" s="79">
        <f t="shared" ref="T4:T15" si="4">IFERROR(S4/R4,"0,00%")</f>
        <v>1</v>
      </c>
      <c r="U4" s="79">
        <f t="shared" ref="U4:V4" si="5">X4</f>
        <v>0</v>
      </c>
      <c r="V4" s="79">
        <f t="shared" si="5"/>
        <v>0</v>
      </c>
      <c r="W4" s="79" t="str">
        <f t="shared" ref="W4:W5" si="6">IFERROR(V4/U4,"0,00%")</f>
        <v>0,00%</v>
      </c>
      <c r="X4" s="83">
        <v>0</v>
      </c>
      <c r="Y4" s="81"/>
      <c r="Z4" s="79" t="str">
        <f t="shared" ref="Z4:Z15" si="7">IFERROR(Y4/X4,"0,00%")</f>
        <v>0,00%</v>
      </c>
      <c r="AA4" s="79">
        <f t="shared" ref="AA4:AB4" si="8">AD4</f>
        <v>0</v>
      </c>
      <c r="AB4" s="79">
        <f t="shared" si="8"/>
        <v>0</v>
      </c>
      <c r="AC4" s="79" t="str">
        <f t="shared" ref="AC4:AC5" si="9">IFERROR(AB4/AA4,"0,00%")</f>
        <v>0,00%</v>
      </c>
      <c r="AD4" s="82">
        <v>0</v>
      </c>
      <c r="AE4" s="84"/>
      <c r="AF4" s="79" t="str">
        <f t="shared" ref="AF4:AF15" si="10">IFERROR(AE4/AD4,"0,00%")</f>
        <v>0,00%</v>
      </c>
      <c r="AG4" s="85"/>
      <c r="AH4" s="86"/>
      <c r="AI4" s="79">
        <f t="shared" ref="AI4:AJ4" si="11">L4+R4+X4+AD4</f>
        <v>1</v>
      </c>
      <c r="AJ4" s="79">
        <f t="shared" si="11"/>
        <v>1</v>
      </c>
      <c r="AK4" s="79">
        <f t="shared" ref="AK4:AK15" si="12">IFERROR(AJ4/AI4,"0,00%")</f>
        <v>1</v>
      </c>
      <c r="AL4" s="79">
        <f t="shared" ref="AL4:AM4" si="13">AI4</f>
        <v>1</v>
      </c>
      <c r="AM4" s="79">
        <f t="shared" si="13"/>
        <v>1</v>
      </c>
      <c r="AN4" s="79">
        <f t="shared" ref="AN4:AN5" si="14">IFERROR(AM4/AL4,"0,00%")</f>
        <v>1</v>
      </c>
    </row>
    <row r="5" spans="1:40" ht="35.25" customHeight="1" x14ac:dyDescent="0.25">
      <c r="A5" s="439">
        <v>2</v>
      </c>
      <c r="B5" s="441" t="s">
        <v>276</v>
      </c>
      <c r="C5" s="442">
        <v>1</v>
      </c>
      <c r="D5" s="441" t="s">
        <v>277</v>
      </c>
      <c r="E5" s="443">
        <v>1</v>
      </c>
      <c r="F5" s="89">
        <v>1</v>
      </c>
      <c r="G5" s="90" t="s">
        <v>278</v>
      </c>
      <c r="H5" s="78">
        <v>0.5</v>
      </c>
      <c r="I5" s="438">
        <f t="shared" ref="I5:J5" si="15">L5+L6</f>
        <v>0.14000000000000001</v>
      </c>
      <c r="J5" s="438">
        <f t="shared" si="15"/>
        <v>0.14000000000000001</v>
      </c>
      <c r="K5" s="438">
        <f t="shared" si="0"/>
        <v>1</v>
      </c>
      <c r="L5" s="82">
        <v>0.1</v>
      </c>
      <c r="M5" s="81">
        <v>0.1</v>
      </c>
      <c r="N5" s="91">
        <f t="shared" si="1"/>
        <v>1</v>
      </c>
      <c r="O5" s="438">
        <f t="shared" ref="O5:P5" si="16">R5+R6</f>
        <v>0.8600000000000001</v>
      </c>
      <c r="P5" s="438">
        <f t="shared" si="16"/>
        <v>0.8600000000000001</v>
      </c>
      <c r="Q5" s="438">
        <f t="shared" si="3"/>
        <v>1</v>
      </c>
      <c r="R5" s="82">
        <v>0.4</v>
      </c>
      <c r="S5" s="81">
        <v>0.4</v>
      </c>
      <c r="T5" s="91">
        <f t="shared" si="4"/>
        <v>1</v>
      </c>
      <c r="U5" s="438">
        <f t="shared" ref="U5:V5" si="17">X5+X6</f>
        <v>0</v>
      </c>
      <c r="V5" s="438">
        <f t="shared" si="17"/>
        <v>0</v>
      </c>
      <c r="W5" s="438" t="str">
        <f t="shared" si="6"/>
        <v>0,00%</v>
      </c>
      <c r="X5" s="91">
        <v>0</v>
      </c>
      <c r="Y5" s="81"/>
      <c r="Z5" s="91" t="str">
        <f t="shared" si="7"/>
        <v>0,00%</v>
      </c>
      <c r="AA5" s="438">
        <f t="shared" ref="AA5:AB5" si="18">AD5+AD6</f>
        <v>0</v>
      </c>
      <c r="AB5" s="438">
        <f t="shared" si="18"/>
        <v>0</v>
      </c>
      <c r="AC5" s="438" t="str">
        <f t="shared" si="9"/>
        <v>0,00%</v>
      </c>
      <c r="AD5" s="82">
        <v>0</v>
      </c>
      <c r="AE5" s="84"/>
      <c r="AF5" s="91" t="str">
        <f t="shared" si="10"/>
        <v>0,00%</v>
      </c>
      <c r="AG5" s="85"/>
      <c r="AH5" s="86"/>
      <c r="AI5" s="79">
        <f t="shared" ref="AI5:AJ5" si="19">L5+R5+X5+AD5</f>
        <v>0.5</v>
      </c>
      <c r="AJ5" s="79">
        <f t="shared" si="19"/>
        <v>0.5</v>
      </c>
      <c r="AK5" s="79">
        <f t="shared" si="12"/>
        <v>1</v>
      </c>
      <c r="AL5" s="435">
        <f t="shared" ref="AL5:AM5" si="20">AI5+AI6</f>
        <v>1</v>
      </c>
      <c r="AM5" s="435">
        <f t="shared" si="20"/>
        <v>1</v>
      </c>
      <c r="AN5" s="435">
        <f t="shared" si="14"/>
        <v>1</v>
      </c>
    </row>
    <row r="6" spans="1:40" ht="35.25" customHeight="1" x14ac:dyDescent="0.25">
      <c r="A6" s="440"/>
      <c r="B6" s="423"/>
      <c r="C6" s="423"/>
      <c r="D6" s="423"/>
      <c r="E6" s="423"/>
      <c r="F6" s="89">
        <v>2</v>
      </c>
      <c r="G6" s="90" t="s">
        <v>279</v>
      </c>
      <c r="H6" s="78">
        <v>0.5</v>
      </c>
      <c r="I6" s="423"/>
      <c r="J6" s="423"/>
      <c r="K6" s="423"/>
      <c r="L6" s="82">
        <v>0.04</v>
      </c>
      <c r="M6" s="81">
        <v>0.04</v>
      </c>
      <c r="N6" s="91">
        <f t="shared" si="1"/>
        <v>1</v>
      </c>
      <c r="O6" s="423"/>
      <c r="P6" s="423"/>
      <c r="Q6" s="423"/>
      <c r="R6" s="82">
        <v>0.46</v>
      </c>
      <c r="S6" s="81">
        <v>0.46</v>
      </c>
      <c r="T6" s="91">
        <f t="shared" si="4"/>
        <v>1</v>
      </c>
      <c r="U6" s="423"/>
      <c r="V6" s="423"/>
      <c r="W6" s="423"/>
      <c r="X6" s="92">
        <v>0</v>
      </c>
      <c r="Y6" s="81"/>
      <c r="Z6" s="91" t="str">
        <f t="shared" si="7"/>
        <v>0,00%</v>
      </c>
      <c r="AA6" s="423"/>
      <c r="AB6" s="423"/>
      <c r="AC6" s="423"/>
      <c r="AD6" s="82">
        <v>0</v>
      </c>
      <c r="AE6" s="84"/>
      <c r="AF6" s="91" t="str">
        <f t="shared" si="10"/>
        <v>0,00%</v>
      </c>
      <c r="AG6" s="85"/>
      <c r="AH6" s="86"/>
      <c r="AI6" s="79">
        <f t="shared" ref="AI6:AJ6" si="21">L6+R6+X6+AD6</f>
        <v>0.5</v>
      </c>
      <c r="AJ6" s="79">
        <f t="shared" si="21"/>
        <v>0.5</v>
      </c>
      <c r="AK6" s="79">
        <f t="shared" si="12"/>
        <v>1</v>
      </c>
      <c r="AL6" s="436"/>
      <c r="AM6" s="436"/>
      <c r="AN6" s="436"/>
    </row>
    <row r="7" spans="1:40" ht="57" customHeight="1" x14ac:dyDescent="0.25">
      <c r="A7" s="47">
        <v>3</v>
      </c>
      <c r="B7" s="93" t="s">
        <v>280</v>
      </c>
      <c r="C7" s="47">
        <v>1</v>
      </c>
      <c r="D7" s="94" t="s">
        <v>281</v>
      </c>
      <c r="E7" s="95">
        <v>1</v>
      </c>
      <c r="F7" s="40">
        <v>1</v>
      </c>
      <c r="G7" s="93" t="s">
        <v>282</v>
      </c>
      <c r="H7" s="96">
        <v>1</v>
      </c>
      <c r="I7" s="79">
        <f t="shared" ref="I7:J7" si="22">L7</f>
        <v>0</v>
      </c>
      <c r="J7" s="79">
        <f t="shared" si="22"/>
        <v>0</v>
      </c>
      <c r="K7" s="79" t="str">
        <f t="shared" ref="K7:K8" si="23">IFERROR(J7/I7,"0,00%")</f>
        <v>0,00%</v>
      </c>
      <c r="L7" s="97">
        <v>0</v>
      </c>
      <c r="M7" s="81">
        <v>0</v>
      </c>
      <c r="N7" s="79" t="str">
        <f t="shared" si="1"/>
        <v>0,00%</v>
      </c>
      <c r="O7" s="79">
        <f t="shared" ref="O7:P7" si="24">R7</f>
        <v>1</v>
      </c>
      <c r="P7" s="79">
        <f t="shared" si="24"/>
        <v>1</v>
      </c>
      <c r="Q7" s="79">
        <f t="shared" ref="Q7:Q8" si="25">IFERROR(P7/O7,"0,00%")</f>
        <v>1</v>
      </c>
      <c r="R7" s="97">
        <v>1</v>
      </c>
      <c r="S7" s="81">
        <v>1</v>
      </c>
      <c r="T7" s="79">
        <f t="shared" si="4"/>
        <v>1</v>
      </c>
      <c r="U7" s="79">
        <f t="shared" ref="U7:V7" si="26">X7</f>
        <v>0</v>
      </c>
      <c r="V7" s="79">
        <f t="shared" si="26"/>
        <v>0</v>
      </c>
      <c r="W7" s="79" t="str">
        <f t="shared" ref="W7:W8" si="27">IFERROR(V7/U7,"0,00%")</f>
        <v>0,00%</v>
      </c>
      <c r="X7" s="83">
        <v>0</v>
      </c>
      <c r="Y7" s="81"/>
      <c r="Z7" s="79" t="str">
        <f t="shared" si="7"/>
        <v>0,00%</v>
      </c>
      <c r="AA7" s="79">
        <f t="shared" ref="AA7:AB7" si="28">AD7</f>
        <v>0</v>
      </c>
      <c r="AB7" s="79">
        <f t="shared" si="28"/>
        <v>0</v>
      </c>
      <c r="AC7" s="79" t="str">
        <f t="shared" ref="AC7:AC8" si="29">IFERROR(AB7/AA7,"0,00%")</f>
        <v>0,00%</v>
      </c>
      <c r="AD7" s="83">
        <v>0</v>
      </c>
      <c r="AE7" s="84"/>
      <c r="AF7" s="79" t="str">
        <f t="shared" si="10"/>
        <v>0,00%</v>
      </c>
      <c r="AG7" s="85"/>
      <c r="AH7" s="86"/>
      <c r="AI7" s="79">
        <f t="shared" ref="AI7:AJ7" si="30">L7+R7+X7+AD7</f>
        <v>1</v>
      </c>
      <c r="AJ7" s="79">
        <f t="shared" si="30"/>
        <v>1</v>
      </c>
      <c r="AK7" s="79">
        <f t="shared" si="12"/>
        <v>1</v>
      </c>
      <c r="AL7" s="79">
        <f t="shared" ref="AL7:AM7" si="31">AI7</f>
        <v>1</v>
      </c>
      <c r="AM7" s="79">
        <f t="shared" si="31"/>
        <v>1</v>
      </c>
      <c r="AN7" s="79">
        <f t="shared" ref="AN7:AN8" si="32">IFERROR(AM7/AL7,"0,00%")</f>
        <v>1</v>
      </c>
    </row>
    <row r="8" spans="1:40" ht="22.5" customHeight="1" x14ac:dyDescent="0.25">
      <c r="A8" s="442">
        <v>4</v>
      </c>
      <c r="B8" s="451" t="s">
        <v>283</v>
      </c>
      <c r="C8" s="450">
        <v>1</v>
      </c>
      <c r="D8" s="441" t="s">
        <v>284</v>
      </c>
      <c r="E8" s="443">
        <v>0.49999999999999994</v>
      </c>
      <c r="F8" s="40">
        <v>1</v>
      </c>
      <c r="G8" s="93" t="s">
        <v>285</v>
      </c>
      <c r="H8" s="95">
        <v>0.3</v>
      </c>
      <c r="I8" s="437">
        <v>0.26</v>
      </c>
      <c r="J8" s="437">
        <v>0.26</v>
      </c>
      <c r="K8" s="437">
        <f t="shared" si="23"/>
        <v>1</v>
      </c>
      <c r="L8" s="97">
        <v>0.1</v>
      </c>
      <c r="M8" s="81">
        <v>0.1</v>
      </c>
      <c r="N8" s="79">
        <f t="shared" si="1"/>
        <v>1</v>
      </c>
      <c r="O8" s="437">
        <v>0.24</v>
      </c>
      <c r="P8" s="437">
        <f>S8+S9</f>
        <v>0.24000000000000002</v>
      </c>
      <c r="Q8" s="437">
        <f t="shared" si="25"/>
        <v>1.0000000000000002</v>
      </c>
      <c r="R8" s="97">
        <v>0.2</v>
      </c>
      <c r="S8" s="81">
        <v>0.2</v>
      </c>
      <c r="T8" s="79">
        <f t="shared" si="4"/>
        <v>1</v>
      </c>
      <c r="U8" s="437">
        <f t="shared" ref="U8:V8" si="33">X8+X9</f>
        <v>0</v>
      </c>
      <c r="V8" s="437">
        <f t="shared" si="33"/>
        <v>0</v>
      </c>
      <c r="W8" s="437" t="str">
        <f t="shared" si="27"/>
        <v>0,00%</v>
      </c>
      <c r="X8" s="91">
        <v>0</v>
      </c>
      <c r="Y8" s="98"/>
      <c r="Z8" s="79" t="str">
        <f t="shared" si="7"/>
        <v>0,00%</v>
      </c>
      <c r="AA8" s="437">
        <f t="shared" ref="AA8:AB8" si="34">AD8+AD9</f>
        <v>0</v>
      </c>
      <c r="AB8" s="437">
        <f t="shared" si="34"/>
        <v>0</v>
      </c>
      <c r="AC8" s="437" t="str">
        <f t="shared" si="29"/>
        <v>0,00%</v>
      </c>
      <c r="AD8" s="97">
        <v>0</v>
      </c>
      <c r="AE8" s="99"/>
      <c r="AF8" s="79" t="str">
        <f t="shared" si="10"/>
        <v>0,00%</v>
      </c>
      <c r="AG8" s="85"/>
      <c r="AH8" s="86"/>
      <c r="AI8" s="79">
        <f t="shared" ref="AI8:AJ8" si="35">L8+R8+X8+AD8</f>
        <v>0.30000000000000004</v>
      </c>
      <c r="AJ8" s="79">
        <f t="shared" si="35"/>
        <v>0.30000000000000004</v>
      </c>
      <c r="AK8" s="79">
        <f t="shared" si="12"/>
        <v>1</v>
      </c>
      <c r="AL8" s="435">
        <f>AI8+AI9</f>
        <v>0.5</v>
      </c>
      <c r="AM8" s="435">
        <f t="shared" ref="AL8:AM10" si="36">AJ8+AJ9</f>
        <v>0.5</v>
      </c>
      <c r="AN8" s="435">
        <f t="shared" si="32"/>
        <v>1</v>
      </c>
    </row>
    <row r="9" spans="1:40" ht="36" customHeight="1" x14ac:dyDescent="0.25">
      <c r="A9" s="440"/>
      <c r="B9" s="440"/>
      <c r="C9" s="423"/>
      <c r="D9" s="440"/>
      <c r="E9" s="440"/>
      <c r="F9" s="40">
        <v>2</v>
      </c>
      <c r="G9" s="93" t="s">
        <v>286</v>
      </c>
      <c r="H9" s="95">
        <v>0.2</v>
      </c>
      <c r="I9" s="423"/>
      <c r="J9" s="423"/>
      <c r="K9" s="423"/>
      <c r="L9" s="97">
        <v>0.16</v>
      </c>
      <c r="M9" s="81">
        <v>0.16</v>
      </c>
      <c r="N9" s="79">
        <f t="shared" si="1"/>
        <v>1</v>
      </c>
      <c r="O9" s="423"/>
      <c r="P9" s="423"/>
      <c r="Q9" s="423"/>
      <c r="R9" s="97">
        <v>0.04</v>
      </c>
      <c r="S9" s="81">
        <v>0.04</v>
      </c>
      <c r="T9" s="79">
        <f t="shared" si="4"/>
        <v>1</v>
      </c>
      <c r="U9" s="423"/>
      <c r="V9" s="423"/>
      <c r="W9" s="423"/>
      <c r="X9" s="92">
        <v>0</v>
      </c>
      <c r="Y9" s="81"/>
      <c r="Z9" s="79" t="str">
        <f t="shared" si="7"/>
        <v>0,00%</v>
      </c>
      <c r="AA9" s="423"/>
      <c r="AB9" s="423"/>
      <c r="AC9" s="423"/>
      <c r="AD9" s="97">
        <v>0</v>
      </c>
      <c r="AE9" s="99"/>
      <c r="AF9" s="79" t="str">
        <f t="shared" si="10"/>
        <v>0,00%</v>
      </c>
      <c r="AG9" s="85"/>
      <c r="AH9" s="86"/>
      <c r="AI9" s="79">
        <f t="shared" ref="AI9:AJ9" si="37">L9+R9+X9+AD9</f>
        <v>0.2</v>
      </c>
      <c r="AJ9" s="79">
        <f t="shared" si="37"/>
        <v>0.2</v>
      </c>
      <c r="AK9" s="79">
        <f t="shared" si="12"/>
        <v>1</v>
      </c>
      <c r="AL9" s="436"/>
      <c r="AM9" s="436"/>
      <c r="AN9" s="436"/>
    </row>
    <row r="10" spans="1:40" ht="48" customHeight="1" x14ac:dyDescent="0.25">
      <c r="A10" s="440"/>
      <c r="B10" s="440"/>
      <c r="C10" s="450">
        <v>2</v>
      </c>
      <c r="D10" s="441" t="s">
        <v>287</v>
      </c>
      <c r="E10" s="443">
        <v>0.5</v>
      </c>
      <c r="F10" s="40">
        <v>1</v>
      </c>
      <c r="G10" s="93" t="s">
        <v>288</v>
      </c>
      <c r="H10" s="95">
        <v>0.3</v>
      </c>
      <c r="I10" s="437">
        <v>0.16</v>
      </c>
      <c r="J10" s="437">
        <v>0.16</v>
      </c>
      <c r="K10" s="437">
        <f>IFERROR(J10/I10,"0,00%")</f>
        <v>1</v>
      </c>
      <c r="L10" s="97">
        <v>0</v>
      </c>
      <c r="M10" s="81">
        <v>0</v>
      </c>
      <c r="N10" s="79" t="str">
        <f t="shared" si="1"/>
        <v>0,00%</v>
      </c>
      <c r="O10" s="437">
        <v>0.34</v>
      </c>
      <c r="P10" s="437">
        <f>S10+S11</f>
        <v>0.33999999999999997</v>
      </c>
      <c r="Q10" s="437">
        <f>IFERROR(P10/O10,"0,00%")</f>
        <v>0.99999999999999989</v>
      </c>
      <c r="R10" s="97">
        <v>0.3</v>
      </c>
      <c r="S10" s="81">
        <v>0.3</v>
      </c>
      <c r="T10" s="79">
        <f t="shared" si="4"/>
        <v>1</v>
      </c>
      <c r="U10" s="437">
        <f t="shared" ref="U10:V10" si="38">X10+X11</f>
        <v>0</v>
      </c>
      <c r="V10" s="437">
        <f t="shared" si="38"/>
        <v>0</v>
      </c>
      <c r="W10" s="437" t="str">
        <f>IFERROR(V10/U10,"0,00%")</f>
        <v>0,00%</v>
      </c>
      <c r="X10" s="91">
        <v>0</v>
      </c>
      <c r="Y10" s="81"/>
      <c r="Z10" s="79" t="str">
        <f t="shared" si="7"/>
        <v>0,00%</v>
      </c>
      <c r="AA10" s="437">
        <f t="shared" ref="AA10:AB10" si="39">AD10+AD11</f>
        <v>0</v>
      </c>
      <c r="AB10" s="437">
        <f t="shared" si="39"/>
        <v>0</v>
      </c>
      <c r="AC10" s="437" t="str">
        <f>IFERROR(AB10/AA10,"0,00%")</f>
        <v>0,00%</v>
      </c>
      <c r="AD10" s="97">
        <v>0</v>
      </c>
      <c r="AE10" s="99"/>
      <c r="AF10" s="79" t="str">
        <f t="shared" si="10"/>
        <v>0,00%</v>
      </c>
      <c r="AG10" s="85"/>
      <c r="AH10" s="86"/>
      <c r="AI10" s="79">
        <f t="shared" ref="AI10:AJ10" si="40">L10+R10+X10+AD10</f>
        <v>0.3</v>
      </c>
      <c r="AJ10" s="79">
        <f t="shared" si="40"/>
        <v>0.3</v>
      </c>
      <c r="AK10" s="79">
        <f t="shared" si="12"/>
        <v>1</v>
      </c>
      <c r="AL10" s="435">
        <f t="shared" si="36"/>
        <v>0.5</v>
      </c>
      <c r="AM10" s="435">
        <f t="shared" si="36"/>
        <v>0.5</v>
      </c>
      <c r="AN10" s="435">
        <f>IFERROR(AM10/AL10,"0,00%")</f>
        <v>1</v>
      </c>
    </row>
    <row r="11" spans="1:40" ht="22.5" customHeight="1" x14ac:dyDescent="0.25">
      <c r="A11" s="440"/>
      <c r="B11" s="452"/>
      <c r="C11" s="423"/>
      <c r="D11" s="423"/>
      <c r="E11" s="423"/>
      <c r="F11" s="40">
        <v>2</v>
      </c>
      <c r="G11" s="93" t="s">
        <v>289</v>
      </c>
      <c r="H11" s="95">
        <v>0.2</v>
      </c>
      <c r="I11" s="423"/>
      <c r="J11" s="423"/>
      <c r="K11" s="423"/>
      <c r="L11" s="97">
        <v>0.16</v>
      </c>
      <c r="M11" s="81">
        <v>0.16</v>
      </c>
      <c r="N11" s="79">
        <f t="shared" si="1"/>
        <v>1</v>
      </c>
      <c r="O11" s="423"/>
      <c r="P11" s="423"/>
      <c r="Q11" s="423"/>
      <c r="R11" s="97">
        <v>0.04</v>
      </c>
      <c r="S11" s="81">
        <v>0.04</v>
      </c>
      <c r="T11" s="79">
        <f t="shared" si="4"/>
        <v>1</v>
      </c>
      <c r="U11" s="423"/>
      <c r="V11" s="423"/>
      <c r="W11" s="423"/>
      <c r="X11" s="91">
        <v>0</v>
      </c>
      <c r="Y11" s="81"/>
      <c r="Z11" s="79" t="str">
        <f t="shared" si="7"/>
        <v>0,00%</v>
      </c>
      <c r="AA11" s="423"/>
      <c r="AB11" s="423"/>
      <c r="AC11" s="423"/>
      <c r="AD11" s="97">
        <v>0</v>
      </c>
      <c r="AE11" s="99"/>
      <c r="AF11" s="79" t="str">
        <f t="shared" si="10"/>
        <v>0,00%</v>
      </c>
      <c r="AG11" s="85"/>
      <c r="AH11" s="86"/>
      <c r="AI11" s="79">
        <f t="shared" ref="AI11:AJ11" si="41">L11+R11+X11+AD11</f>
        <v>0.2</v>
      </c>
      <c r="AJ11" s="79">
        <f t="shared" si="41"/>
        <v>0.2</v>
      </c>
      <c r="AK11" s="79">
        <f t="shared" si="12"/>
        <v>1</v>
      </c>
      <c r="AL11" s="436"/>
      <c r="AM11" s="436"/>
      <c r="AN11" s="436"/>
    </row>
    <row r="12" spans="1:40" ht="22.5" customHeight="1" x14ac:dyDescent="0.25">
      <c r="A12" s="59">
        <v>5</v>
      </c>
      <c r="B12" s="87" t="s">
        <v>290</v>
      </c>
      <c r="C12" s="59">
        <v>1</v>
      </c>
      <c r="D12" s="93" t="s">
        <v>291</v>
      </c>
      <c r="E12" s="95">
        <v>1</v>
      </c>
      <c r="F12" s="40">
        <v>1</v>
      </c>
      <c r="G12" s="93" t="s">
        <v>292</v>
      </c>
      <c r="H12" s="100">
        <v>1</v>
      </c>
      <c r="I12" s="91">
        <f t="shared" ref="I12:J12" si="42">L12</f>
        <v>0.3</v>
      </c>
      <c r="J12" s="91">
        <f t="shared" si="42"/>
        <v>0.3</v>
      </c>
      <c r="K12" s="91">
        <f t="shared" ref="K12:K15" si="43">IFERROR(J12/I12,"0,00%")</f>
        <v>1</v>
      </c>
      <c r="L12" s="82">
        <v>0.3</v>
      </c>
      <c r="M12" s="81">
        <v>0.3</v>
      </c>
      <c r="N12" s="91">
        <f t="shared" si="1"/>
        <v>1</v>
      </c>
      <c r="O12" s="91">
        <f t="shared" ref="O12:P12" si="44">R12</f>
        <v>0.7</v>
      </c>
      <c r="P12" s="91">
        <f t="shared" si="44"/>
        <v>0.7</v>
      </c>
      <c r="Q12" s="91">
        <f t="shared" ref="Q12:Q15" si="45">IFERROR(P12/O12,"0,00%")</f>
        <v>1</v>
      </c>
      <c r="R12" s="82">
        <v>0.7</v>
      </c>
      <c r="S12" s="81">
        <v>0.7</v>
      </c>
      <c r="T12" s="91">
        <f t="shared" si="4"/>
        <v>1</v>
      </c>
      <c r="U12" s="91">
        <f t="shared" ref="U12:V12" si="46">X12</f>
        <v>0</v>
      </c>
      <c r="V12" s="91">
        <f t="shared" si="46"/>
        <v>0</v>
      </c>
      <c r="W12" s="91" t="str">
        <f t="shared" ref="W12:W15" si="47">IFERROR(V12/U12,"0,00%")</f>
        <v>0,00%</v>
      </c>
      <c r="X12" s="82">
        <v>0</v>
      </c>
      <c r="Y12" s="81"/>
      <c r="Z12" s="91" t="str">
        <f t="shared" si="7"/>
        <v>0,00%</v>
      </c>
      <c r="AA12" s="91">
        <f t="shared" ref="AA12:AB12" si="48">AD12</f>
        <v>0</v>
      </c>
      <c r="AB12" s="91">
        <f t="shared" si="48"/>
        <v>0</v>
      </c>
      <c r="AC12" s="91" t="str">
        <f t="shared" ref="AC12:AC15" si="49">IFERROR(AB12/AA12,"0,00%")</f>
        <v>0,00%</v>
      </c>
      <c r="AD12" s="82">
        <v>0</v>
      </c>
      <c r="AE12" s="99"/>
      <c r="AF12" s="91" t="str">
        <f t="shared" si="10"/>
        <v>0,00%</v>
      </c>
      <c r="AG12" s="101"/>
      <c r="AH12" s="101"/>
      <c r="AI12" s="79">
        <f t="shared" ref="AI12:AJ12" si="50">L12+R12+X12+AD12</f>
        <v>1</v>
      </c>
      <c r="AJ12" s="79">
        <f t="shared" si="50"/>
        <v>1</v>
      </c>
      <c r="AK12" s="79">
        <f t="shared" si="12"/>
        <v>1</v>
      </c>
      <c r="AL12" s="79">
        <f t="shared" ref="AL12:AM12" si="51">AI12</f>
        <v>1</v>
      </c>
      <c r="AM12" s="79">
        <f t="shared" si="51"/>
        <v>1</v>
      </c>
      <c r="AN12" s="79">
        <f t="shared" ref="AN12:AN15" si="52">IFERROR(AM12/AL12,"0,00%")</f>
        <v>1</v>
      </c>
    </row>
    <row r="13" spans="1:40" ht="22.5" customHeight="1" x14ac:dyDescent="0.25">
      <c r="A13" s="59">
        <v>6</v>
      </c>
      <c r="B13" s="87" t="s">
        <v>293</v>
      </c>
      <c r="C13" s="59">
        <v>1</v>
      </c>
      <c r="D13" s="93" t="s">
        <v>294</v>
      </c>
      <c r="E13" s="88">
        <v>1</v>
      </c>
      <c r="F13" s="40">
        <v>1</v>
      </c>
      <c r="G13" s="93" t="s">
        <v>295</v>
      </c>
      <c r="H13" s="78">
        <v>1</v>
      </c>
      <c r="I13" s="83">
        <f t="shared" ref="I13:J13" si="53">L13</f>
        <v>0</v>
      </c>
      <c r="J13" s="83">
        <f t="shared" si="53"/>
        <v>0</v>
      </c>
      <c r="K13" s="83" t="str">
        <f t="shared" si="43"/>
        <v>0,00%</v>
      </c>
      <c r="L13" s="82">
        <v>0</v>
      </c>
      <c r="M13" s="81">
        <v>0</v>
      </c>
      <c r="N13" s="91" t="str">
        <f t="shared" si="1"/>
        <v>0,00%</v>
      </c>
      <c r="O13" s="91">
        <f t="shared" ref="O13:P13" si="54">R13</f>
        <v>1</v>
      </c>
      <c r="P13" s="91">
        <f t="shared" si="54"/>
        <v>1</v>
      </c>
      <c r="Q13" s="91">
        <f t="shared" si="45"/>
        <v>1</v>
      </c>
      <c r="R13" s="82">
        <v>1</v>
      </c>
      <c r="S13" s="81">
        <v>1</v>
      </c>
      <c r="T13" s="91">
        <f t="shared" si="4"/>
        <v>1</v>
      </c>
      <c r="U13" s="91">
        <f t="shared" ref="U13:V13" si="55">X13</f>
        <v>0</v>
      </c>
      <c r="V13" s="91">
        <f t="shared" si="55"/>
        <v>0</v>
      </c>
      <c r="W13" s="91" t="str">
        <f t="shared" si="47"/>
        <v>0,00%</v>
      </c>
      <c r="X13" s="82">
        <v>0</v>
      </c>
      <c r="Y13" s="81"/>
      <c r="Z13" s="91" t="str">
        <f t="shared" si="7"/>
        <v>0,00%</v>
      </c>
      <c r="AA13" s="91">
        <f t="shared" ref="AA13:AB13" si="56">AD13</f>
        <v>0</v>
      </c>
      <c r="AB13" s="91">
        <f t="shared" si="56"/>
        <v>0</v>
      </c>
      <c r="AC13" s="91" t="str">
        <f t="shared" si="49"/>
        <v>0,00%</v>
      </c>
      <c r="AD13" s="82">
        <v>0</v>
      </c>
      <c r="AE13" s="99"/>
      <c r="AF13" s="91" t="str">
        <f t="shared" si="10"/>
        <v>0,00%</v>
      </c>
      <c r="AG13" s="101"/>
      <c r="AH13" s="101"/>
      <c r="AI13" s="79">
        <f t="shared" ref="AI13:AJ13" si="57">L13+R13+X13+AD13</f>
        <v>1</v>
      </c>
      <c r="AJ13" s="79">
        <f t="shared" si="57"/>
        <v>1</v>
      </c>
      <c r="AK13" s="79">
        <f t="shared" si="12"/>
        <v>1</v>
      </c>
      <c r="AL13" s="79">
        <f t="shared" ref="AL13:AM13" si="58">AI13</f>
        <v>1</v>
      </c>
      <c r="AM13" s="79">
        <f t="shared" si="58"/>
        <v>1</v>
      </c>
      <c r="AN13" s="79">
        <f t="shared" si="52"/>
        <v>1</v>
      </c>
    </row>
    <row r="14" spans="1:40" ht="61.5" customHeight="1" x14ac:dyDescent="0.25">
      <c r="A14" s="442">
        <v>7</v>
      </c>
      <c r="B14" s="451" t="s">
        <v>296</v>
      </c>
      <c r="C14" s="450">
        <v>1</v>
      </c>
      <c r="D14" s="93" t="s">
        <v>297</v>
      </c>
      <c r="E14" s="102">
        <v>0.9</v>
      </c>
      <c r="F14" s="103">
        <v>1</v>
      </c>
      <c r="G14" s="74" t="s">
        <v>298</v>
      </c>
      <c r="H14" s="78">
        <v>0.9</v>
      </c>
      <c r="I14" s="79">
        <f t="shared" ref="I14:J14" si="59">L14</f>
        <v>0</v>
      </c>
      <c r="J14" s="79">
        <f t="shared" si="59"/>
        <v>0</v>
      </c>
      <c r="K14" s="79" t="str">
        <f t="shared" si="43"/>
        <v>0,00%</v>
      </c>
      <c r="L14" s="82">
        <v>0</v>
      </c>
      <c r="M14" s="81">
        <v>0</v>
      </c>
      <c r="N14" s="79" t="str">
        <f t="shared" si="1"/>
        <v>0,00%</v>
      </c>
      <c r="O14" s="79">
        <f t="shared" ref="O14:P14" si="60">R14</f>
        <v>0.9</v>
      </c>
      <c r="P14" s="79">
        <f t="shared" si="60"/>
        <v>0.9</v>
      </c>
      <c r="Q14" s="79">
        <f t="shared" si="45"/>
        <v>1</v>
      </c>
      <c r="R14" s="82">
        <v>0.9</v>
      </c>
      <c r="S14" s="81">
        <v>0.9</v>
      </c>
      <c r="T14" s="79">
        <f t="shared" si="4"/>
        <v>1</v>
      </c>
      <c r="U14" s="79">
        <f t="shared" ref="U14:V14" si="61">X14</f>
        <v>0</v>
      </c>
      <c r="V14" s="79">
        <f t="shared" si="61"/>
        <v>0</v>
      </c>
      <c r="W14" s="79" t="str">
        <f t="shared" si="47"/>
        <v>0,00%</v>
      </c>
      <c r="X14" s="82">
        <v>0</v>
      </c>
      <c r="Y14" s="81"/>
      <c r="Z14" s="79" t="str">
        <f t="shared" si="7"/>
        <v>0,00%</v>
      </c>
      <c r="AA14" s="79">
        <f t="shared" ref="AA14:AB14" si="62">AD14</f>
        <v>0</v>
      </c>
      <c r="AB14" s="79">
        <f t="shared" si="62"/>
        <v>0</v>
      </c>
      <c r="AC14" s="79" t="str">
        <f t="shared" si="49"/>
        <v>0,00%</v>
      </c>
      <c r="AD14" s="82">
        <v>0</v>
      </c>
      <c r="AE14" s="84"/>
      <c r="AF14" s="79" t="str">
        <f t="shared" si="10"/>
        <v>0,00%</v>
      </c>
      <c r="AG14" s="85"/>
      <c r="AH14" s="86"/>
      <c r="AI14" s="79">
        <f t="shared" ref="AI14:AJ14" si="63">L14+R14+X14+AD14</f>
        <v>0.9</v>
      </c>
      <c r="AJ14" s="79">
        <f t="shared" si="63"/>
        <v>0.9</v>
      </c>
      <c r="AK14" s="79">
        <f t="shared" si="12"/>
        <v>1</v>
      </c>
      <c r="AL14" s="79">
        <f t="shared" ref="AL14:AM14" si="64">I14+O14+U14+AA14</f>
        <v>0.9</v>
      </c>
      <c r="AM14" s="79">
        <f t="shared" si="64"/>
        <v>0.9</v>
      </c>
      <c r="AN14" s="79">
        <f t="shared" si="52"/>
        <v>1</v>
      </c>
    </row>
    <row r="15" spans="1:40" ht="33.75" customHeight="1" x14ac:dyDescent="0.25">
      <c r="A15" s="423"/>
      <c r="B15" s="423"/>
      <c r="C15" s="423"/>
      <c r="D15" s="93" t="s">
        <v>299</v>
      </c>
      <c r="E15" s="102">
        <v>0.1</v>
      </c>
      <c r="F15" s="103">
        <v>2</v>
      </c>
      <c r="G15" s="74" t="s">
        <v>300</v>
      </c>
      <c r="H15" s="78">
        <v>0.1</v>
      </c>
      <c r="I15" s="79">
        <f t="shared" ref="I15:J15" si="65">L15+L16</f>
        <v>0</v>
      </c>
      <c r="J15" s="79">
        <f t="shared" si="65"/>
        <v>0</v>
      </c>
      <c r="K15" s="79" t="str">
        <f t="shared" si="43"/>
        <v>0,00%</v>
      </c>
      <c r="L15" s="82">
        <v>0</v>
      </c>
      <c r="M15" s="81">
        <v>0</v>
      </c>
      <c r="N15" s="79" t="str">
        <f t="shared" si="1"/>
        <v>0,00%</v>
      </c>
      <c r="O15" s="79">
        <f t="shared" ref="O15:P15" si="66">R15+R16</f>
        <v>0.1</v>
      </c>
      <c r="P15" s="79">
        <f t="shared" si="66"/>
        <v>0.1</v>
      </c>
      <c r="Q15" s="79">
        <f t="shared" si="45"/>
        <v>1</v>
      </c>
      <c r="R15" s="82">
        <v>0.1</v>
      </c>
      <c r="S15" s="81">
        <v>0.1</v>
      </c>
      <c r="T15" s="79">
        <f t="shared" si="4"/>
        <v>1</v>
      </c>
      <c r="U15" s="79">
        <f t="shared" ref="U15:V15" si="67">X15+X16</f>
        <v>0</v>
      </c>
      <c r="V15" s="79">
        <f t="shared" si="67"/>
        <v>0</v>
      </c>
      <c r="W15" s="79" t="str">
        <f t="shared" si="47"/>
        <v>0,00%</v>
      </c>
      <c r="X15" s="82">
        <v>0</v>
      </c>
      <c r="Y15" s="81"/>
      <c r="Z15" s="79" t="str">
        <f t="shared" si="7"/>
        <v>0,00%</v>
      </c>
      <c r="AA15" s="79">
        <f t="shared" ref="AA15:AB15" si="68">AD15+AD16</f>
        <v>0</v>
      </c>
      <c r="AB15" s="79">
        <f t="shared" si="68"/>
        <v>0</v>
      </c>
      <c r="AC15" s="79" t="str">
        <f t="shared" si="49"/>
        <v>0,00%</v>
      </c>
      <c r="AD15" s="82">
        <v>0</v>
      </c>
      <c r="AE15" s="84"/>
      <c r="AF15" s="79" t="str">
        <f t="shared" si="10"/>
        <v>0,00%</v>
      </c>
      <c r="AG15" s="85"/>
      <c r="AH15" s="86"/>
      <c r="AI15" s="79">
        <f t="shared" ref="AI15:AJ15" si="69">L15+R15+X15+AD15</f>
        <v>0.1</v>
      </c>
      <c r="AJ15" s="79">
        <f t="shared" si="69"/>
        <v>0.1</v>
      </c>
      <c r="AK15" s="79">
        <f t="shared" si="12"/>
        <v>1</v>
      </c>
      <c r="AL15" s="79">
        <f t="shared" ref="AL15:AM15" si="70">I15+O15+U15+AA15</f>
        <v>0.1</v>
      </c>
      <c r="AM15" s="79">
        <f t="shared" si="70"/>
        <v>0.1</v>
      </c>
      <c r="AN15" s="79">
        <f t="shared" si="52"/>
        <v>1</v>
      </c>
    </row>
    <row r="19" spans="13:13" ht="22.5" customHeight="1" x14ac:dyDescent="0.25">
      <c r="M19" s="104">
        <f>20%/3</f>
        <v>6.6666666666666666E-2</v>
      </c>
    </row>
  </sheetData>
  <mergeCells count="70">
    <mergeCell ref="A14:A15"/>
    <mergeCell ref="B14:B15"/>
    <mergeCell ref="C14:C15"/>
    <mergeCell ref="A8:A11"/>
    <mergeCell ref="B8:B11"/>
    <mergeCell ref="C8:C9"/>
    <mergeCell ref="I10:I11"/>
    <mergeCell ref="D8:D9"/>
    <mergeCell ref="E8:E9"/>
    <mergeCell ref="C10:C11"/>
    <mergeCell ref="D10:D11"/>
    <mergeCell ref="E10:E11"/>
    <mergeCell ref="AC10:AC11"/>
    <mergeCell ref="J10:J11"/>
    <mergeCell ref="K10:K11"/>
    <mergeCell ref="O10:O11"/>
    <mergeCell ref="P10:P11"/>
    <mergeCell ref="Q10:Q11"/>
    <mergeCell ref="U10:U11"/>
    <mergeCell ref="V10:V11"/>
    <mergeCell ref="W10:W11"/>
    <mergeCell ref="AA10:AA11"/>
    <mergeCell ref="AB10:AB11"/>
    <mergeCell ref="C2:E2"/>
    <mergeCell ref="F2:H2"/>
    <mergeCell ref="I2:N2"/>
    <mergeCell ref="O2:T2"/>
    <mergeCell ref="U2:Z2"/>
    <mergeCell ref="AB5:AB6"/>
    <mergeCell ref="AC5:AC6"/>
    <mergeCell ref="AI2:AK2"/>
    <mergeCell ref="AL2:AN2"/>
    <mergeCell ref="AI1:AN1"/>
    <mergeCell ref="AA2:AF2"/>
    <mergeCell ref="AL5:AL6"/>
    <mergeCell ref="AM5:AM6"/>
    <mergeCell ref="AN5:AN6"/>
    <mergeCell ref="AB8:AB9"/>
    <mergeCell ref="AC8:AC9"/>
    <mergeCell ref="J8:J9"/>
    <mergeCell ref="I8:I9"/>
    <mergeCell ref="A5:A6"/>
    <mergeCell ref="B5:B6"/>
    <mergeCell ref="C5:C6"/>
    <mergeCell ref="D5:D6"/>
    <mergeCell ref="E5:E6"/>
    <mergeCell ref="K5:K6"/>
    <mergeCell ref="O5:O6"/>
    <mergeCell ref="P5:P6"/>
    <mergeCell ref="Q5:Q6"/>
    <mergeCell ref="U5:U6"/>
    <mergeCell ref="V5:V6"/>
    <mergeCell ref="W5:W6"/>
    <mergeCell ref="V8:V9"/>
    <mergeCell ref="W8:W9"/>
    <mergeCell ref="I5:I6"/>
    <mergeCell ref="J5:J6"/>
    <mergeCell ref="AA8:AA9"/>
    <mergeCell ref="AA5:AA6"/>
    <mergeCell ref="K8:K9"/>
    <mergeCell ref="O8:O9"/>
    <mergeCell ref="P8:P9"/>
    <mergeCell ref="Q8:Q9"/>
    <mergeCell ref="U8:U9"/>
    <mergeCell ref="AL8:AL9"/>
    <mergeCell ref="AM8:AM9"/>
    <mergeCell ref="AN8:AN9"/>
    <mergeCell ref="AL10:AL11"/>
    <mergeCell ref="AM10:AM11"/>
    <mergeCell ref="AN10:AN11"/>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BA11"/>
  <sheetViews>
    <sheetView zoomScale="70" zoomScaleNormal="70" workbookViewId="0">
      <pane xSplit="2" ySplit="4" topLeftCell="C5" activePane="bottomRight" state="frozen"/>
      <selection pane="topRight" activeCell="C1" sqref="C1"/>
      <selection pane="bottomLeft" activeCell="A5" sqref="A5"/>
      <selection pane="bottomRight" activeCell="BB8" sqref="BB8"/>
    </sheetView>
  </sheetViews>
  <sheetFormatPr baseColWidth="10" defaultColWidth="14.42578125" defaultRowHeight="15" customHeight="1" x14ac:dyDescent="0.25"/>
  <cols>
    <col min="1" max="1" width="19" customWidth="1"/>
    <col min="2" max="2" width="28.5703125" customWidth="1"/>
    <col min="3" max="3" width="32.140625" customWidth="1"/>
    <col min="4" max="4" width="66.140625" customWidth="1"/>
    <col min="5" max="5" width="13.7109375" customWidth="1"/>
    <col min="6" max="9" width="11.5703125" customWidth="1"/>
    <col min="10" max="10" width="26.85546875" customWidth="1"/>
    <col min="11" max="11" width="15.85546875" customWidth="1"/>
    <col min="12" max="12" width="20.140625" customWidth="1"/>
    <col min="13" max="13" width="5.42578125" customWidth="1"/>
    <col min="14" max="14" width="14.5703125" customWidth="1"/>
    <col min="15" max="15" width="9.5703125" customWidth="1"/>
    <col min="16" max="16" width="10.85546875" customWidth="1"/>
    <col min="17" max="17" width="4.85546875" customWidth="1"/>
    <col min="18" max="18" width="9.140625" customWidth="1"/>
    <col min="19" max="19" width="17.85546875" customWidth="1"/>
    <col min="20" max="20" width="15.140625" customWidth="1"/>
    <col min="21" max="21" width="14.42578125" customWidth="1"/>
    <col min="22" max="22" width="25.85546875" customWidth="1"/>
    <col min="23" max="23" width="6.42578125" customWidth="1"/>
    <col min="24" max="24" width="42.5703125" customWidth="1"/>
    <col min="25" max="25" width="12.42578125" customWidth="1"/>
    <col min="26" max="26" width="12.140625" customWidth="1"/>
    <col min="27" max="27" width="10.7109375" customWidth="1"/>
    <col min="28" max="28" width="9.5703125" customWidth="1"/>
    <col min="29" max="29" width="9.7109375" customWidth="1"/>
    <col min="30" max="30" width="71" customWidth="1"/>
    <col min="31" max="31" width="38.42578125" customWidth="1"/>
    <col min="32" max="32" width="10.5703125" customWidth="1"/>
    <col min="33" max="34" width="9.5703125" customWidth="1"/>
    <col min="35" max="35" width="61.85546875" customWidth="1"/>
    <col min="36" max="36" width="32.42578125" customWidth="1"/>
    <col min="37" max="37" width="10.42578125" hidden="1" customWidth="1"/>
    <col min="38" max="39" width="9.140625" hidden="1" customWidth="1"/>
    <col min="40" max="40" width="51.42578125" hidden="1" customWidth="1"/>
    <col min="41" max="41" width="30.28515625" hidden="1" customWidth="1"/>
    <col min="42" max="42" width="10.140625" hidden="1" customWidth="1"/>
    <col min="43" max="43" width="9.140625" hidden="1" customWidth="1"/>
    <col min="44" max="44" width="9.28515625" hidden="1" customWidth="1"/>
    <col min="45" max="46" width="30" hidden="1" customWidth="1"/>
    <col min="47" max="47" width="63.42578125" customWidth="1"/>
    <col min="48" max="48" width="29.5703125" customWidth="1"/>
    <col min="49" max="49" width="54" customWidth="1"/>
    <col min="50" max="50" width="11.42578125" customWidth="1"/>
    <col min="51" max="51" width="11" customWidth="1"/>
    <col min="52" max="52" width="10.42578125" customWidth="1"/>
    <col min="53" max="53" width="10.85546875" customWidth="1"/>
    <col min="54" max="73" width="11.42578125" customWidth="1"/>
  </cols>
  <sheetData>
    <row r="1" spans="1:53" ht="36" customHeight="1" x14ac:dyDescent="0.25">
      <c r="A1" s="105"/>
      <c r="B1" s="105"/>
      <c r="C1" s="105"/>
      <c r="D1" s="105"/>
      <c r="E1" s="106"/>
      <c r="F1" s="105"/>
      <c r="G1" s="105"/>
      <c r="H1" s="105"/>
      <c r="I1" s="105"/>
      <c r="J1" s="105"/>
      <c r="K1" s="105"/>
      <c r="L1" s="105"/>
      <c r="M1" s="105"/>
      <c r="N1" s="105"/>
      <c r="O1" s="105"/>
      <c r="P1" s="105"/>
      <c r="Q1" s="105"/>
      <c r="R1" s="105"/>
      <c r="S1" s="105"/>
      <c r="T1" s="105"/>
      <c r="U1" s="105"/>
      <c r="V1" s="105"/>
      <c r="W1" s="106"/>
      <c r="X1" s="105"/>
      <c r="Y1" s="105"/>
      <c r="Z1" s="105"/>
      <c r="AA1" s="105"/>
      <c r="AB1" s="105"/>
      <c r="AC1" s="105"/>
      <c r="AD1" s="105"/>
      <c r="AE1" s="105"/>
      <c r="AF1" s="105"/>
      <c r="AG1" s="105"/>
      <c r="AH1" s="107"/>
      <c r="AI1" s="107"/>
      <c r="AJ1" s="107"/>
      <c r="AK1" s="85"/>
      <c r="AL1" s="105"/>
      <c r="AM1" s="105"/>
      <c r="AN1" s="105"/>
      <c r="AO1" s="105"/>
      <c r="AP1" s="105"/>
      <c r="AQ1" s="85"/>
      <c r="AR1" s="85"/>
      <c r="AS1" s="85"/>
      <c r="AT1" s="85"/>
      <c r="AU1" s="85"/>
      <c r="AV1" s="85"/>
      <c r="AW1" s="85"/>
      <c r="AX1" s="105"/>
      <c r="AY1" s="462" t="s">
        <v>249</v>
      </c>
      <c r="AZ1" s="386"/>
      <c r="BA1" s="387"/>
    </row>
    <row r="2" spans="1:53" ht="18.75" customHeight="1" x14ac:dyDescent="0.25">
      <c r="A2" s="459" t="s">
        <v>301</v>
      </c>
      <c r="B2" s="460"/>
      <c r="C2" s="460"/>
      <c r="D2" s="460"/>
      <c r="E2" s="461"/>
      <c r="F2" s="459"/>
      <c r="G2" s="460"/>
      <c r="H2" s="460"/>
      <c r="I2" s="460"/>
      <c r="J2" s="460"/>
      <c r="K2" s="460"/>
      <c r="L2" s="460"/>
      <c r="M2" s="460"/>
      <c r="N2" s="460"/>
      <c r="O2" s="460"/>
      <c r="P2" s="460"/>
      <c r="Q2" s="460"/>
      <c r="R2" s="461"/>
      <c r="S2" s="108"/>
      <c r="T2" s="108"/>
      <c r="U2" s="457" t="s">
        <v>302</v>
      </c>
      <c r="V2" s="457" t="s">
        <v>303</v>
      </c>
      <c r="W2" s="464" t="s">
        <v>304</v>
      </c>
      <c r="X2" s="465"/>
      <c r="Y2" s="465"/>
      <c r="Z2" s="454"/>
      <c r="AA2" s="467" t="s">
        <v>252</v>
      </c>
      <c r="AB2" s="465"/>
      <c r="AC2" s="465"/>
      <c r="AD2" s="465"/>
      <c r="AE2" s="454"/>
      <c r="AF2" s="467" t="s">
        <v>253</v>
      </c>
      <c r="AG2" s="465"/>
      <c r="AH2" s="465"/>
      <c r="AI2" s="465"/>
      <c r="AJ2" s="454"/>
      <c r="AK2" s="467" t="s">
        <v>254</v>
      </c>
      <c r="AL2" s="465"/>
      <c r="AM2" s="465"/>
      <c r="AN2" s="465"/>
      <c r="AO2" s="454"/>
      <c r="AP2" s="467" t="s">
        <v>255</v>
      </c>
      <c r="AQ2" s="465"/>
      <c r="AR2" s="465"/>
      <c r="AS2" s="465"/>
      <c r="AT2" s="454"/>
      <c r="AU2" s="469" t="s">
        <v>305</v>
      </c>
      <c r="AV2" s="465"/>
      <c r="AW2" s="454"/>
      <c r="AX2" s="109"/>
      <c r="AY2" s="468" t="s">
        <v>306</v>
      </c>
      <c r="AZ2" s="355"/>
      <c r="BA2" s="380"/>
    </row>
    <row r="3" spans="1:53" ht="23.25" customHeight="1" x14ac:dyDescent="0.25">
      <c r="A3" s="457" t="s">
        <v>307</v>
      </c>
      <c r="B3" s="457" t="s">
        <v>308</v>
      </c>
      <c r="C3" s="457" t="s">
        <v>309</v>
      </c>
      <c r="D3" s="457" t="s">
        <v>310</v>
      </c>
      <c r="E3" s="457" t="s">
        <v>311</v>
      </c>
      <c r="F3" s="459" t="s">
        <v>312</v>
      </c>
      <c r="G3" s="460"/>
      <c r="H3" s="460"/>
      <c r="I3" s="460"/>
      <c r="J3" s="461"/>
      <c r="K3" s="457" t="s">
        <v>313</v>
      </c>
      <c r="L3" s="457" t="s">
        <v>314</v>
      </c>
      <c r="M3" s="453" t="s">
        <v>315</v>
      </c>
      <c r="N3" s="454"/>
      <c r="O3" s="459" t="s">
        <v>316</v>
      </c>
      <c r="P3" s="461"/>
      <c r="Q3" s="453" t="s">
        <v>317</v>
      </c>
      <c r="R3" s="454"/>
      <c r="S3" s="457" t="s">
        <v>318</v>
      </c>
      <c r="T3" s="457" t="s">
        <v>319</v>
      </c>
      <c r="U3" s="463"/>
      <c r="V3" s="463"/>
      <c r="W3" s="455"/>
      <c r="X3" s="466"/>
      <c r="Y3" s="466"/>
      <c r="Z3" s="456"/>
      <c r="AA3" s="455"/>
      <c r="AB3" s="466"/>
      <c r="AC3" s="466"/>
      <c r="AD3" s="466"/>
      <c r="AE3" s="456"/>
      <c r="AF3" s="455"/>
      <c r="AG3" s="466"/>
      <c r="AH3" s="466"/>
      <c r="AI3" s="466"/>
      <c r="AJ3" s="456"/>
      <c r="AK3" s="455"/>
      <c r="AL3" s="466"/>
      <c r="AM3" s="466"/>
      <c r="AN3" s="466"/>
      <c r="AO3" s="456"/>
      <c r="AP3" s="455"/>
      <c r="AQ3" s="466"/>
      <c r="AR3" s="466"/>
      <c r="AS3" s="466"/>
      <c r="AT3" s="456"/>
      <c r="AU3" s="455"/>
      <c r="AV3" s="466"/>
      <c r="AW3" s="456"/>
      <c r="AX3" s="109"/>
      <c r="AY3" s="375"/>
      <c r="AZ3" s="376"/>
      <c r="BA3" s="377"/>
    </row>
    <row r="4" spans="1:53" ht="66" customHeight="1" x14ac:dyDescent="0.25">
      <c r="A4" s="458"/>
      <c r="B4" s="458"/>
      <c r="C4" s="458"/>
      <c r="D4" s="458"/>
      <c r="E4" s="458"/>
      <c r="F4" s="108" t="s">
        <v>320</v>
      </c>
      <c r="G4" s="108" t="s">
        <v>321</v>
      </c>
      <c r="H4" s="108" t="s">
        <v>322</v>
      </c>
      <c r="I4" s="108" t="s">
        <v>323</v>
      </c>
      <c r="J4" s="108" t="s">
        <v>324</v>
      </c>
      <c r="K4" s="458"/>
      <c r="L4" s="458"/>
      <c r="M4" s="455"/>
      <c r="N4" s="456"/>
      <c r="O4" s="108" t="s">
        <v>325</v>
      </c>
      <c r="P4" s="108" t="s">
        <v>326</v>
      </c>
      <c r="Q4" s="455"/>
      <c r="R4" s="456"/>
      <c r="S4" s="458"/>
      <c r="T4" s="458"/>
      <c r="U4" s="458"/>
      <c r="V4" s="458"/>
      <c r="W4" s="110" t="s">
        <v>327</v>
      </c>
      <c r="X4" s="110" t="s">
        <v>328</v>
      </c>
      <c r="Y4" s="110" t="s">
        <v>329</v>
      </c>
      <c r="Z4" s="111" t="s">
        <v>330</v>
      </c>
      <c r="AA4" s="112" t="str">
        <f>AA2&amp;": Programado Meta"</f>
        <v>Ene-Mar: Programado Meta</v>
      </c>
      <c r="AB4" s="112" t="str">
        <f>AA2&amp;": Ejecutado Meta"</f>
        <v>Ene-Mar: Ejecutado Meta</v>
      </c>
      <c r="AC4" s="112" t="s">
        <v>331</v>
      </c>
      <c r="AD4" s="112" t="s">
        <v>332</v>
      </c>
      <c r="AE4" s="112" t="s">
        <v>333</v>
      </c>
      <c r="AF4" s="112" t="str">
        <f>AF2&amp;": Programado Meta"</f>
        <v>Abr-Jun: Programado Meta</v>
      </c>
      <c r="AG4" s="112" t="str">
        <f>AF2&amp;": Ejecutado Meta"</f>
        <v>Abr-Jun: Ejecutado Meta</v>
      </c>
      <c r="AH4" s="112" t="s">
        <v>331</v>
      </c>
      <c r="AI4" s="112" t="s">
        <v>332</v>
      </c>
      <c r="AJ4" s="112" t="s">
        <v>333</v>
      </c>
      <c r="AK4" s="112" t="str">
        <f>AK2&amp;": Programado Meta"</f>
        <v>Jul-Sep: Programado Meta</v>
      </c>
      <c r="AL4" s="112" t="str">
        <f>AK2&amp;": Ejecutado Meta"</f>
        <v>Jul-Sep: Ejecutado Meta</v>
      </c>
      <c r="AM4" s="112" t="s">
        <v>331</v>
      </c>
      <c r="AN4" s="112" t="s">
        <v>332</v>
      </c>
      <c r="AO4" s="112" t="s">
        <v>333</v>
      </c>
      <c r="AP4" s="112" t="str">
        <f>AP2&amp;": Programado Meta"</f>
        <v>Oct-Dic: Programado Meta</v>
      </c>
      <c r="AQ4" s="112" t="str">
        <f>AP2&amp;": Ejecutado Meta"</f>
        <v>Oct-Dic: Ejecutado Meta</v>
      </c>
      <c r="AR4" s="112" t="s">
        <v>331</v>
      </c>
      <c r="AS4" s="112" t="s">
        <v>332</v>
      </c>
      <c r="AT4" s="112" t="s">
        <v>333</v>
      </c>
      <c r="AU4" s="113" t="s">
        <v>334</v>
      </c>
      <c r="AV4" s="113" t="s">
        <v>335</v>
      </c>
      <c r="AW4" s="113" t="s">
        <v>336</v>
      </c>
      <c r="AX4" s="109"/>
      <c r="AY4" s="114" t="s">
        <v>337</v>
      </c>
      <c r="AZ4" s="114" t="s">
        <v>338</v>
      </c>
      <c r="BA4" s="114" t="s">
        <v>339</v>
      </c>
    </row>
    <row r="5" spans="1:53" ht="132.75" customHeight="1" x14ac:dyDescent="0.25">
      <c r="A5" s="115" t="s">
        <v>340</v>
      </c>
      <c r="B5" s="115" t="s">
        <v>341</v>
      </c>
      <c r="C5" s="115" t="s">
        <v>341</v>
      </c>
      <c r="D5" s="116" t="s">
        <v>342</v>
      </c>
      <c r="E5" s="117" t="s">
        <v>343</v>
      </c>
      <c r="F5" s="118" t="s">
        <v>64</v>
      </c>
      <c r="G5" s="118" t="s">
        <v>64</v>
      </c>
      <c r="H5" s="118" t="s">
        <v>64</v>
      </c>
      <c r="I5" s="118" t="s">
        <v>64</v>
      </c>
      <c r="J5" s="118" t="s">
        <v>64</v>
      </c>
      <c r="K5" s="117" t="s">
        <v>344</v>
      </c>
      <c r="L5" s="117" t="s">
        <v>345</v>
      </c>
      <c r="M5" s="117" t="s">
        <v>346</v>
      </c>
      <c r="N5" s="117" t="s">
        <v>347</v>
      </c>
      <c r="O5" s="118" t="s">
        <v>64</v>
      </c>
      <c r="P5" s="118" t="s">
        <v>348</v>
      </c>
      <c r="Q5" s="118" t="s">
        <v>349</v>
      </c>
      <c r="R5" s="117" t="s">
        <v>64</v>
      </c>
      <c r="S5" s="117" t="s">
        <v>350</v>
      </c>
      <c r="T5" s="117" t="s">
        <v>351</v>
      </c>
      <c r="U5" s="119">
        <v>483</v>
      </c>
      <c r="V5" s="120" t="s">
        <v>352</v>
      </c>
      <c r="W5" s="117">
        <v>1</v>
      </c>
      <c r="X5" s="121" t="s">
        <v>273</v>
      </c>
      <c r="Y5" s="122">
        <v>1</v>
      </c>
      <c r="Z5" s="122" t="s">
        <v>346</v>
      </c>
      <c r="AA5" s="123">
        <f>'2.Actividades_Tareas_vig'!I4</f>
        <v>0.15</v>
      </c>
      <c r="AB5" s="124">
        <f>'2.Actividades_Tareas_vig'!J4</f>
        <v>0.15</v>
      </c>
      <c r="AC5" s="79">
        <f t="shared" ref="AC5:AC11" si="0">IFERROR(AB5/AA5,"0,00%")</f>
        <v>1</v>
      </c>
      <c r="AD5" s="125" t="s">
        <v>353</v>
      </c>
      <c r="AE5" s="126" t="s">
        <v>158</v>
      </c>
      <c r="AF5" s="123">
        <f>'2.Actividades_Tareas_vig'!O4</f>
        <v>0.85</v>
      </c>
      <c r="AG5" s="124">
        <f>'2.Actividades_Tareas_vig'!P4</f>
        <v>0.85</v>
      </c>
      <c r="AH5" s="79">
        <f t="shared" ref="AH5:AH11" si="1">IFERROR(AG5/AF5,"0,00%")</f>
        <v>1</v>
      </c>
      <c r="AI5" s="126" t="s">
        <v>1464</v>
      </c>
      <c r="AJ5" s="126" t="s">
        <v>158</v>
      </c>
      <c r="AK5" s="124">
        <f>'2.Actividades_Tareas_vig'!U4</f>
        <v>0</v>
      </c>
      <c r="AL5" s="124">
        <f>'2.Actividades_Tareas_vig'!V4</f>
        <v>0</v>
      </c>
      <c r="AM5" s="79" t="str">
        <f t="shared" ref="AM5:AM11" si="2">IFERROR(AL5/AK5,"0,00%")</f>
        <v>0,00%</v>
      </c>
      <c r="AN5" s="125"/>
      <c r="AO5" s="127"/>
      <c r="AP5" s="124">
        <f>'2.Actividades_Tareas_vig'!AA4</f>
        <v>0</v>
      </c>
      <c r="AQ5" s="124">
        <f>'2.Actividades_Tareas_vig'!AB4</f>
        <v>0</v>
      </c>
      <c r="AR5" s="79" t="str">
        <f t="shared" ref="AR5:AR11" si="3">IFERROR(AQ5/AP5,"0,00%")</f>
        <v>0,00%</v>
      </c>
      <c r="AS5" s="127"/>
      <c r="AT5" s="127"/>
      <c r="AU5" s="341" t="s">
        <v>1465</v>
      </c>
      <c r="AV5" s="341" t="s">
        <v>354</v>
      </c>
      <c r="AW5" s="341" t="s">
        <v>1466</v>
      </c>
      <c r="AX5" s="105"/>
      <c r="AY5" s="79">
        <f t="shared" ref="AY5:AZ5" si="4">AA5+AF5+AK5+AP5</f>
        <v>1</v>
      </c>
      <c r="AZ5" s="79">
        <f t="shared" si="4"/>
        <v>1</v>
      </c>
      <c r="BA5" s="79">
        <f t="shared" ref="BA5:BA11" si="5">IFERROR(AZ5/AY5,"0,00%")</f>
        <v>1</v>
      </c>
    </row>
    <row r="6" spans="1:53" ht="159.75" customHeight="1" x14ac:dyDescent="0.25">
      <c r="A6" s="116" t="s">
        <v>340</v>
      </c>
      <c r="B6" s="116" t="s">
        <v>341</v>
      </c>
      <c r="C6" s="116" t="s">
        <v>355</v>
      </c>
      <c r="D6" s="116" t="s">
        <v>356</v>
      </c>
      <c r="E6" s="117" t="s">
        <v>343</v>
      </c>
      <c r="F6" s="118" t="s">
        <v>64</v>
      </c>
      <c r="G6" s="118" t="s">
        <v>64</v>
      </c>
      <c r="H6" s="118" t="s">
        <v>64</v>
      </c>
      <c r="I6" s="118" t="s">
        <v>64</v>
      </c>
      <c r="J6" s="118" t="s">
        <v>64</v>
      </c>
      <c r="K6" s="117" t="s">
        <v>344</v>
      </c>
      <c r="L6" s="117" t="s">
        <v>345</v>
      </c>
      <c r="M6" s="117" t="s">
        <v>346</v>
      </c>
      <c r="N6" s="117" t="s">
        <v>347</v>
      </c>
      <c r="O6" s="118" t="s">
        <v>64</v>
      </c>
      <c r="P6" s="118" t="s">
        <v>348</v>
      </c>
      <c r="Q6" s="118" t="s">
        <v>349</v>
      </c>
      <c r="R6" s="117" t="s">
        <v>64</v>
      </c>
      <c r="S6" s="117" t="s">
        <v>357</v>
      </c>
      <c r="T6" s="117" t="s">
        <v>358</v>
      </c>
      <c r="U6" s="119">
        <v>483</v>
      </c>
      <c r="V6" s="128" t="s">
        <v>352</v>
      </c>
      <c r="W6" s="129">
        <v>2</v>
      </c>
      <c r="X6" s="116" t="s">
        <v>276</v>
      </c>
      <c r="Y6" s="130">
        <v>1</v>
      </c>
      <c r="Z6" s="130" t="s">
        <v>349</v>
      </c>
      <c r="AA6" s="123">
        <v>1</v>
      </c>
      <c r="AB6" s="131">
        <v>0.14000000000000001</v>
      </c>
      <c r="AC6" s="91">
        <f t="shared" si="0"/>
        <v>0.14000000000000001</v>
      </c>
      <c r="AD6" s="125" t="s">
        <v>359</v>
      </c>
      <c r="AE6" s="126" t="s">
        <v>360</v>
      </c>
      <c r="AF6" s="131">
        <v>1</v>
      </c>
      <c r="AG6" s="123">
        <f>'2.Actividades_Tareas_vig'!P5</f>
        <v>0.8600000000000001</v>
      </c>
      <c r="AH6" s="91">
        <f t="shared" si="1"/>
        <v>0.8600000000000001</v>
      </c>
      <c r="AI6" s="342" t="s">
        <v>1467</v>
      </c>
      <c r="AJ6" s="340" t="s">
        <v>1468</v>
      </c>
      <c r="AK6" s="123">
        <v>1</v>
      </c>
      <c r="AL6" s="132"/>
      <c r="AM6" s="79">
        <f t="shared" si="2"/>
        <v>0</v>
      </c>
      <c r="AN6" s="125"/>
      <c r="AO6" s="125"/>
      <c r="AP6" s="123">
        <v>1</v>
      </c>
      <c r="AQ6" s="123"/>
      <c r="AR6" s="79">
        <f t="shared" si="3"/>
        <v>0</v>
      </c>
      <c r="AS6" s="125"/>
      <c r="AT6" s="125"/>
      <c r="AU6" s="340" t="s">
        <v>1480</v>
      </c>
      <c r="AV6" s="341" t="s">
        <v>354</v>
      </c>
      <c r="AW6" s="340" t="s">
        <v>1469</v>
      </c>
      <c r="AX6" s="105"/>
      <c r="AY6" s="79">
        <f>Y6</f>
        <v>1</v>
      </c>
      <c r="AZ6" s="79">
        <f>AB6+AG6+AL6+AQ6</f>
        <v>1</v>
      </c>
      <c r="BA6" s="79">
        <f t="shared" si="5"/>
        <v>1</v>
      </c>
    </row>
    <row r="7" spans="1:53" ht="409.15" customHeight="1" x14ac:dyDescent="0.25">
      <c r="A7" s="116" t="s">
        <v>340</v>
      </c>
      <c r="B7" s="116" t="s">
        <v>341</v>
      </c>
      <c r="C7" s="116" t="s">
        <v>341</v>
      </c>
      <c r="D7" s="116" t="s">
        <v>361</v>
      </c>
      <c r="E7" s="117" t="s">
        <v>343</v>
      </c>
      <c r="F7" s="118" t="s">
        <v>64</v>
      </c>
      <c r="G7" s="118" t="s">
        <v>64</v>
      </c>
      <c r="H7" s="118" t="s">
        <v>64</v>
      </c>
      <c r="I7" s="118" t="s">
        <v>64</v>
      </c>
      <c r="J7" s="118" t="s">
        <v>64</v>
      </c>
      <c r="K7" s="117" t="s">
        <v>344</v>
      </c>
      <c r="L7" s="117" t="s">
        <v>345</v>
      </c>
      <c r="M7" s="117" t="s">
        <v>346</v>
      </c>
      <c r="N7" s="117" t="s">
        <v>347</v>
      </c>
      <c r="O7" s="118" t="s">
        <v>64</v>
      </c>
      <c r="P7" s="118" t="s">
        <v>348</v>
      </c>
      <c r="Q7" s="118" t="s">
        <v>349</v>
      </c>
      <c r="R7" s="117" t="s">
        <v>64</v>
      </c>
      <c r="S7" s="117" t="s">
        <v>357</v>
      </c>
      <c r="T7" s="117" t="s">
        <v>358</v>
      </c>
      <c r="U7" s="119">
        <v>483</v>
      </c>
      <c r="V7" s="128" t="s">
        <v>352</v>
      </c>
      <c r="W7" s="117">
        <v>3</v>
      </c>
      <c r="X7" s="121" t="s">
        <v>362</v>
      </c>
      <c r="Y7" s="122">
        <v>1</v>
      </c>
      <c r="Z7" s="122" t="s">
        <v>346</v>
      </c>
      <c r="AA7" s="124">
        <f>'2.Actividades_Tareas_vig'!I7</f>
        <v>0</v>
      </c>
      <c r="AB7" s="124">
        <f>'2.Actividades_Tareas_vig'!J7</f>
        <v>0</v>
      </c>
      <c r="AC7" s="79" t="str">
        <f t="shared" si="0"/>
        <v>0,00%</v>
      </c>
      <c r="AD7" s="127" t="s">
        <v>363</v>
      </c>
      <c r="AE7" s="127" t="s">
        <v>363</v>
      </c>
      <c r="AF7" s="124">
        <f>'2.Actividades_Tareas_vig'!O7</f>
        <v>1</v>
      </c>
      <c r="AG7" s="124">
        <f>'2.Actividades_Tareas_vig'!P7</f>
        <v>1</v>
      </c>
      <c r="AH7" s="79">
        <f t="shared" si="1"/>
        <v>1</v>
      </c>
      <c r="AI7" s="125" t="s">
        <v>1460</v>
      </c>
      <c r="AJ7" s="125" t="s">
        <v>1461</v>
      </c>
      <c r="AK7" s="124">
        <f>'2.Actividades_Tareas_vig'!U7</f>
        <v>0</v>
      </c>
      <c r="AL7" s="133"/>
      <c r="AM7" s="79" t="str">
        <f t="shared" si="2"/>
        <v>0,00%</v>
      </c>
      <c r="AN7" s="125"/>
      <c r="AO7" s="125"/>
      <c r="AP7" s="124">
        <f>'2.Actividades_Tareas_vig'!AA7</f>
        <v>0</v>
      </c>
      <c r="AQ7" s="124">
        <f>'2.Actividades_Tareas_vig'!AB7</f>
        <v>0</v>
      </c>
      <c r="AR7" s="79" t="str">
        <f t="shared" si="3"/>
        <v>0,00%</v>
      </c>
      <c r="AS7" s="127"/>
      <c r="AT7" s="127"/>
      <c r="AU7" s="126" t="s">
        <v>1458</v>
      </c>
      <c r="AV7" s="134" t="s">
        <v>363</v>
      </c>
      <c r="AW7" s="135" t="s">
        <v>1459</v>
      </c>
      <c r="AX7" s="105"/>
      <c r="AY7" s="79">
        <f t="shared" ref="AY7:AZ7" si="6">AA7+AF7+AK7+AP7</f>
        <v>1</v>
      </c>
      <c r="AZ7" s="79">
        <f t="shared" si="6"/>
        <v>1</v>
      </c>
      <c r="BA7" s="79">
        <f t="shared" si="5"/>
        <v>1</v>
      </c>
    </row>
    <row r="8" spans="1:53" ht="194.25" customHeight="1" x14ac:dyDescent="0.25">
      <c r="A8" s="116" t="s">
        <v>364</v>
      </c>
      <c r="B8" s="116" t="s">
        <v>365</v>
      </c>
      <c r="C8" s="116" t="s">
        <v>355</v>
      </c>
      <c r="D8" s="116" t="s">
        <v>366</v>
      </c>
      <c r="E8" s="117" t="s">
        <v>343</v>
      </c>
      <c r="F8" s="118" t="s">
        <v>64</v>
      </c>
      <c r="G8" s="118" t="s">
        <v>64</v>
      </c>
      <c r="H8" s="118" t="s">
        <v>64</v>
      </c>
      <c r="I8" s="118" t="s">
        <v>64</v>
      </c>
      <c r="J8" s="118" t="s">
        <v>64</v>
      </c>
      <c r="K8" s="117" t="s">
        <v>344</v>
      </c>
      <c r="L8" s="117" t="s">
        <v>345</v>
      </c>
      <c r="M8" s="117" t="s">
        <v>346</v>
      </c>
      <c r="N8" s="117" t="s">
        <v>347</v>
      </c>
      <c r="O8" s="118" t="s">
        <v>64</v>
      </c>
      <c r="P8" s="118" t="s">
        <v>348</v>
      </c>
      <c r="Q8" s="118" t="s">
        <v>349</v>
      </c>
      <c r="R8" s="117" t="s">
        <v>64</v>
      </c>
      <c r="S8" s="117" t="s">
        <v>357</v>
      </c>
      <c r="T8" s="117" t="s">
        <v>358</v>
      </c>
      <c r="U8" s="119">
        <v>483</v>
      </c>
      <c r="V8" s="128" t="s">
        <v>352</v>
      </c>
      <c r="W8" s="117">
        <v>4</v>
      </c>
      <c r="X8" s="121" t="s">
        <v>367</v>
      </c>
      <c r="Y8" s="122">
        <v>1</v>
      </c>
      <c r="Z8" s="122" t="s">
        <v>346</v>
      </c>
      <c r="AA8" s="124">
        <f>'2.Actividades_Tareas_vig'!I8+'2.Actividades_Tareas_vig'!I10</f>
        <v>0.42000000000000004</v>
      </c>
      <c r="AB8" s="124">
        <f>'2.Actividades_Tareas_vig'!J8+'2.Actividades_Tareas_vig'!J10</f>
        <v>0.42000000000000004</v>
      </c>
      <c r="AC8" s="79">
        <f t="shared" si="0"/>
        <v>1</v>
      </c>
      <c r="AD8" s="125" t="s">
        <v>368</v>
      </c>
      <c r="AE8" s="125" t="s">
        <v>369</v>
      </c>
      <c r="AF8" s="124">
        <f>'2.Actividades_Tareas_vig'!O8+'2.Actividades_Tareas_vig'!O10</f>
        <v>0.58000000000000007</v>
      </c>
      <c r="AG8" s="124">
        <f>'2.Actividades_Tareas_vig'!P8+'2.Actividades_Tareas_vig'!P10</f>
        <v>0.57999999999999996</v>
      </c>
      <c r="AH8" s="79">
        <f t="shared" si="1"/>
        <v>0.99999999999999978</v>
      </c>
      <c r="AI8" s="342" t="s">
        <v>1475</v>
      </c>
      <c r="AJ8" s="345" t="s">
        <v>1476</v>
      </c>
      <c r="AK8" s="124">
        <f>'2.Actividades_Tareas_vig'!U8+'2.Actividades_Tareas_vig'!U10</f>
        <v>0</v>
      </c>
      <c r="AL8" s="133"/>
      <c r="AM8" s="79" t="str">
        <f t="shared" si="2"/>
        <v>0,00%</v>
      </c>
      <c r="AN8" s="127"/>
      <c r="AO8" s="125"/>
      <c r="AP8" s="123">
        <f>'2.Actividades_Tareas_vig'!AA8+'2.Actividades_Tareas_vig'!AA10</f>
        <v>0</v>
      </c>
      <c r="AQ8" s="123">
        <f>'2.Actividades_Tareas_vig'!AB8+'2.Actividades_Tareas_vig'!AB10</f>
        <v>0</v>
      </c>
      <c r="AR8" s="79" t="str">
        <f t="shared" si="3"/>
        <v>0,00%</v>
      </c>
      <c r="AS8" s="127"/>
      <c r="AT8" s="127"/>
      <c r="AU8" s="340" t="s">
        <v>1477</v>
      </c>
      <c r="AV8" s="341" t="s">
        <v>1478</v>
      </c>
      <c r="AW8" s="340" t="s">
        <v>1479</v>
      </c>
      <c r="AX8" s="105"/>
      <c r="AY8" s="79">
        <f t="shared" ref="AY8:AZ8" si="7">AA8+AF8+AK8+AP8</f>
        <v>1</v>
      </c>
      <c r="AZ8" s="79">
        <f t="shared" si="7"/>
        <v>1</v>
      </c>
      <c r="BA8" s="79">
        <f t="shared" si="5"/>
        <v>1</v>
      </c>
    </row>
    <row r="9" spans="1:53" ht="147.75" customHeight="1" x14ac:dyDescent="0.25">
      <c r="A9" s="116" t="s">
        <v>340</v>
      </c>
      <c r="B9" s="116" t="s">
        <v>341</v>
      </c>
      <c r="C9" s="116" t="s">
        <v>355</v>
      </c>
      <c r="D9" s="116" t="s">
        <v>366</v>
      </c>
      <c r="E9" s="117" t="s">
        <v>343</v>
      </c>
      <c r="F9" s="118" t="s">
        <v>64</v>
      </c>
      <c r="G9" s="118" t="s">
        <v>64</v>
      </c>
      <c r="H9" s="118" t="s">
        <v>64</v>
      </c>
      <c r="I9" s="118" t="s">
        <v>64</v>
      </c>
      <c r="J9" s="118" t="s">
        <v>64</v>
      </c>
      <c r="K9" s="117" t="s">
        <v>344</v>
      </c>
      <c r="L9" s="117" t="s">
        <v>345</v>
      </c>
      <c r="M9" s="117" t="s">
        <v>346</v>
      </c>
      <c r="N9" s="117" t="s">
        <v>347</v>
      </c>
      <c r="O9" s="118" t="s">
        <v>64</v>
      </c>
      <c r="P9" s="118" t="s">
        <v>348</v>
      </c>
      <c r="Q9" s="118" t="s">
        <v>349</v>
      </c>
      <c r="R9" s="117" t="s">
        <v>64</v>
      </c>
      <c r="S9" s="117" t="s">
        <v>370</v>
      </c>
      <c r="T9" s="117" t="s">
        <v>371</v>
      </c>
      <c r="U9" s="119">
        <v>483</v>
      </c>
      <c r="V9" s="128" t="s">
        <v>352</v>
      </c>
      <c r="W9" s="117">
        <v>5</v>
      </c>
      <c r="X9" s="121" t="s">
        <v>290</v>
      </c>
      <c r="Y9" s="122">
        <v>1</v>
      </c>
      <c r="Z9" s="122" t="s">
        <v>346</v>
      </c>
      <c r="AA9" s="124">
        <f>'2.Actividades_Tareas_vig'!I12</f>
        <v>0.3</v>
      </c>
      <c r="AB9" s="124">
        <f>'2.Actividades_Tareas_vig'!J12</f>
        <v>0.3</v>
      </c>
      <c r="AC9" s="79">
        <f t="shared" si="0"/>
        <v>1</v>
      </c>
      <c r="AD9" s="125" t="s">
        <v>372</v>
      </c>
      <c r="AE9" s="125" t="s">
        <v>373</v>
      </c>
      <c r="AF9" s="124">
        <f>'2.Actividades_Tareas_vig'!O12</f>
        <v>0.7</v>
      </c>
      <c r="AG9" s="124">
        <f>'2.Actividades_Tareas_vig'!P12</f>
        <v>0.7</v>
      </c>
      <c r="AH9" s="79">
        <f t="shared" si="1"/>
        <v>1</v>
      </c>
      <c r="AI9" s="342" t="s">
        <v>1470</v>
      </c>
      <c r="AJ9" s="340" t="s">
        <v>1471</v>
      </c>
      <c r="AK9" s="124">
        <f>'2.Actividades_Tareas_vig'!U12</f>
        <v>0</v>
      </c>
      <c r="AL9" s="124">
        <f>'2.Actividades_Tareas_vig'!V12</f>
        <v>0</v>
      </c>
      <c r="AM9" s="79" t="str">
        <f t="shared" si="2"/>
        <v>0,00%</v>
      </c>
      <c r="AN9" s="127"/>
      <c r="AO9" s="127"/>
      <c r="AP9" s="124">
        <f>'2.Actividades_Tareas_vig'!AA12</f>
        <v>0</v>
      </c>
      <c r="AQ9" s="124">
        <f>'2.Actividades_Tareas_vig'!AB12</f>
        <v>0</v>
      </c>
      <c r="AR9" s="79" t="str">
        <f t="shared" si="3"/>
        <v>0,00%</v>
      </c>
      <c r="AS9" s="125"/>
      <c r="AT9" s="125"/>
      <c r="AU9" s="340" t="s">
        <v>1482</v>
      </c>
      <c r="AV9" s="343" t="s">
        <v>354</v>
      </c>
      <c r="AW9" s="340" t="s">
        <v>1466</v>
      </c>
      <c r="AX9" s="105"/>
      <c r="AY9" s="79">
        <f t="shared" ref="AY9:AZ9" si="8">AA9+AF9+AK9+AP9</f>
        <v>1</v>
      </c>
      <c r="AZ9" s="79">
        <f t="shared" si="8"/>
        <v>1</v>
      </c>
      <c r="BA9" s="79">
        <f t="shared" si="5"/>
        <v>1</v>
      </c>
    </row>
    <row r="10" spans="1:53" ht="174" customHeight="1" x14ac:dyDescent="0.25">
      <c r="A10" s="116" t="s">
        <v>340</v>
      </c>
      <c r="B10" s="116" t="s">
        <v>341</v>
      </c>
      <c r="C10" s="116" t="s">
        <v>374</v>
      </c>
      <c r="D10" s="116" t="s">
        <v>366</v>
      </c>
      <c r="E10" s="117" t="s">
        <v>343</v>
      </c>
      <c r="F10" s="118" t="s">
        <v>64</v>
      </c>
      <c r="G10" s="118" t="s">
        <v>64</v>
      </c>
      <c r="H10" s="118" t="s">
        <v>64</v>
      </c>
      <c r="I10" s="118" t="s">
        <v>64</v>
      </c>
      <c r="J10" s="136" t="s">
        <v>375</v>
      </c>
      <c r="K10" s="117" t="s">
        <v>344</v>
      </c>
      <c r="L10" s="117" t="s">
        <v>345</v>
      </c>
      <c r="M10" s="117" t="s">
        <v>346</v>
      </c>
      <c r="N10" s="117" t="s">
        <v>347</v>
      </c>
      <c r="O10" s="118" t="s">
        <v>64</v>
      </c>
      <c r="P10" s="118" t="s">
        <v>348</v>
      </c>
      <c r="Q10" s="118" t="s">
        <v>349</v>
      </c>
      <c r="R10" s="117" t="s">
        <v>64</v>
      </c>
      <c r="S10" s="117" t="s">
        <v>376</v>
      </c>
      <c r="T10" s="117" t="s">
        <v>377</v>
      </c>
      <c r="U10" s="119">
        <v>483</v>
      </c>
      <c r="V10" s="128" t="s">
        <v>352</v>
      </c>
      <c r="W10" s="117">
        <v>6</v>
      </c>
      <c r="X10" s="121" t="s">
        <v>293</v>
      </c>
      <c r="Y10" s="122">
        <v>0.1</v>
      </c>
      <c r="Z10" s="122" t="s">
        <v>346</v>
      </c>
      <c r="AA10" s="124">
        <f>('2.Actividades_Tareas_vig'!I13)*10%</f>
        <v>0</v>
      </c>
      <c r="AB10" s="124">
        <f>('2.Actividades_Tareas_vig'!J13)*10%</f>
        <v>0</v>
      </c>
      <c r="AC10" s="79" t="str">
        <f t="shared" si="0"/>
        <v>0,00%</v>
      </c>
      <c r="AD10" s="127" t="s">
        <v>378</v>
      </c>
      <c r="AE10" s="127" t="s">
        <v>354</v>
      </c>
      <c r="AF10" s="124">
        <f>('2.Actividades_Tareas_vig'!O13)*10%</f>
        <v>0.1</v>
      </c>
      <c r="AG10" s="124">
        <f>('2.Actividades_Tareas_vig'!P13)*10%</f>
        <v>0.1</v>
      </c>
      <c r="AH10" s="79">
        <f t="shared" si="1"/>
        <v>1</v>
      </c>
      <c r="AI10" s="342" t="s">
        <v>1473</v>
      </c>
      <c r="AJ10" s="340" t="s">
        <v>1474</v>
      </c>
      <c r="AK10" s="340" t="s">
        <v>1472</v>
      </c>
      <c r="AL10" s="124">
        <f>('2.Actividades_Tareas_vig'!V13)*10%</f>
        <v>0</v>
      </c>
      <c r="AM10" s="79" t="str">
        <f t="shared" si="2"/>
        <v>0,00%</v>
      </c>
      <c r="AN10" s="125"/>
      <c r="AO10" s="125"/>
      <c r="AP10" s="124">
        <f>('2.Actividades_Tareas_vig'!AA13)*10%</f>
        <v>0</v>
      </c>
      <c r="AQ10" s="124">
        <f>('2.Actividades_Tareas_vig'!AB13)*10%</f>
        <v>0</v>
      </c>
      <c r="AR10" s="79" t="str">
        <f t="shared" si="3"/>
        <v>0,00%</v>
      </c>
      <c r="AS10" s="125"/>
      <c r="AT10" s="125"/>
      <c r="AU10" s="340" t="s">
        <v>1481</v>
      </c>
      <c r="AV10" s="341" t="s">
        <v>354</v>
      </c>
      <c r="AW10" s="340" t="s">
        <v>1472</v>
      </c>
      <c r="AX10" s="105"/>
      <c r="AY10" s="91">
        <f>AA10+AF10</f>
        <v>0.1</v>
      </c>
      <c r="AZ10" s="79">
        <f t="shared" ref="AZ10" si="9">AB10+AG10+AL10+AQ10</f>
        <v>0.1</v>
      </c>
      <c r="BA10" s="79">
        <f t="shared" si="5"/>
        <v>1</v>
      </c>
    </row>
    <row r="11" spans="1:53" ht="308.25" customHeight="1" x14ac:dyDescent="0.25">
      <c r="A11" s="116" t="s">
        <v>340</v>
      </c>
      <c r="B11" s="116" t="s">
        <v>341</v>
      </c>
      <c r="C11" s="116" t="s">
        <v>341</v>
      </c>
      <c r="D11" s="116" t="s">
        <v>379</v>
      </c>
      <c r="E11" s="117" t="s">
        <v>343</v>
      </c>
      <c r="F11" s="118" t="s">
        <v>64</v>
      </c>
      <c r="G11" s="118" t="s">
        <v>64</v>
      </c>
      <c r="H11" s="118" t="s">
        <v>64</v>
      </c>
      <c r="I11" s="118" t="s">
        <v>64</v>
      </c>
      <c r="J11" s="118" t="s">
        <v>64</v>
      </c>
      <c r="K11" s="117" t="s">
        <v>344</v>
      </c>
      <c r="L11" s="117" t="s">
        <v>345</v>
      </c>
      <c r="M11" s="117" t="s">
        <v>346</v>
      </c>
      <c r="N11" s="117" t="s">
        <v>347</v>
      </c>
      <c r="O11" s="118" t="s">
        <v>64</v>
      </c>
      <c r="P11" s="118" t="s">
        <v>348</v>
      </c>
      <c r="Q11" s="118" t="s">
        <v>349</v>
      </c>
      <c r="R11" s="117" t="s">
        <v>64</v>
      </c>
      <c r="S11" s="117" t="s">
        <v>380</v>
      </c>
      <c r="T11" s="117" t="s">
        <v>381</v>
      </c>
      <c r="U11" s="119">
        <v>483</v>
      </c>
      <c r="V11" s="128" t="s">
        <v>352</v>
      </c>
      <c r="W11" s="137">
        <v>7</v>
      </c>
      <c r="X11" s="116" t="s">
        <v>382</v>
      </c>
      <c r="Y11" s="130">
        <v>0.8</v>
      </c>
      <c r="Z11" s="130" t="s">
        <v>349</v>
      </c>
      <c r="AA11" s="124">
        <v>0</v>
      </c>
      <c r="AB11" s="124">
        <v>0</v>
      </c>
      <c r="AC11" s="79" t="str">
        <f t="shared" si="0"/>
        <v>0,00%</v>
      </c>
      <c r="AD11" s="127" t="s">
        <v>363</v>
      </c>
      <c r="AE11" s="127" t="s">
        <v>363</v>
      </c>
      <c r="AF11" s="138">
        <v>0.8</v>
      </c>
      <c r="AG11" s="124">
        <v>0.8</v>
      </c>
      <c r="AH11" s="79">
        <f t="shared" si="1"/>
        <v>1</v>
      </c>
      <c r="AI11" s="125" t="s">
        <v>1463</v>
      </c>
      <c r="AJ11" s="125" t="s">
        <v>1462</v>
      </c>
      <c r="AK11" s="124">
        <v>0</v>
      </c>
      <c r="AL11" s="124">
        <v>0</v>
      </c>
      <c r="AM11" s="79" t="str">
        <f t="shared" si="2"/>
        <v>0,00%</v>
      </c>
      <c r="AN11" s="125"/>
      <c r="AO11" s="125"/>
      <c r="AP11" s="138">
        <v>0.8</v>
      </c>
      <c r="AQ11" s="124">
        <v>0</v>
      </c>
      <c r="AR11" s="79">
        <f t="shared" si="3"/>
        <v>0</v>
      </c>
      <c r="AS11" s="127"/>
      <c r="AT11" s="127"/>
      <c r="AU11" s="346" t="s">
        <v>1483</v>
      </c>
      <c r="AV11" s="126" t="s">
        <v>363</v>
      </c>
      <c r="AW11" s="126" t="s">
        <v>408</v>
      </c>
      <c r="AX11" s="105"/>
      <c r="AY11" s="79">
        <f>Y11</f>
        <v>0.8</v>
      </c>
      <c r="AZ11" s="79">
        <f>AB11+AG11+AL11+AQ11</f>
        <v>0.8</v>
      </c>
      <c r="BA11" s="79">
        <f t="shared" si="5"/>
        <v>1</v>
      </c>
    </row>
  </sheetData>
  <mergeCells count="25">
    <mergeCell ref="A2:E2"/>
    <mergeCell ref="A3:A4"/>
    <mergeCell ref="B3:B4"/>
    <mergeCell ref="C3:C4"/>
    <mergeCell ref="D3:D4"/>
    <mergeCell ref="E3:E4"/>
    <mergeCell ref="AY1:BA1"/>
    <mergeCell ref="F2:R2"/>
    <mergeCell ref="U2:U4"/>
    <mergeCell ref="V2:V4"/>
    <mergeCell ref="W2:Z3"/>
    <mergeCell ref="AA2:AE3"/>
    <mergeCell ref="AY2:BA3"/>
    <mergeCell ref="AF2:AJ3"/>
    <mergeCell ref="AK2:AO3"/>
    <mergeCell ref="AP2:AT3"/>
    <mergeCell ref="AU2:AW3"/>
    <mergeCell ref="O3:P3"/>
    <mergeCell ref="Q3:R4"/>
    <mergeCell ref="S3:S4"/>
    <mergeCell ref="T3:T4"/>
    <mergeCell ref="F3:J3"/>
    <mergeCell ref="K3:K4"/>
    <mergeCell ref="L3:L4"/>
    <mergeCell ref="M3:N4"/>
  </mergeCells>
  <dataValidations count="1">
    <dataValidation type="list" allowBlank="1" showErrorMessage="1" sqref="X1:AG1" xr:uid="{00000000-0002-0000-0300-000000000000}">
      <formula1>Meses</formula1>
    </dataValidation>
  </dataValidations>
  <hyperlinks>
    <hyperlink ref="AJ8" r:id="rId1" xr:uid="{00000000-0004-0000-0300-000000000000}"/>
  </hyperlinks>
  <pageMargins left="0.7" right="0.7" top="0.75" bottom="0.75" header="0" footer="0"/>
  <pageSetup paperSize="9" orientation="portrait"/>
  <colBreaks count="1" manualBreakCount="1">
    <brk id="10" man="1"/>
  </colBreaks>
  <extLst>
    <ext xmlns:x14="http://schemas.microsoft.com/office/spreadsheetml/2009/9/main" uri="{CCE6A557-97BC-4b89-ADB6-D9C93CAAB3DF}">
      <x14:dataValidations xmlns:xm="http://schemas.microsoft.com/office/excel/2006/main" count="13">
        <x14:dataValidation type="list" allowBlank="1" showErrorMessage="1" xr:uid="{00000000-0002-0000-0300-000001000000}">
          <x14:formula1>
            <xm:f>LISTAS_1!$AO$2:$AO$8</xm:f>
          </x14:formula1>
          <xm:sqref>H5:H11</xm:sqref>
        </x14:dataValidation>
        <x14:dataValidation type="list" allowBlank="1" showErrorMessage="1" xr:uid="{00000000-0002-0000-0300-000002000000}">
          <x14:formula1>
            <xm:f>LISTAS_1!$AG$2:$AG$10</xm:f>
          </x14:formula1>
          <xm:sqref>N5:N11</xm:sqref>
        </x14:dataValidation>
        <x14:dataValidation type="list" allowBlank="1" showErrorMessage="1" xr:uid="{00000000-0002-0000-0300-000003000000}">
          <x14:formula1>
            <xm:f>LISTAS_1!$AM$2:$AM$6</xm:f>
          </x14:formula1>
          <xm:sqref>F5:F11</xm:sqref>
        </x14:dataValidation>
        <x14:dataValidation type="list" allowBlank="1" showErrorMessage="1" xr:uid="{00000000-0002-0000-0300-000004000000}">
          <x14:formula1>
            <xm:f>LISTAS_1!$T$2:$T$3</xm:f>
          </x14:formula1>
          <xm:sqref>M5:M11 Q5:Q11 Z5:Z11</xm:sqref>
        </x14:dataValidation>
        <x14:dataValidation type="list" allowBlank="1" showErrorMessage="1" xr:uid="{00000000-0002-0000-0300-000005000000}">
          <x14:formula1>
            <xm:f>LISTAS_1!$Z$2:$Z$7</xm:f>
          </x14:formula1>
          <xm:sqref>B5:B11</xm:sqref>
        </x14:dataValidation>
        <x14:dataValidation type="list" allowBlank="1" showErrorMessage="1" xr:uid="{00000000-0002-0000-0300-000006000000}">
          <x14:formula1>
            <xm:f>LISTAS_1!$AQ$2:$AQ$8</xm:f>
          </x14:formula1>
          <xm:sqref>O5:O11</xm:sqref>
        </x14:dataValidation>
        <x14:dataValidation type="list" allowBlank="1" showErrorMessage="1" xr:uid="{00000000-0002-0000-0300-000007000000}">
          <x14:formula1>
            <xm:f>LISTAS_1!$X$2:$X$11</xm:f>
          </x14:formula1>
          <xm:sqref>E5:E11</xm:sqref>
        </x14:dataValidation>
        <x14:dataValidation type="list" allowBlank="1" showErrorMessage="1" xr:uid="{00000000-0002-0000-0300-000008000000}">
          <x14:formula1>
            <xm:f>LISTAS_1!$AN$2:$AN$7</xm:f>
          </x14:formula1>
          <xm:sqref>G5:G11</xm:sqref>
        </x14:dataValidation>
        <x14:dataValidation type="list" allowBlank="1" showErrorMessage="1" xr:uid="{00000000-0002-0000-0300-000009000000}">
          <x14:formula1>
            <xm:f>LISTAS_1!$Y$2:$Y$4</xm:f>
          </x14:formula1>
          <xm:sqref>A5:A11</xm:sqref>
        </x14:dataValidation>
        <x14:dataValidation type="list" allowBlank="1" showErrorMessage="1" xr:uid="{00000000-0002-0000-0300-00000A000000}">
          <x14:formula1>
            <xm:f>LISTAS_1!$AR$2:$AR$4</xm:f>
          </x14:formula1>
          <xm:sqref>P5:P11</xm:sqref>
        </x14:dataValidation>
        <x14:dataValidation type="list" allowBlank="1" showErrorMessage="1" xr:uid="{00000000-0002-0000-0300-00000B000000}">
          <x14:formula1>
            <xm:f>LISTAS_1!$M$2:$M$18</xm:f>
          </x14:formula1>
          <xm:sqref>K5:K11</xm:sqref>
        </x14:dataValidation>
        <x14:dataValidation type="list" allowBlank="1" showErrorMessage="1" xr:uid="{00000000-0002-0000-0300-00000C000000}">
          <x14:formula1>
            <xm:f>LISTAS_1!$AA$2:$AA$8</xm:f>
          </x14:formula1>
          <xm:sqref>C5:C11</xm:sqref>
        </x14:dataValidation>
        <x14:dataValidation type="list" allowBlank="1" showErrorMessage="1" xr:uid="{00000000-0002-0000-0300-00000D000000}">
          <x14:formula1>
            <xm:f>LISTAS_1!$AP$2:$AP$20</xm:f>
          </x14:formula1>
          <xm:sqref>I5:I11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2:AE10"/>
  <sheetViews>
    <sheetView workbookViewId="0"/>
  </sheetViews>
  <sheetFormatPr baseColWidth="10" defaultColWidth="14.42578125" defaultRowHeight="15" customHeight="1" x14ac:dyDescent="0.25"/>
  <cols>
    <col min="1" max="1" width="8.7109375" customWidth="1"/>
    <col min="2" max="2" width="27.85546875" customWidth="1"/>
    <col min="3" max="4" width="16.7109375" customWidth="1"/>
    <col min="5" max="5" width="19.42578125" customWidth="1"/>
    <col min="6" max="6" width="67.7109375" customWidth="1"/>
    <col min="7" max="7" width="25.28515625" customWidth="1"/>
    <col min="8" max="8" width="23.85546875" customWidth="1"/>
    <col min="9" max="9" width="21.7109375" customWidth="1"/>
    <col min="10" max="10" width="37.28515625" customWidth="1"/>
    <col min="11" max="11" width="30.42578125" customWidth="1"/>
    <col min="12" max="12" width="5.5703125" customWidth="1"/>
    <col min="13" max="31" width="11.42578125" hidden="1" customWidth="1"/>
  </cols>
  <sheetData>
    <row r="2" spans="1:28" ht="19.5" customHeight="1" x14ac:dyDescent="0.25">
      <c r="A2" s="470" t="s">
        <v>327</v>
      </c>
      <c r="B2" s="470" t="s">
        <v>328</v>
      </c>
      <c r="C2" s="470" t="s">
        <v>330</v>
      </c>
      <c r="D2" s="470" t="s">
        <v>383</v>
      </c>
      <c r="E2" s="473" t="s">
        <v>384</v>
      </c>
      <c r="F2" s="472" t="s">
        <v>385</v>
      </c>
      <c r="G2" s="472" t="s">
        <v>386</v>
      </c>
      <c r="H2" s="470" t="s">
        <v>387</v>
      </c>
      <c r="I2" s="471" t="s">
        <v>388</v>
      </c>
      <c r="J2" s="472" t="s">
        <v>389</v>
      </c>
      <c r="K2" s="472" t="s">
        <v>390</v>
      </c>
      <c r="L2" s="141"/>
      <c r="M2" s="141"/>
      <c r="N2" s="141"/>
      <c r="O2" s="141"/>
      <c r="P2" s="141"/>
      <c r="Q2" s="141"/>
      <c r="R2" s="141"/>
      <c r="S2" s="141"/>
      <c r="T2" s="141"/>
      <c r="U2" s="141"/>
      <c r="V2" s="141"/>
      <c r="W2" s="141"/>
      <c r="X2" s="141"/>
      <c r="Y2" s="141"/>
      <c r="Z2" s="141"/>
      <c r="AA2" s="141"/>
      <c r="AB2" s="141"/>
    </row>
    <row r="3" spans="1:28" ht="19.5" customHeight="1" x14ac:dyDescent="0.25">
      <c r="A3" s="440"/>
      <c r="B3" s="440"/>
      <c r="C3" s="440"/>
      <c r="D3" s="440"/>
      <c r="E3" s="440"/>
      <c r="F3" s="440"/>
      <c r="G3" s="440"/>
      <c r="H3" s="440"/>
      <c r="I3" s="440"/>
      <c r="J3" s="440"/>
      <c r="K3" s="440"/>
      <c r="L3" s="141"/>
      <c r="M3" s="141"/>
      <c r="N3" s="141"/>
      <c r="O3" s="141"/>
      <c r="P3" s="141"/>
      <c r="Q3" s="141"/>
      <c r="R3" s="141"/>
      <c r="S3" s="141"/>
      <c r="T3" s="141"/>
      <c r="U3" s="141"/>
      <c r="V3" s="141"/>
      <c r="W3" s="141"/>
      <c r="X3" s="141"/>
      <c r="Y3" s="141"/>
      <c r="Z3" s="141"/>
      <c r="AA3" s="141"/>
      <c r="AB3" s="141"/>
    </row>
    <row r="4" spans="1:28" ht="29.25" customHeight="1" x14ac:dyDescent="0.25">
      <c r="A4" s="452"/>
      <c r="B4" s="452"/>
      <c r="C4" s="452"/>
      <c r="D4" s="452"/>
      <c r="E4" s="452"/>
      <c r="F4" s="452"/>
      <c r="G4" s="452"/>
      <c r="H4" s="452"/>
      <c r="I4" s="452"/>
      <c r="J4" s="452"/>
      <c r="K4" s="452"/>
      <c r="L4" s="141"/>
      <c r="M4" s="141"/>
      <c r="N4" s="141"/>
      <c r="O4" s="141"/>
      <c r="P4" s="141"/>
      <c r="Q4" s="141"/>
      <c r="R4" s="141"/>
      <c r="S4" s="141"/>
      <c r="T4" s="141"/>
      <c r="U4" s="141"/>
      <c r="V4" s="141"/>
      <c r="W4" s="141"/>
      <c r="X4" s="141"/>
      <c r="Y4" s="141"/>
      <c r="Z4" s="141"/>
      <c r="AA4" s="141"/>
      <c r="AB4" s="141"/>
    </row>
    <row r="5" spans="1:28" ht="131.25" customHeight="1" x14ac:dyDescent="0.25">
      <c r="A5" s="142">
        <v>1</v>
      </c>
      <c r="B5" s="143" t="s">
        <v>273</v>
      </c>
      <c r="C5" s="142" t="s">
        <v>346</v>
      </c>
      <c r="D5" s="144">
        <v>1</v>
      </c>
      <c r="E5" s="144">
        <v>1</v>
      </c>
      <c r="F5" s="145" t="s">
        <v>391</v>
      </c>
      <c r="G5" s="142" t="s">
        <v>392</v>
      </c>
      <c r="H5" s="144">
        <v>1</v>
      </c>
      <c r="I5" s="144">
        <v>1</v>
      </c>
      <c r="J5" s="145" t="s">
        <v>393</v>
      </c>
      <c r="K5" s="142" t="s">
        <v>64</v>
      </c>
      <c r="L5" s="146"/>
      <c r="M5" s="146"/>
      <c r="N5" s="146"/>
      <c r="O5" s="146"/>
      <c r="P5" s="146"/>
      <c r="Q5" s="146"/>
      <c r="R5" s="146"/>
      <c r="S5" s="146"/>
      <c r="T5" s="146"/>
      <c r="U5" s="146"/>
      <c r="V5" s="146"/>
      <c r="W5" s="146"/>
      <c r="X5" s="146"/>
      <c r="Y5" s="146"/>
      <c r="Z5" s="146"/>
      <c r="AA5" s="146"/>
      <c r="AB5" s="146"/>
    </row>
    <row r="6" spans="1:28" ht="131.25" customHeight="1" x14ac:dyDescent="0.25">
      <c r="A6" s="142">
        <v>2</v>
      </c>
      <c r="B6" s="142" t="s">
        <v>276</v>
      </c>
      <c r="C6" s="142" t="s">
        <v>346</v>
      </c>
      <c r="D6" s="144">
        <v>1</v>
      </c>
      <c r="E6" s="144">
        <v>1</v>
      </c>
      <c r="F6" s="145" t="s">
        <v>394</v>
      </c>
      <c r="G6" s="142" t="s">
        <v>64</v>
      </c>
      <c r="H6" s="144">
        <v>1</v>
      </c>
      <c r="I6" s="144">
        <v>1</v>
      </c>
      <c r="J6" s="145" t="s">
        <v>395</v>
      </c>
      <c r="K6" s="142" t="s">
        <v>64</v>
      </c>
      <c r="L6" s="139"/>
      <c r="M6" s="139"/>
      <c r="N6" s="139"/>
      <c r="O6" s="139"/>
      <c r="P6" s="139"/>
      <c r="Q6" s="139"/>
      <c r="R6" s="139"/>
      <c r="S6" s="139"/>
      <c r="T6" s="139"/>
      <c r="U6" s="139"/>
      <c r="V6" s="139"/>
      <c r="W6" s="139"/>
      <c r="X6" s="139"/>
      <c r="Y6" s="139"/>
      <c r="Z6" s="139"/>
      <c r="AA6" s="139"/>
      <c r="AB6" s="139"/>
    </row>
    <row r="7" spans="1:28" ht="131.25" customHeight="1" x14ac:dyDescent="0.25">
      <c r="A7" s="142">
        <v>3</v>
      </c>
      <c r="B7" s="143" t="s">
        <v>367</v>
      </c>
      <c r="C7" s="147" t="s">
        <v>349</v>
      </c>
      <c r="D7" s="148">
        <v>1</v>
      </c>
      <c r="E7" s="144">
        <v>1</v>
      </c>
      <c r="F7" s="145" t="s">
        <v>396</v>
      </c>
      <c r="G7" s="142" t="s">
        <v>64</v>
      </c>
      <c r="H7" s="148">
        <v>1</v>
      </c>
      <c r="I7" s="144">
        <v>1</v>
      </c>
      <c r="J7" s="145" t="s">
        <v>397</v>
      </c>
      <c r="K7" s="142" t="s">
        <v>64</v>
      </c>
      <c r="L7" s="139"/>
      <c r="M7" s="139"/>
      <c r="N7" s="139"/>
      <c r="O7" s="139"/>
      <c r="P7" s="139"/>
      <c r="Q7" s="139"/>
      <c r="R7" s="139"/>
      <c r="S7" s="139"/>
      <c r="T7" s="139"/>
      <c r="U7" s="139"/>
      <c r="V7" s="139"/>
      <c r="W7" s="139"/>
      <c r="X7" s="139"/>
      <c r="Y7" s="139"/>
      <c r="Z7" s="139"/>
      <c r="AA7" s="139"/>
      <c r="AB7" s="139"/>
    </row>
    <row r="8" spans="1:28" ht="131.25" customHeight="1" x14ac:dyDescent="0.25">
      <c r="A8" s="142">
        <v>5</v>
      </c>
      <c r="B8" s="142" t="s">
        <v>290</v>
      </c>
      <c r="C8" s="142" t="s">
        <v>346</v>
      </c>
      <c r="D8" s="144">
        <v>1</v>
      </c>
      <c r="E8" s="144">
        <v>1</v>
      </c>
      <c r="F8" s="145" t="s">
        <v>398</v>
      </c>
      <c r="G8" s="142" t="s">
        <v>64</v>
      </c>
      <c r="H8" s="144">
        <v>1</v>
      </c>
      <c r="I8" s="144">
        <v>1</v>
      </c>
      <c r="J8" s="145" t="s">
        <v>399</v>
      </c>
      <c r="K8" s="142" t="s">
        <v>64</v>
      </c>
      <c r="L8" s="106"/>
      <c r="M8" s="106"/>
      <c r="N8" s="106"/>
      <c r="O8" s="106"/>
      <c r="P8" s="106"/>
      <c r="Q8" s="106"/>
      <c r="R8" s="149"/>
      <c r="S8" s="149"/>
      <c r="T8" s="149"/>
      <c r="U8" s="149"/>
      <c r="V8" s="149"/>
      <c r="W8" s="149"/>
      <c r="X8" s="149"/>
      <c r="Y8" s="149"/>
      <c r="Z8" s="149"/>
      <c r="AA8" s="149"/>
      <c r="AB8" s="149"/>
    </row>
    <row r="9" spans="1:28" ht="131.25" customHeight="1" x14ac:dyDescent="0.25">
      <c r="A9" s="142">
        <v>6</v>
      </c>
      <c r="B9" s="142" t="s">
        <v>293</v>
      </c>
      <c r="C9" s="150" t="s">
        <v>349</v>
      </c>
      <c r="D9" s="151">
        <v>0.1</v>
      </c>
      <c r="E9" s="151">
        <v>0.1</v>
      </c>
      <c r="F9" s="145" t="s">
        <v>400</v>
      </c>
      <c r="G9" s="142" t="s">
        <v>64</v>
      </c>
      <c r="H9" s="151">
        <v>0.1</v>
      </c>
      <c r="I9" s="151">
        <v>0.1</v>
      </c>
      <c r="J9" s="145" t="s">
        <v>401</v>
      </c>
      <c r="K9" s="142" t="s">
        <v>64</v>
      </c>
      <c r="L9" s="106"/>
      <c r="M9" s="106"/>
      <c r="N9" s="106"/>
      <c r="O9" s="106"/>
      <c r="P9" s="106"/>
      <c r="Q9" s="106"/>
      <c r="R9" s="149"/>
      <c r="S9" s="149"/>
      <c r="T9" s="149"/>
      <c r="U9" s="149"/>
      <c r="V9" s="149"/>
      <c r="W9" s="149"/>
      <c r="X9" s="149"/>
      <c r="Y9" s="149"/>
      <c r="Z9" s="149"/>
      <c r="AA9" s="149"/>
      <c r="AB9" s="149"/>
    </row>
    <row r="10" spans="1:28" ht="87.75" customHeight="1" x14ac:dyDescent="0.25">
      <c r="A10" s="152">
        <v>7</v>
      </c>
      <c r="B10" s="152" t="s">
        <v>296</v>
      </c>
      <c r="C10" s="152" t="s">
        <v>349</v>
      </c>
      <c r="D10" s="153">
        <v>0</v>
      </c>
      <c r="E10" s="153">
        <v>0.8</v>
      </c>
      <c r="F10" s="154" t="s">
        <v>402</v>
      </c>
      <c r="G10" s="152" t="s">
        <v>64</v>
      </c>
      <c r="H10" s="153">
        <v>0.8</v>
      </c>
      <c r="I10" s="153">
        <v>0.8</v>
      </c>
      <c r="J10" s="154" t="s">
        <v>403</v>
      </c>
      <c r="K10" s="152" t="s">
        <v>64</v>
      </c>
      <c r="L10" s="155"/>
      <c r="M10" s="79" t="str">
        <f>IFERROR(K10/J10,"0,00%")</f>
        <v>0,00%</v>
      </c>
      <c r="N10" s="125" t="s">
        <v>404</v>
      </c>
      <c r="O10" s="125"/>
      <c r="P10" s="124">
        <v>0</v>
      </c>
      <c r="Q10" s="124">
        <v>0</v>
      </c>
      <c r="R10" s="79" t="str">
        <f>IFERROR(Q10/P10,"0,00%")</f>
        <v>0,00%</v>
      </c>
      <c r="S10" s="125" t="s">
        <v>405</v>
      </c>
      <c r="T10" s="125" t="s">
        <v>406</v>
      </c>
      <c r="U10" s="138">
        <v>0.8</v>
      </c>
      <c r="V10" s="124">
        <v>0</v>
      </c>
      <c r="W10" s="79">
        <f>IFERROR(V10/U10,"0,00%")</f>
        <v>0</v>
      </c>
      <c r="X10" s="127"/>
      <c r="Y10" s="127"/>
      <c r="Z10" s="156" t="s">
        <v>407</v>
      </c>
      <c r="AA10" s="126" t="s">
        <v>354</v>
      </c>
      <c r="AB10" s="125" t="s">
        <v>408</v>
      </c>
    </row>
  </sheetData>
  <mergeCells count="11">
    <mergeCell ref="H2:H4"/>
    <mergeCell ref="I2:I4"/>
    <mergeCell ref="J2:J4"/>
    <mergeCell ref="K2:K4"/>
    <mergeCell ref="A2:A4"/>
    <mergeCell ref="B2:B4"/>
    <mergeCell ref="C2:C4"/>
    <mergeCell ref="D2:D4"/>
    <mergeCell ref="E2:E4"/>
    <mergeCell ref="F2:F4"/>
    <mergeCell ref="G2:G4"/>
  </mergeCells>
  <dataValidations count="1">
    <dataValidation type="list" allowBlank="1" showErrorMessage="1" sqref="B1:K1" xr:uid="{00000000-0002-0000-0400-000000000000}">
      <formula1>Meses</formula1>
    </dataValidation>
  </dataValidations>
  <pageMargins left="0.7" right="0.7" top="0.75" bottom="0.75" header="0" footer="0"/>
  <pageSetup orientation="landscape"/>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pageSetUpPr fitToPage="1"/>
  </sheetPr>
  <dimension ref="A3:AD50"/>
  <sheetViews>
    <sheetView showGridLines="0" topLeftCell="B1" zoomScale="90" zoomScaleNormal="90" workbookViewId="0">
      <pane xSplit="8" ySplit="4" topLeftCell="J35" activePane="bottomRight" state="frozen"/>
      <selection activeCell="B1" sqref="B1"/>
      <selection pane="topRight" activeCell="J1" sqref="J1"/>
      <selection pane="bottomLeft" activeCell="B5" sqref="B5"/>
      <selection pane="bottomRight" activeCell="J4" sqref="J4"/>
    </sheetView>
  </sheetViews>
  <sheetFormatPr baseColWidth="10" defaultColWidth="14.42578125" defaultRowHeight="15" customHeight="1" x14ac:dyDescent="0.25"/>
  <cols>
    <col min="1" max="1" width="46.140625" customWidth="1"/>
    <col min="2" max="2" width="5" customWidth="1"/>
    <col min="3" max="3" width="23.5703125" customWidth="1"/>
    <col min="4" max="4" width="10.85546875" customWidth="1"/>
    <col min="5" max="5" width="13.28515625" customWidth="1"/>
    <col min="6" max="6" width="12.140625" customWidth="1"/>
    <col min="7" max="7" width="11.5703125" customWidth="1"/>
    <col min="8" max="8" width="10.5703125" customWidth="1"/>
    <col min="9" max="9" width="21.5703125" customWidth="1"/>
    <col min="10" max="10" width="20.42578125" customWidth="1"/>
    <col min="11" max="11" width="17.28515625" customWidth="1"/>
    <col min="12" max="12" width="16.42578125" customWidth="1"/>
    <col min="13" max="13" width="17.28515625" customWidth="1"/>
    <col min="14" max="14" width="18.42578125" customWidth="1"/>
    <col min="15" max="15" width="13.42578125" customWidth="1"/>
    <col min="16" max="16" width="18.28515625" customWidth="1"/>
    <col min="17" max="19" width="17.28515625" customWidth="1"/>
    <col min="20" max="20" width="18.5703125" customWidth="1"/>
    <col min="21" max="21" width="16.140625" customWidth="1"/>
    <col min="22" max="22" width="19.140625" customWidth="1"/>
    <col min="23" max="23" width="16.85546875" customWidth="1"/>
    <col min="24" max="26" width="16" customWidth="1"/>
    <col min="27" max="27" width="14.5703125" customWidth="1"/>
    <col min="28" max="29" width="16.28515625" customWidth="1"/>
    <col min="30" max="30" width="11.7109375" customWidth="1"/>
    <col min="31" max="31" width="11.42578125" customWidth="1"/>
  </cols>
  <sheetData>
    <row r="3" spans="1:30" ht="24.75" customHeight="1" x14ac:dyDescent="0.25">
      <c r="A3" s="71"/>
      <c r="B3" s="71"/>
      <c r="C3" s="71"/>
      <c r="D3" s="71"/>
      <c r="E3" s="71"/>
      <c r="F3" s="477" t="s">
        <v>409</v>
      </c>
      <c r="G3" s="364"/>
      <c r="H3" s="365"/>
      <c r="I3" s="478" t="s">
        <v>410</v>
      </c>
      <c r="J3" s="364"/>
      <c r="K3" s="364"/>
      <c r="L3" s="364"/>
      <c r="M3" s="364"/>
      <c r="N3" s="364"/>
      <c r="O3" s="365"/>
      <c r="P3" s="479" t="s">
        <v>411</v>
      </c>
      <c r="Q3" s="364"/>
      <c r="R3" s="364"/>
      <c r="S3" s="364"/>
      <c r="T3" s="364"/>
      <c r="U3" s="365"/>
      <c r="V3" s="480" t="s">
        <v>412</v>
      </c>
      <c r="W3" s="403"/>
      <c r="X3" s="403"/>
      <c r="Y3" s="403"/>
      <c r="Z3" s="403"/>
      <c r="AA3" s="403"/>
      <c r="AB3" s="403"/>
      <c r="AC3" s="403"/>
      <c r="AD3" s="404"/>
    </row>
    <row r="4" spans="1:30" ht="45" customHeight="1" x14ac:dyDescent="0.25">
      <c r="A4" s="157" t="s">
        <v>413</v>
      </c>
      <c r="B4" s="158" t="s">
        <v>414</v>
      </c>
      <c r="C4" s="158" t="s">
        <v>415</v>
      </c>
      <c r="D4" s="158" t="s">
        <v>416</v>
      </c>
      <c r="E4" s="159" t="s">
        <v>417</v>
      </c>
      <c r="F4" s="158" t="s">
        <v>418</v>
      </c>
      <c r="G4" s="158" t="s">
        <v>419</v>
      </c>
      <c r="H4" s="158" t="s">
        <v>420</v>
      </c>
      <c r="I4" s="160" t="s">
        <v>421</v>
      </c>
      <c r="J4" s="161" t="s">
        <v>252</v>
      </c>
      <c r="K4" s="161" t="s">
        <v>253</v>
      </c>
      <c r="L4" s="161" t="s">
        <v>254</v>
      </c>
      <c r="M4" s="161" t="s">
        <v>255</v>
      </c>
      <c r="N4" s="161" t="s">
        <v>422</v>
      </c>
      <c r="O4" s="161" t="s">
        <v>423</v>
      </c>
      <c r="P4" s="35" t="s">
        <v>252</v>
      </c>
      <c r="Q4" s="35" t="s">
        <v>253</v>
      </c>
      <c r="R4" s="35" t="s">
        <v>254</v>
      </c>
      <c r="S4" s="35" t="s">
        <v>255</v>
      </c>
      <c r="T4" s="35" t="s">
        <v>424</v>
      </c>
      <c r="U4" s="35" t="s">
        <v>425</v>
      </c>
      <c r="V4" s="162" t="s">
        <v>426</v>
      </c>
      <c r="W4" s="162" t="s">
        <v>427</v>
      </c>
      <c r="X4" s="162" t="s">
        <v>428</v>
      </c>
      <c r="Y4" s="162" t="s">
        <v>429</v>
      </c>
      <c r="Z4" s="162" t="s">
        <v>430</v>
      </c>
      <c r="AA4" s="162" t="s">
        <v>431</v>
      </c>
      <c r="AB4" s="162" t="s">
        <v>432</v>
      </c>
      <c r="AC4" s="162" t="s">
        <v>433</v>
      </c>
      <c r="AD4" s="162" t="s">
        <v>434</v>
      </c>
    </row>
    <row r="5" spans="1:30" ht="15" customHeight="1" x14ac:dyDescent="0.25">
      <c r="A5" s="474" t="s">
        <v>435</v>
      </c>
      <c r="B5" s="475">
        <v>1</v>
      </c>
      <c r="C5" s="474" t="s">
        <v>273</v>
      </c>
      <c r="D5" s="481" t="s">
        <v>75</v>
      </c>
      <c r="E5" s="163">
        <v>2020</v>
      </c>
      <c r="F5" s="164">
        <v>1</v>
      </c>
      <c r="G5" s="164">
        <v>1</v>
      </c>
      <c r="H5" s="164">
        <f t="shared" ref="H5:H19" si="0">IFERROR(G5/F5,"")</f>
        <v>1</v>
      </c>
      <c r="I5" s="165">
        <v>788044238</v>
      </c>
      <c r="J5" s="166">
        <v>0</v>
      </c>
      <c r="K5" s="166">
        <v>0</v>
      </c>
      <c r="L5" s="166">
        <v>728721208</v>
      </c>
      <c r="M5" s="166">
        <v>59323030</v>
      </c>
      <c r="N5" s="167">
        <f t="shared" ref="N5:N7" si="1">SUM(J5+K5+L5+M5)</f>
        <v>788044238</v>
      </c>
      <c r="O5" s="164">
        <f t="shared" ref="O5:O47" si="2">IFERROR(N5/I5,"")</f>
        <v>1</v>
      </c>
      <c r="P5" s="349">
        <v>0</v>
      </c>
      <c r="Q5" s="349">
        <v>0</v>
      </c>
      <c r="R5" s="166">
        <v>72347195</v>
      </c>
      <c r="S5" s="166">
        <v>532958024</v>
      </c>
      <c r="T5" s="167">
        <f t="shared" ref="T5:T37" si="3">SUM(P5+Q5+R5+S5)</f>
        <v>605305219</v>
      </c>
      <c r="U5" s="164">
        <f t="shared" ref="U5:U46" si="4">IFERROR(T5/I5,"")</f>
        <v>0.76811070979494933</v>
      </c>
      <c r="V5" s="168">
        <v>0</v>
      </c>
      <c r="W5" s="168">
        <v>0</v>
      </c>
      <c r="X5" s="168">
        <v>0</v>
      </c>
      <c r="Y5" s="168">
        <v>0</v>
      </c>
      <c r="Z5" s="168">
        <v>0</v>
      </c>
      <c r="AA5" s="168">
        <v>0</v>
      </c>
      <c r="AB5" s="168">
        <f t="shared" ref="AB5:AB9" si="5">V5-AA5</f>
        <v>0</v>
      </c>
      <c r="AC5" s="168">
        <f t="shared" ref="AC5:AC46" si="6">W5+X5+Y5+Z5</f>
        <v>0</v>
      </c>
      <c r="AD5" s="164" t="str">
        <f t="shared" ref="AD5:AD47" si="7">IFERROR(AC5/AB5,"")</f>
        <v/>
      </c>
    </row>
    <row r="6" spans="1:30" ht="15" customHeight="1" x14ac:dyDescent="0.25">
      <c r="A6" s="440"/>
      <c r="B6" s="440"/>
      <c r="C6" s="440"/>
      <c r="D6" s="440"/>
      <c r="E6" s="169">
        <v>2021</v>
      </c>
      <c r="F6" s="164">
        <v>1</v>
      </c>
      <c r="G6" s="164">
        <v>1</v>
      </c>
      <c r="H6" s="164">
        <f t="shared" si="0"/>
        <v>1</v>
      </c>
      <c r="I6" s="170">
        <v>3369785050</v>
      </c>
      <c r="J6" s="166">
        <v>2571117723</v>
      </c>
      <c r="K6" s="166">
        <v>571236250</v>
      </c>
      <c r="L6" s="166">
        <v>2636603</v>
      </c>
      <c r="M6" s="166">
        <v>210932594</v>
      </c>
      <c r="N6" s="171">
        <f t="shared" si="1"/>
        <v>3355923170</v>
      </c>
      <c r="O6" s="164">
        <f t="shared" si="2"/>
        <v>0.99588642011454109</v>
      </c>
      <c r="P6" s="349">
        <v>112332001</v>
      </c>
      <c r="Q6" s="349">
        <v>721601988</v>
      </c>
      <c r="R6" s="166">
        <v>850609170</v>
      </c>
      <c r="S6" s="166">
        <v>1201170173</v>
      </c>
      <c r="T6" s="167">
        <f t="shared" si="3"/>
        <v>2885713332</v>
      </c>
      <c r="U6" s="164">
        <f t="shared" si="4"/>
        <v>0.85634937813021639</v>
      </c>
      <c r="V6" s="172">
        <v>182738719</v>
      </c>
      <c r="W6" s="171">
        <v>154908084</v>
      </c>
      <c r="X6" s="173">
        <v>8378912</v>
      </c>
      <c r="Y6" s="171">
        <v>1908590</v>
      </c>
      <c r="Z6" s="171">
        <v>0</v>
      </c>
      <c r="AA6" s="172">
        <v>17368169</v>
      </c>
      <c r="AB6" s="172">
        <f t="shared" si="5"/>
        <v>165370550</v>
      </c>
      <c r="AC6" s="172">
        <f t="shared" si="6"/>
        <v>165195586</v>
      </c>
      <c r="AD6" s="164">
        <f t="shared" si="7"/>
        <v>0.99894198815931856</v>
      </c>
    </row>
    <row r="7" spans="1:30" ht="15" customHeight="1" x14ac:dyDescent="0.25">
      <c r="A7" s="440"/>
      <c r="B7" s="440"/>
      <c r="C7" s="440"/>
      <c r="D7" s="440"/>
      <c r="E7" s="174">
        <v>2022</v>
      </c>
      <c r="F7" s="175">
        <v>1</v>
      </c>
      <c r="G7" s="164">
        <v>1</v>
      </c>
      <c r="H7" s="175">
        <f t="shared" si="0"/>
        <v>1</v>
      </c>
      <c r="I7" s="176">
        <v>5402912487</v>
      </c>
      <c r="J7" s="177">
        <v>3612338985</v>
      </c>
      <c r="K7" s="177">
        <v>167054907</v>
      </c>
      <c r="L7" s="177">
        <v>1101877220</v>
      </c>
      <c r="M7" s="177">
        <v>515477178</v>
      </c>
      <c r="N7" s="178">
        <f t="shared" si="1"/>
        <v>5396748290</v>
      </c>
      <c r="O7" s="175">
        <f t="shared" si="2"/>
        <v>0.99885909738223011</v>
      </c>
      <c r="P7" s="350">
        <v>428637276</v>
      </c>
      <c r="Q7" s="350">
        <v>1218244647</v>
      </c>
      <c r="R7" s="177">
        <v>1236976933</v>
      </c>
      <c r="S7" s="177">
        <v>1700395337</v>
      </c>
      <c r="T7" s="179">
        <f t="shared" si="3"/>
        <v>4584254193</v>
      </c>
      <c r="U7" s="175">
        <f t="shared" si="4"/>
        <v>0.84847833534787365</v>
      </c>
      <c r="V7" s="168">
        <v>470209838</v>
      </c>
      <c r="W7" s="168">
        <v>360448119</v>
      </c>
      <c r="X7" s="168">
        <v>75534301</v>
      </c>
      <c r="Y7" s="168">
        <v>2180367</v>
      </c>
      <c r="Z7" s="168">
        <v>2000</v>
      </c>
      <c r="AA7" s="168">
        <v>30079371</v>
      </c>
      <c r="AB7" s="168">
        <f t="shared" si="5"/>
        <v>440130467</v>
      </c>
      <c r="AC7" s="168">
        <f t="shared" si="6"/>
        <v>438164787</v>
      </c>
      <c r="AD7" s="175">
        <f t="shared" si="7"/>
        <v>0.99553386973322167</v>
      </c>
    </row>
    <row r="8" spans="1:30" ht="15" customHeight="1" x14ac:dyDescent="0.25">
      <c r="A8" s="440"/>
      <c r="B8" s="440"/>
      <c r="C8" s="440"/>
      <c r="D8" s="440"/>
      <c r="E8" s="174">
        <v>2023</v>
      </c>
      <c r="F8" s="175">
        <v>1</v>
      </c>
      <c r="G8" s="164">
        <v>1</v>
      </c>
      <c r="H8" s="175">
        <f t="shared" si="0"/>
        <v>1</v>
      </c>
      <c r="I8" s="180">
        <v>6560037770</v>
      </c>
      <c r="J8" s="166">
        <v>5216941900</v>
      </c>
      <c r="K8" s="166">
        <v>753055167</v>
      </c>
      <c r="L8" s="166">
        <v>24039000</v>
      </c>
      <c r="M8" s="166">
        <v>565358469</v>
      </c>
      <c r="N8" s="171">
        <v>6559394536</v>
      </c>
      <c r="O8" s="164">
        <f t="shared" si="2"/>
        <v>0.99990194660113974</v>
      </c>
      <c r="P8" s="349">
        <v>241299921</v>
      </c>
      <c r="Q8" s="349">
        <v>1244582903</v>
      </c>
      <c r="R8" s="166">
        <v>1520763566</v>
      </c>
      <c r="S8" s="166">
        <v>2049642576</v>
      </c>
      <c r="T8" s="181">
        <f t="shared" si="3"/>
        <v>5056288966</v>
      </c>
      <c r="U8" s="164">
        <f t="shared" si="4"/>
        <v>0.77077131920232833</v>
      </c>
      <c r="V8" s="172">
        <v>812494097</v>
      </c>
      <c r="W8" s="172">
        <v>581290050</v>
      </c>
      <c r="X8" s="172">
        <v>169413839</v>
      </c>
      <c r="Y8" s="172">
        <v>7115500</v>
      </c>
      <c r="Z8" s="172">
        <v>833500</v>
      </c>
      <c r="AA8" s="172">
        <v>53841208</v>
      </c>
      <c r="AB8" s="172">
        <f t="shared" si="5"/>
        <v>758652889</v>
      </c>
      <c r="AC8" s="172">
        <f t="shared" si="6"/>
        <v>758652889</v>
      </c>
      <c r="AD8" s="175">
        <f t="shared" si="7"/>
        <v>1</v>
      </c>
    </row>
    <row r="9" spans="1:30" ht="15" customHeight="1" x14ac:dyDescent="0.25">
      <c r="A9" s="440"/>
      <c r="B9" s="440"/>
      <c r="C9" s="440"/>
      <c r="D9" s="440"/>
      <c r="E9" s="182">
        <v>2024</v>
      </c>
      <c r="F9" s="183">
        <v>1</v>
      </c>
      <c r="G9" s="183">
        <f>'3. Metas Proyecto de Inv'!AZ5</f>
        <v>1</v>
      </c>
      <c r="H9" s="183">
        <f t="shared" si="0"/>
        <v>1</v>
      </c>
      <c r="I9" s="184">
        <v>3647991346</v>
      </c>
      <c r="J9" s="184">
        <v>1032942996</v>
      </c>
      <c r="K9" s="184">
        <v>2615048350</v>
      </c>
      <c r="L9" s="184">
        <v>0</v>
      </c>
      <c r="M9" s="184">
        <v>0</v>
      </c>
      <c r="N9" s="185">
        <f t="shared" ref="N9:N46" si="8">SUM(J9+K9+L9+M9)</f>
        <v>3647991346</v>
      </c>
      <c r="O9" s="183">
        <f t="shared" si="2"/>
        <v>1</v>
      </c>
      <c r="P9" s="351">
        <v>38493549</v>
      </c>
      <c r="Q9" s="351">
        <v>1134619892</v>
      </c>
      <c r="R9" s="184">
        <v>1762271770</v>
      </c>
      <c r="S9" s="184">
        <v>673129226</v>
      </c>
      <c r="T9" s="186">
        <f t="shared" si="3"/>
        <v>3608514437</v>
      </c>
      <c r="U9" s="183">
        <f t="shared" si="4"/>
        <v>0.98917845322103459</v>
      </c>
      <c r="V9" s="187">
        <v>1503105570</v>
      </c>
      <c r="W9" s="187">
        <v>915427201</v>
      </c>
      <c r="X9" s="187">
        <v>439552765</v>
      </c>
      <c r="Y9" s="187">
        <v>239733</v>
      </c>
      <c r="Z9" s="187">
        <v>3901267</v>
      </c>
      <c r="AA9" s="187">
        <v>142277870</v>
      </c>
      <c r="AB9" s="187">
        <f t="shared" si="5"/>
        <v>1360827700</v>
      </c>
      <c r="AC9" s="187">
        <f t="shared" si="6"/>
        <v>1359120966</v>
      </c>
      <c r="AD9" s="183">
        <f t="shared" si="7"/>
        <v>0.9987458118320196</v>
      </c>
    </row>
    <row r="10" spans="1:30" ht="15" customHeight="1" x14ac:dyDescent="0.25">
      <c r="A10" s="423"/>
      <c r="B10" s="423"/>
      <c r="C10" s="423"/>
      <c r="D10" s="423"/>
      <c r="E10" s="188" t="s">
        <v>436</v>
      </c>
      <c r="F10" s="189">
        <f>AVERAGE(F5:F9)</f>
        <v>1</v>
      </c>
      <c r="G10" s="189">
        <f>SUM(G5+G6+G7+G8+G9)/5</f>
        <v>1</v>
      </c>
      <c r="H10" s="189">
        <f t="shared" si="0"/>
        <v>1</v>
      </c>
      <c r="I10" s="190">
        <f t="shared" ref="I10:M10" si="9">SUM(I5:I9)</f>
        <v>19768770891</v>
      </c>
      <c r="J10" s="191">
        <f t="shared" si="9"/>
        <v>12433341604</v>
      </c>
      <c r="K10" s="191">
        <f t="shared" si="9"/>
        <v>4106394674</v>
      </c>
      <c r="L10" s="191">
        <f t="shared" si="9"/>
        <v>1857274031</v>
      </c>
      <c r="M10" s="191">
        <f t="shared" si="9"/>
        <v>1351091271</v>
      </c>
      <c r="N10" s="192">
        <f t="shared" si="8"/>
        <v>19748101580</v>
      </c>
      <c r="O10" s="189">
        <f t="shared" si="2"/>
        <v>0.99895444632779828</v>
      </c>
      <c r="P10" s="352">
        <f t="shared" ref="P10:Q10" si="10">SUM(P5:P9)</f>
        <v>820762747</v>
      </c>
      <c r="Q10" s="352">
        <f t="shared" si="10"/>
        <v>4319049430</v>
      </c>
      <c r="R10" s="191">
        <v>6374877407</v>
      </c>
      <c r="S10" s="191">
        <f>SUM(S5:S9)</f>
        <v>6157295336</v>
      </c>
      <c r="T10" s="192">
        <f t="shared" si="3"/>
        <v>17671984920</v>
      </c>
      <c r="U10" s="189">
        <f t="shared" si="4"/>
        <v>0.89393442907699483</v>
      </c>
      <c r="V10" s="192">
        <f t="shared" ref="V10:AA10" si="11">SUM(V5+V6+V7+V8+V9)</f>
        <v>2968548224</v>
      </c>
      <c r="W10" s="192">
        <f t="shared" si="11"/>
        <v>2012073454</v>
      </c>
      <c r="X10" s="192">
        <f t="shared" si="11"/>
        <v>692879817</v>
      </c>
      <c r="Y10" s="192">
        <f t="shared" si="11"/>
        <v>11444190</v>
      </c>
      <c r="Z10" s="192">
        <f t="shared" si="11"/>
        <v>4736767</v>
      </c>
      <c r="AA10" s="192">
        <f t="shared" si="11"/>
        <v>243566618</v>
      </c>
      <c r="AB10" s="192">
        <f>SUM(AB5:AB9)</f>
        <v>2724981606</v>
      </c>
      <c r="AC10" s="193">
        <f t="shared" si="6"/>
        <v>2721134228</v>
      </c>
      <c r="AD10" s="189">
        <f t="shared" si="7"/>
        <v>0.99858810863474134</v>
      </c>
    </row>
    <row r="11" spans="1:30" ht="15" customHeight="1" x14ac:dyDescent="0.25">
      <c r="A11" s="474" t="s">
        <v>437</v>
      </c>
      <c r="B11" s="475">
        <v>2</v>
      </c>
      <c r="C11" s="474" t="s">
        <v>276</v>
      </c>
      <c r="D11" s="475" t="s">
        <v>75</v>
      </c>
      <c r="E11" s="163">
        <v>2020</v>
      </c>
      <c r="F11" s="164">
        <v>1</v>
      </c>
      <c r="G11" s="164">
        <v>1</v>
      </c>
      <c r="H11" s="164">
        <f t="shared" si="0"/>
        <v>1</v>
      </c>
      <c r="I11" s="165">
        <v>20298056</v>
      </c>
      <c r="J11" s="166">
        <v>0</v>
      </c>
      <c r="K11" s="166">
        <v>0</v>
      </c>
      <c r="L11" s="166">
        <v>18798056</v>
      </c>
      <c r="M11" s="166">
        <v>877804</v>
      </c>
      <c r="N11" s="167">
        <f t="shared" si="8"/>
        <v>19675860</v>
      </c>
      <c r="O11" s="164">
        <f t="shared" si="2"/>
        <v>0.96934701530038148</v>
      </c>
      <c r="P11" s="349">
        <v>0</v>
      </c>
      <c r="Q11" s="349">
        <v>0</v>
      </c>
      <c r="R11" s="166">
        <v>0</v>
      </c>
      <c r="S11" s="166">
        <v>2046800</v>
      </c>
      <c r="T11" s="167">
        <f t="shared" si="3"/>
        <v>2046800</v>
      </c>
      <c r="U11" s="164">
        <f t="shared" si="4"/>
        <v>0.10083724273891057</v>
      </c>
      <c r="V11" s="178">
        <v>0</v>
      </c>
      <c r="W11" s="168">
        <v>0</v>
      </c>
      <c r="X11" s="168">
        <v>0</v>
      </c>
      <c r="Y11" s="168">
        <v>0</v>
      </c>
      <c r="Z11" s="168">
        <v>0</v>
      </c>
      <c r="AA11" s="168">
        <v>0</v>
      </c>
      <c r="AB11" s="168">
        <f t="shared" ref="AB11:AB15" si="12">V11-AA11</f>
        <v>0</v>
      </c>
      <c r="AC11" s="168">
        <f t="shared" si="6"/>
        <v>0</v>
      </c>
      <c r="AD11" s="164" t="str">
        <f t="shared" si="7"/>
        <v/>
      </c>
    </row>
    <row r="12" spans="1:30" ht="15" customHeight="1" x14ac:dyDescent="0.25">
      <c r="A12" s="440"/>
      <c r="B12" s="440"/>
      <c r="C12" s="440"/>
      <c r="D12" s="440"/>
      <c r="E12" s="169">
        <v>2021</v>
      </c>
      <c r="F12" s="164">
        <v>1</v>
      </c>
      <c r="G12" s="164">
        <v>1</v>
      </c>
      <c r="H12" s="164">
        <f t="shared" si="0"/>
        <v>1</v>
      </c>
      <c r="I12" s="170">
        <v>110470345</v>
      </c>
      <c r="J12" s="166">
        <v>30722</v>
      </c>
      <c r="K12" s="166">
        <v>0</v>
      </c>
      <c r="L12" s="166">
        <v>90923821</v>
      </c>
      <c r="M12" s="166">
        <v>19515802</v>
      </c>
      <c r="N12" s="171">
        <f t="shared" si="8"/>
        <v>110470345</v>
      </c>
      <c r="O12" s="164">
        <f t="shared" si="2"/>
        <v>1</v>
      </c>
      <c r="P12" s="349">
        <v>0</v>
      </c>
      <c r="Q12" s="349">
        <v>30722</v>
      </c>
      <c r="R12" s="166">
        <v>0</v>
      </c>
      <c r="S12" s="166">
        <v>29251853</v>
      </c>
      <c r="T12" s="167">
        <f t="shared" si="3"/>
        <v>29282575</v>
      </c>
      <c r="U12" s="164">
        <f t="shared" si="4"/>
        <v>0.26507181633224736</v>
      </c>
      <c r="V12" s="172">
        <v>17629060</v>
      </c>
      <c r="W12" s="171">
        <v>0</v>
      </c>
      <c r="X12" s="194">
        <v>3522460</v>
      </c>
      <c r="Y12" s="171">
        <v>7973000</v>
      </c>
      <c r="Z12" s="171">
        <v>0</v>
      </c>
      <c r="AA12" s="172">
        <v>2208544</v>
      </c>
      <c r="AB12" s="172">
        <f t="shared" si="12"/>
        <v>15420516</v>
      </c>
      <c r="AC12" s="172">
        <f t="shared" si="6"/>
        <v>11495460</v>
      </c>
      <c r="AD12" s="164">
        <f t="shared" si="7"/>
        <v>0.74546532684120292</v>
      </c>
    </row>
    <row r="13" spans="1:30" ht="15" customHeight="1" x14ac:dyDescent="0.25">
      <c r="A13" s="440"/>
      <c r="B13" s="440"/>
      <c r="C13" s="440"/>
      <c r="D13" s="440"/>
      <c r="E13" s="174">
        <v>2022</v>
      </c>
      <c r="F13" s="175">
        <v>1</v>
      </c>
      <c r="G13" s="164">
        <v>1</v>
      </c>
      <c r="H13" s="175">
        <f t="shared" si="0"/>
        <v>1</v>
      </c>
      <c r="I13" s="176">
        <v>118516120</v>
      </c>
      <c r="J13" s="177">
        <v>0</v>
      </c>
      <c r="K13" s="177">
        <v>78191542</v>
      </c>
      <c r="L13" s="177">
        <v>37528078</v>
      </c>
      <c r="M13" s="177">
        <v>2796500</v>
      </c>
      <c r="N13" s="178">
        <f t="shared" si="8"/>
        <v>118516120</v>
      </c>
      <c r="O13" s="175">
        <f t="shared" si="2"/>
        <v>1</v>
      </c>
      <c r="P13" s="350">
        <v>0</v>
      </c>
      <c r="Q13" s="350">
        <v>0</v>
      </c>
      <c r="R13" s="177">
        <v>20130091</v>
      </c>
      <c r="S13" s="177">
        <v>6887532</v>
      </c>
      <c r="T13" s="179">
        <f t="shared" si="3"/>
        <v>27017623</v>
      </c>
      <c r="U13" s="175">
        <f t="shared" si="4"/>
        <v>0.2279658075205297</v>
      </c>
      <c r="V13" s="168">
        <v>81187770</v>
      </c>
      <c r="W13" s="168">
        <v>10766025</v>
      </c>
      <c r="X13" s="168">
        <v>26024874</v>
      </c>
      <c r="Y13" s="168">
        <v>3411947</v>
      </c>
      <c r="Z13" s="168">
        <v>29287409</v>
      </c>
      <c r="AA13" s="168">
        <v>11697515</v>
      </c>
      <c r="AB13" s="168">
        <f t="shared" si="12"/>
        <v>69490255</v>
      </c>
      <c r="AC13" s="168">
        <f t="shared" si="6"/>
        <v>69490255</v>
      </c>
      <c r="AD13" s="175">
        <f t="shared" si="7"/>
        <v>1</v>
      </c>
    </row>
    <row r="14" spans="1:30" ht="15" customHeight="1" x14ac:dyDescent="0.25">
      <c r="A14" s="440"/>
      <c r="B14" s="440"/>
      <c r="C14" s="440"/>
      <c r="D14" s="440"/>
      <c r="E14" s="174">
        <v>2023</v>
      </c>
      <c r="F14" s="175">
        <v>1</v>
      </c>
      <c r="G14" s="164">
        <v>1</v>
      </c>
      <c r="H14" s="175">
        <f t="shared" si="0"/>
        <v>1</v>
      </c>
      <c r="I14" s="176">
        <v>53003635</v>
      </c>
      <c r="J14" s="177">
        <v>7768320</v>
      </c>
      <c r="K14" s="177">
        <v>40078315</v>
      </c>
      <c r="L14" s="177">
        <v>1957000</v>
      </c>
      <c r="M14" s="177">
        <v>3200000</v>
      </c>
      <c r="N14" s="178">
        <f t="shared" si="8"/>
        <v>53003635</v>
      </c>
      <c r="O14" s="175">
        <f t="shared" si="2"/>
        <v>1</v>
      </c>
      <c r="P14" s="350">
        <v>0</v>
      </c>
      <c r="Q14" s="350">
        <v>7768320</v>
      </c>
      <c r="R14" s="177">
        <v>10479988</v>
      </c>
      <c r="S14" s="177">
        <v>11450955</v>
      </c>
      <c r="T14" s="179">
        <f t="shared" si="3"/>
        <v>29699263</v>
      </c>
      <c r="U14" s="175">
        <f t="shared" si="4"/>
        <v>0.56032502299134768</v>
      </c>
      <c r="V14" s="168">
        <v>91498497</v>
      </c>
      <c r="W14" s="168">
        <v>9250216</v>
      </c>
      <c r="X14" s="168">
        <v>576058</v>
      </c>
      <c r="Y14" s="168">
        <v>8423355</v>
      </c>
      <c r="Z14" s="195">
        <v>10189800</v>
      </c>
      <c r="AA14" s="195">
        <v>63059068</v>
      </c>
      <c r="AB14" s="168">
        <f t="shared" si="12"/>
        <v>28439429</v>
      </c>
      <c r="AC14" s="168">
        <f t="shared" si="6"/>
        <v>28439429</v>
      </c>
      <c r="AD14" s="175">
        <f t="shared" si="7"/>
        <v>1</v>
      </c>
    </row>
    <row r="15" spans="1:30" ht="15" customHeight="1" x14ac:dyDescent="0.25">
      <c r="A15" s="440"/>
      <c r="B15" s="440"/>
      <c r="C15" s="440"/>
      <c r="D15" s="440"/>
      <c r="E15" s="182">
        <v>2024</v>
      </c>
      <c r="F15" s="183">
        <v>1</v>
      </c>
      <c r="G15" s="183">
        <f>'3. Metas Proyecto de Inv'!AZ6</f>
        <v>1</v>
      </c>
      <c r="H15" s="183">
        <f t="shared" si="0"/>
        <v>1</v>
      </c>
      <c r="I15" s="196">
        <v>98573450</v>
      </c>
      <c r="J15" s="184">
        <v>9436700</v>
      </c>
      <c r="K15" s="184">
        <v>89136750</v>
      </c>
      <c r="L15" s="184">
        <v>0</v>
      </c>
      <c r="M15" s="184">
        <v>0</v>
      </c>
      <c r="N15" s="185">
        <f t="shared" si="8"/>
        <v>98573450</v>
      </c>
      <c r="O15" s="183">
        <f t="shared" si="2"/>
        <v>1</v>
      </c>
      <c r="P15" s="351">
        <v>0</v>
      </c>
      <c r="Q15" s="351">
        <v>0</v>
      </c>
      <c r="R15" s="184">
        <v>33275200</v>
      </c>
      <c r="S15" s="184">
        <v>34429170</v>
      </c>
      <c r="T15" s="186">
        <f t="shared" si="3"/>
        <v>67704370</v>
      </c>
      <c r="U15" s="183">
        <f t="shared" si="4"/>
        <v>0.68684184230134993</v>
      </c>
      <c r="V15" s="187">
        <v>23304372</v>
      </c>
      <c r="W15" s="187">
        <v>4595518</v>
      </c>
      <c r="X15" s="187">
        <v>308430</v>
      </c>
      <c r="Y15" s="187">
        <v>2336531</v>
      </c>
      <c r="Z15" s="187">
        <v>13822195</v>
      </c>
      <c r="AA15" s="187">
        <v>2241698</v>
      </c>
      <c r="AB15" s="187">
        <f t="shared" si="12"/>
        <v>21062674</v>
      </c>
      <c r="AC15" s="187">
        <f t="shared" si="6"/>
        <v>21062674</v>
      </c>
      <c r="AD15" s="183">
        <f t="shared" si="7"/>
        <v>1</v>
      </c>
    </row>
    <row r="16" spans="1:30" ht="15" customHeight="1" x14ac:dyDescent="0.25">
      <c r="A16" s="423"/>
      <c r="B16" s="423"/>
      <c r="C16" s="423"/>
      <c r="D16" s="423"/>
      <c r="E16" s="188" t="s">
        <v>436</v>
      </c>
      <c r="F16" s="189">
        <f>AVERAGE(F11:F15)</f>
        <v>1</v>
      </c>
      <c r="G16" s="189">
        <f>SUM(G11+G12+G13+G14+G15)/5</f>
        <v>1</v>
      </c>
      <c r="H16" s="189">
        <f t="shared" si="0"/>
        <v>1</v>
      </c>
      <c r="I16" s="190">
        <f t="shared" ref="I16:M16" si="13">SUM(I11:I15)</f>
        <v>400861606</v>
      </c>
      <c r="J16" s="191">
        <f t="shared" si="13"/>
        <v>17235742</v>
      </c>
      <c r="K16" s="191">
        <f t="shared" si="13"/>
        <v>207406607</v>
      </c>
      <c r="L16" s="191">
        <f t="shared" si="13"/>
        <v>149206955</v>
      </c>
      <c r="M16" s="191">
        <f t="shared" si="13"/>
        <v>26390106</v>
      </c>
      <c r="N16" s="192">
        <f t="shared" si="8"/>
        <v>400239410</v>
      </c>
      <c r="O16" s="189">
        <f t="shared" si="2"/>
        <v>0.99844785334717234</v>
      </c>
      <c r="P16" s="352">
        <v>0</v>
      </c>
      <c r="Q16" s="352">
        <f>SUM(Q11:Q15)</f>
        <v>7799042</v>
      </c>
      <c r="R16" s="191">
        <v>51459466</v>
      </c>
      <c r="S16" s="191">
        <f>SUM(S11:S15)</f>
        <v>84066310</v>
      </c>
      <c r="T16" s="192">
        <f t="shared" si="3"/>
        <v>143324818</v>
      </c>
      <c r="U16" s="189">
        <f t="shared" si="4"/>
        <v>0.35754189439634187</v>
      </c>
      <c r="V16" s="192">
        <f t="shared" ref="V16:AA16" si="14">SUM(V11+V12+V13+V14+V15)</f>
        <v>213619699</v>
      </c>
      <c r="W16" s="192">
        <f t="shared" si="14"/>
        <v>24611759</v>
      </c>
      <c r="X16" s="192">
        <f t="shared" si="14"/>
        <v>30431822</v>
      </c>
      <c r="Y16" s="192">
        <f t="shared" si="14"/>
        <v>22144833</v>
      </c>
      <c r="Z16" s="192">
        <f t="shared" si="14"/>
        <v>53299404</v>
      </c>
      <c r="AA16" s="192">
        <f t="shared" si="14"/>
        <v>79206825</v>
      </c>
      <c r="AB16" s="192">
        <f>SUM(AB11:AB15)</f>
        <v>134412874</v>
      </c>
      <c r="AC16" s="193">
        <f t="shared" si="6"/>
        <v>130487818</v>
      </c>
      <c r="AD16" s="189">
        <f t="shared" si="7"/>
        <v>0.97079851145806162</v>
      </c>
    </row>
    <row r="17" spans="1:30" ht="15" customHeight="1" x14ac:dyDescent="0.25">
      <c r="A17" s="474" t="s">
        <v>437</v>
      </c>
      <c r="B17" s="475">
        <v>3</v>
      </c>
      <c r="C17" s="474" t="s">
        <v>438</v>
      </c>
      <c r="D17" s="475" t="s">
        <v>75</v>
      </c>
      <c r="E17" s="163">
        <v>2020</v>
      </c>
      <c r="F17" s="164">
        <v>1</v>
      </c>
      <c r="G17" s="164">
        <v>1</v>
      </c>
      <c r="H17" s="164">
        <f t="shared" si="0"/>
        <v>1</v>
      </c>
      <c r="I17" s="165">
        <v>25608344</v>
      </c>
      <c r="J17" s="166">
        <v>0</v>
      </c>
      <c r="K17" s="166">
        <v>0</v>
      </c>
      <c r="L17" s="166">
        <v>25608343</v>
      </c>
      <c r="M17" s="166">
        <v>0</v>
      </c>
      <c r="N17" s="167">
        <f t="shared" si="8"/>
        <v>25608343</v>
      </c>
      <c r="O17" s="164">
        <f t="shared" si="2"/>
        <v>0.99999996095022781</v>
      </c>
      <c r="P17" s="349">
        <v>0</v>
      </c>
      <c r="Q17" s="349">
        <v>0</v>
      </c>
      <c r="R17" s="166">
        <v>1034647</v>
      </c>
      <c r="S17" s="166">
        <v>24573695</v>
      </c>
      <c r="T17" s="167">
        <f t="shared" si="3"/>
        <v>25608342</v>
      </c>
      <c r="U17" s="164">
        <f t="shared" si="4"/>
        <v>0.99999992190045561</v>
      </c>
      <c r="V17" s="168">
        <v>0</v>
      </c>
      <c r="W17" s="168">
        <v>0</v>
      </c>
      <c r="X17" s="168">
        <v>0</v>
      </c>
      <c r="Y17" s="168">
        <v>0</v>
      </c>
      <c r="Z17" s="168">
        <v>0</v>
      </c>
      <c r="AA17" s="168">
        <v>0</v>
      </c>
      <c r="AB17" s="168">
        <f t="shared" ref="AB17:AB21" si="15">V17-AA17</f>
        <v>0</v>
      </c>
      <c r="AC17" s="168">
        <f t="shared" si="6"/>
        <v>0</v>
      </c>
      <c r="AD17" s="164" t="str">
        <f t="shared" si="7"/>
        <v/>
      </c>
    </row>
    <row r="18" spans="1:30" ht="15" customHeight="1" x14ac:dyDescent="0.25">
      <c r="A18" s="440"/>
      <c r="B18" s="440"/>
      <c r="C18" s="440"/>
      <c r="D18" s="440"/>
      <c r="E18" s="174">
        <v>2021</v>
      </c>
      <c r="F18" s="175">
        <v>1</v>
      </c>
      <c r="G18" s="175">
        <v>0.98</v>
      </c>
      <c r="H18" s="175">
        <f t="shared" si="0"/>
        <v>0.98</v>
      </c>
      <c r="I18" s="176">
        <v>277305070</v>
      </c>
      <c r="J18" s="177">
        <v>18635400</v>
      </c>
      <c r="K18" s="177">
        <v>213469370</v>
      </c>
      <c r="L18" s="177">
        <v>5200300</v>
      </c>
      <c r="M18" s="177">
        <v>0</v>
      </c>
      <c r="N18" s="178">
        <f t="shared" si="8"/>
        <v>237305070</v>
      </c>
      <c r="O18" s="175">
        <f t="shared" si="2"/>
        <v>0.85575453056087292</v>
      </c>
      <c r="P18" s="350">
        <v>0</v>
      </c>
      <c r="Q18" s="350">
        <v>47951367</v>
      </c>
      <c r="R18" s="177">
        <v>184153403</v>
      </c>
      <c r="S18" s="177">
        <v>5200300</v>
      </c>
      <c r="T18" s="179">
        <f t="shared" si="3"/>
        <v>237305070</v>
      </c>
      <c r="U18" s="175">
        <f t="shared" si="4"/>
        <v>0.85575453056087292</v>
      </c>
      <c r="V18" s="168">
        <v>2</v>
      </c>
      <c r="W18" s="168">
        <v>0</v>
      </c>
      <c r="X18" s="168">
        <v>0</v>
      </c>
      <c r="Y18" s="168">
        <v>0</v>
      </c>
      <c r="Z18" s="168">
        <v>0</v>
      </c>
      <c r="AA18" s="168">
        <v>0</v>
      </c>
      <c r="AB18" s="168">
        <f t="shared" si="15"/>
        <v>2</v>
      </c>
      <c r="AC18" s="168">
        <f t="shared" si="6"/>
        <v>0</v>
      </c>
      <c r="AD18" s="175">
        <f t="shared" si="7"/>
        <v>0</v>
      </c>
    </row>
    <row r="19" spans="1:30" ht="15" customHeight="1" x14ac:dyDescent="0.25">
      <c r="A19" s="440"/>
      <c r="B19" s="440"/>
      <c r="C19" s="440"/>
      <c r="D19" s="440"/>
      <c r="E19" s="174">
        <v>2022</v>
      </c>
      <c r="F19" s="175">
        <v>1</v>
      </c>
      <c r="G19" s="164">
        <v>1</v>
      </c>
      <c r="H19" s="175">
        <f t="shared" si="0"/>
        <v>1</v>
      </c>
      <c r="I19" s="176">
        <v>300463725</v>
      </c>
      <c r="J19" s="177">
        <v>0</v>
      </c>
      <c r="K19" s="177">
        <v>14036288</v>
      </c>
      <c r="L19" s="177">
        <v>11967000</v>
      </c>
      <c r="M19" s="177">
        <v>271224037</v>
      </c>
      <c r="N19" s="178">
        <f t="shared" si="8"/>
        <v>297227325</v>
      </c>
      <c r="O19" s="175">
        <f t="shared" si="2"/>
        <v>0.98922864981454917</v>
      </c>
      <c r="P19" s="350">
        <v>0</v>
      </c>
      <c r="Q19" s="350">
        <v>0</v>
      </c>
      <c r="R19" s="177">
        <v>14036288</v>
      </c>
      <c r="S19" s="177">
        <v>3989000</v>
      </c>
      <c r="T19" s="179">
        <f t="shared" si="3"/>
        <v>18025288</v>
      </c>
      <c r="U19" s="175">
        <f t="shared" si="4"/>
        <v>5.9991561377334315E-2</v>
      </c>
      <c r="V19" s="168">
        <v>0</v>
      </c>
      <c r="W19" s="168">
        <v>0</v>
      </c>
      <c r="X19" s="168">
        <v>0</v>
      </c>
      <c r="Y19" s="168">
        <v>0</v>
      </c>
      <c r="Z19" s="168">
        <v>0</v>
      </c>
      <c r="AA19" s="168">
        <v>0</v>
      </c>
      <c r="AB19" s="168">
        <f t="shared" si="15"/>
        <v>0</v>
      </c>
      <c r="AC19" s="168">
        <f t="shared" si="6"/>
        <v>0</v>
      </c>
      <c r="AD19" s="175" t="str">
        <f t="shared" si="7"/>
        <v/>
      </c>
    </row>
    <row r="20" spans="1:30" ht="15" customHeight="1" x14ac:dyDescent="0.25">
      <c r="A20" s="440"/>
      <c r="B20" s="440"/>
      <c r="C20" s="440"/>
      <c r="D20" s="440"/>
      <c r="E20" s="174">
        <v>2023</v>
      </c>
      <c r="F20" s="175">
        <v>1</v>
      </c>
      <c r="G20" s="197">
        <v>1</v>
      </c>
      <c r="H20" s="198">
        <v>1</v>
      </c>
      <c r="I20" s="180">
        <v>121391713</v>
      </c>
      <c r="J20" s="177">
        <v>0</v>
      </c>
      <c r="K20" s="177">
        <v>51730713</v>
      </c>
      <c r="L20" s="177">
        <v>0</v>
      </c>
      <c r="M20" s="199">
        <v>69661000</v>
      </c>
      <c r="N20" s="171">
        <f t="shared" si="8"/>
        <v>121391713</v>
      </c>
      <c r="O20" s="175">
        <f t="shared" si="2"/>
        <v>1</v>
      </c>
      <c r="P20" s="350">
        <v>0</v>
      </c>
      <c r="Q20" s="350">
        <v>0</v>
      </c>
      <c r="R20" s="177">
        <v>11758325</v>
      </c>
      <c r="S20" s="199">
        <v>18456241</v>
      </c>
      <c r="T20" s="179">
        <f t="shared" si="3"/>
        <v>30214566</v>
      </c>
      <c r="U20" s="175">
        <f t="shared" si="4"/>
        <v>0.24890138917472893</v>
      </c>
      <c r="V20" s="168">
        <v>279202037</v>
      </c>
      <c r="W20" s="168">
        <v>203781672</v>
      </c>
      <c r="X20" s="168">
        <v>19865000</v>
      </c>
      <c r="Y20" s="168">
        <v>55324853</v>
      </c>
      <c r="Z20" s="168">
        <v>0</v>
      </c>
      <c r="AA20" s="168">
        <v>230512</v>
      </c>
      <c r="AB20" s="168">
        <f t="shared" si="15"/>
        <v>278971525</v>
      </c>
      <c r="AC20" s="168">
        <f t="shared" si="6"/>
        <v>278971525</v>
      </c>
      <c r="AD20" s="175">
        <f t="shared" si="7"/>
        <v>1</v>
      </c>
    </row>
    <row r="21" spans="1:30" ht="15" customHeight="1" x14ac:dyDescent="0.25">
      <c r="A21" s="440"/>
      <c r="B21" s="440"/>
      <c r="C21" s="440"/>
      <c r="D21" s="440"/>
      <c r="E21" s="182">
        <v>2024</v>
      </c>
      <c r="F21" s="183">
        <v>1</v>
      </c>
      <c r="G21" s="183">
        <f>'3. Metas Proyecto de Inv'!AZ7</f>
        <v>1</v>
      </c>
      <c r="H21" s="183">
        <f t="shared" ref="H21:H25" si="16">IFERROR(G21/F21,"")</f>
        <v>1</v>
      </c>
      <c r="I21" s="196">
        <v>8854790</v>
      </c>
      <c r="J21" s="184">
        <v>0</v>
      </c>
      <c r="K21" s="184">
        <v>8854790</v>
      </c>
      <c r="L21" s="184">
        <v>0</v>
      </c>
      <c r="M21" s="184">
        <v>0</v>
      </c>
      <c r="N21" s="185">
        <f t="shared" si="8"/>
        <v>8854790</v>
      </c>
      <c r="O21" s="183">
        <f t="shared" si="2"/>
        <v>1</v>
      </c>
      <c r="P21" s="351">
        <v>0</v>
      </c>
      <c r="Q21" s="351">
        <v>0</v>
      </c>
      <c r="R21" s="184">
        <v>8854790</v>
      </c>
      <c r="S21" s="184">
        <v>0</v>
      </c>
      <c r="T21" s="186">
        <f t="shared" si="3"/>
        <v>8854790</v>
      </c>
      <c r="U21" s="183">
        <f t="shared" si="4"/>
        <v>1</v>
      </c>
      <c r="V21" s="187">
        <v>91177147</v>
      </c>
      <c r="W21" s="187">
        <v>0</v>
      </c>
      <c r="X21" s="187">
        <v>61566000</v>
      </c>
      <c r="Y21" s="187">
        <v>19361536</v>
      </c>
      <c r="Z21" s="187">
        <v>10206751</v>
      </c>
      <c r="AA21" s="187">
        <v>42860</v>
      </c>
      <c r="AB21" s="187">
        <f t="shared" si="15"/>
        <v>91134287</v>
      </c>
      <c r="AC21" s="187">
        <f t="shared" si="6"/>
        <v>91134287</v>
      </c>
      <c r="AD21" s="183">
        <f t="shared" si="7"/>
        <v>1</v>
      </c>
    </row>
    <row r="22" spans="1:30" ht="15" customHeight="1" x14ac:dyDescent="0.25">
      <c r="A22" s="423"/>
      <c r="B22" s="423"/>
      <c r="C22" s="423"/>
      <c r="D22" s="423"/>
      <c r="E22" s="188" t="s">
        <v>436</v>
      </c>
      <c r="F22" s="189">
        <f>AVERAGE(F17:F21)</f>
        <v>1</v>
      </c>
      <c r="G22" s="189">
        <f>SUM(G17+G18+G19+G20+G21)/5</f>
        <v>0.99600000000000011</v>
      </c>
      <c r="H22" s="189">
        <f t="shared" si="16"/>
        <v>0.99600000000000011</v>
      </c>
      <c r="I22" s="190">
        <f t="shared" ref="I22:M22" si="17">SUM(I17:I21)</f>
        <v>733623642</v>
      </c>
      <c r="J22" s="191">
        <f t="shared" si="17"/>
        <v>18635400</v>
      </c>
      <c r="K22" s="191">
        <f t="shared" si="17"/>
        <v>288091161</v>
      </c>
      <c r="L22" s="191">
        <f t="shared" si="17"/>
        <v>42775643</v>
      </c>
      <c r="M22" s="191">
        <f t="shared" si="17"/>
        <v>340885037</v>
      </c>
      <c r="N22" s="192">
        <f t="shared" si="8"/>
        <v>690387241</v>
      </c>
      <c r="O22" s="189">
        <f t="shared" si="2"/>
        <v>0.94106460244093393</v>
      </c>
      <c r="P22" s="352">
        <f t="shared" ref="P22:Q22" si="18">SUM(P17:P21)</f>
        <v>0</v>
      </c>
      <c r="Q22" s="352">
        <f t="shared" si="18"/>
        <v>47951367</v>
      </c>
      <c r="R22" s="191">
        <v>276949700</v>
      </c>
      <c r="S22" s="191">
        <f>SUM(S17:S21)</f>
        <v>52219236</v>
      </c>
      <c r="T22" s="192">
        <f t="shared" si="3"/>
        <v>377120303</v>
      </c>
      <c r="U22" s="189">
        <f t="shared" si="4"/>
        <v>0.51405145828165666</v>
      </c>
      <c r="V22" s="192">
        <f t="shared" ref="V22:AA22" si="19">SUM(V17+V18+V19+V20+V21)</f>
        <v>370379186</v>
      </c>
      <c r="W22" s="192">
        <f t="shared" si="19"/>
        <v>203781672</v>
      </c>
      <c r="X22" s="192">
        <f t="shared" si="19"/>
        <v>81431000</v>
      </c>
      <c r="Y22" s="192">
        <f t="shared" si="19"/>
        <v>74686389</v>
      </c>
      <c r="Z22" s="192">
        <f t="shared" si="19"/>
        <v>10206751</v>
      </c>
      <c r="AA22" s="192">
        <f t="shared" si="19"/>
        <v>273372</v>
      </c>
      <c r="AB22" s="192">
        <f>SUM(AB17:AB21)</f>
        <v>370105814</v>
      </c>
      <c r="AC22" s="193">
        <f t="shared" si="6"/>
        <v>370105812</v>
      </c>
      <c r="AD22" s="189">
        <f t="shared" si="7"/>
        <v>0.99999999459613997</v>
      </c>
    </row>
    <row r="23" spans="1:30" ht="15" customHeight="1" x14ac:dyDescent="0.25">
      <c r="A23" s="474" t="s">
        <v>437</v>
      </c>
      <c r="B23" s="475">
        <v>4</v>
      </c>
      <c r="C23" s="474" t="s">
        <v>283</v>
      </c>
      <c r="D23" s="475" t="s">
        <v>75</v>
      </c>
      <c r="E23" s="163">
        <v>2020</v>
      </c>
      <c r="F23" s="164">
        <v>1</v>
      </c>
      <c r="G23" s="164">
        <v>1</v>
      </c>
      <c r="H23" s="164">
        <f t="shared" si="16"/>
        <v>1</v>
      </c>
      <c r="I23" s="165">
        <v>157972560</v>
      </c>
      <c r="J23" s="166">
        <v>0</v>
      </c>
      <c r="K23" s="166">
        <v>0</v>
      </c>
      <c r="L23" s="166">
        <v>157972560</v>
      </c>
      <c r="M23" s="166">
        <v>0</v>
      </c>
      <c r="N23" s="167">
        <f t="shared" si="8"/>
        <v>157972560</v>
      </c>
      <c r="O23" s="164">
        <f t="shared" si="2"/>
        <v>1</v>
      </c>
      <c r="P23" s="349">
        <v>0</v>
      </c>
      <c r="Q23" s="349">
        <v>0</v>
      </c>
      <c r="R23" s="166">
        <v>18052080</v>
      </c>
      <c r="S23" s="166">
        <v>69172005</v>
      </c>
      <c r="T23" s="167">
        <f t="shared" si="3"/>
        <v>87224085</v>
      </c>
      <c r="U23" s="164">
        <f t="shared" si="4"/>
        <v>0.55214706275570902</v>
      </c>
      <c r="V23" s="168">
        <v>0</v>
      </c>
      <c r="W23" s="168">
        <v>0</v>
      </c>
      <c r="X23" s="168">
        <v>0</v>
      </c>
      <c r="Y23" s="168">
        <v>0</v>
      </c>
      <c r="Z23" s="168">
        <v>0</v>
      </c>
      <c r="AA23" s="168">
        <v>0</v>
      </c>
      <c r="AB23" s="168">
        <f t="shared" ref="AB23:AB27" si="20">V23-AA23</f>
        <v>0</v>
      </c>
      <c r="AC23" s="168">
        <f t="shared" si="6"/>
        <v>0</v>
      </c>
      <c r="AD23" s="164" t="str">
        <f t="shared" si="7"/>
        <v/>
      </c>
    </row>
    <row r="24" spans="1:30" ht="15" customHeight="1" x14ac:dyDescent="0.25">
      <c r="A24" s="440"/>
      <c r="B24" s="440"/>
      <c r="C24" s="440"/>
      <c r="D24" s="440"/>
      <c r="E24" s="169">
        <v>2021</v>
      </c>
      <c r="F24" s="164">
        <v>1</v>
      </c>
      <c r="G24" s="164">
        <v>1</v>
      </c>
      <c r="H24" s="164">
        <f t="shared" si="16"/>
        <v>1</v>
      </c>
      <c r="I24" s="170">
        <v>512770000</v>
      </c>
      <c r="J24" s="166">
        <v>436972000</v>
      </c>
      <c r="K24" s="166">
        <v>0</v>
      </c>
      <c r="L24" s="166">
        <v>65298000</v>
      </c>
      <c r="M24" s="166">
        <v>10500000</v>
      </c>
      <c r="N24" s="171">
        <f t="shared" si="8"/>
        <v>512770000</v>
      </c>
      <c r="O24" s="164">
        <f t="shared" si="2"/>
        <v>1</v>
      </c>
      <c r="P24" s="349">
        <v>7250600</v>
      </c>
      <c r="Q24" s="349">
        <v>109562258</v>
      </c>
      <c r="R24" s="166">
        <v>111364192</v>
      </c>
      <c r="S24" s="166">
        <v>157578674</v>
      </c>
      <c r="T24" s="167">
        <f t="shared" si="3"/>
        <v>385755724</v>
      </c>
      <c r="U24" s="164">
        <f t="shared" si="4"/>
        <v>0.75229776312966823</v>
      </c>
      <c r="V24" s="172">
        <v>70748775</v>
      </c>
      <c r="W24" s="171">
        <v>29039820</v>
      </c>
      <c r="X24" s="194">
        <v>31643278</v>
      </c>
      <c r="Y24" s="171">
        <v>10065677</v>
      </c>
      <c r="Z24" s="171"/>
      <c r="AA24" s="172">
        <v>0</v>
      </c>
      <c r="AB24" s="172">
        <f t="shared" si="20"/>
        <v>70748775</v>
      </c>
      <c r="AC24" s="172">
        <f t="shared" si="6"/>
        <v>70748775</v>
      </c>
      <c r="AD24" s="164">
        <f t="shared" si="7"/>
        <v>1</v>
      </c>
    </row>
    <row r="25" spans="1:30" ht="15" customHeight="1" x14ac:dyDescent="0.25">
      <c r="A25" s="440"/>
      <c r="B25" s="440"/>
      <c r="C25" s="440"/>
      <c r="D25" s="440"/>
      <c r="E25" s="174">
        <v>2022</v>
      </c>
      <c r="F25" s="175">
        <v>1</v>
      </c>
      <c r="G25" s="164">
        <v>1</v>
      </c>
      <c r="H25" s="175">
        <f t="shared" si="16"/>
        <v>1</v>
      </c>
      <c r="I25" s="176">
        <v>591958000</v>
      </c>
      <c r="J25" s="177">
        <v>258828000</v>
      </c>
      <c r="K25" s="177">
        <v>69085000</v>
      </c>
      <c r="L25" s="177">
        <v>242545000</v>
      </c>
      <c r="M25" s="177">
        <v>21500000</v>
      </c>
      <c r="N25" s="178">
        <f t="shared" si="8"/>
        <v>591958000</v>
      </c>
      <c r="O25" s="175">
        <f t="shared" si="2"/>
        <v>1</v>
      </c>
      <c r="P25" s="350">
        <v>21715666</v>
      </c>
      <c r="Q25" s="350">
        <v>138084800</v>
      </c>
      <c r="R25" s="177">
        <v>134831533</v>
      </c>
      <c r="S25" s="177">
        <v>208499858</v>
      </c>
      <c r="T25" s="179">
        <f t="shared" si="3"/>
        <v>503131857</v>
      </c>
      <c r="U25" s="175">
        <f t="shared" si="4"/>
        <v>0.84994519374685362</v>
      </c>
      <c r="V25" s="168">
        <v>127014276</v>
      </c>
      <c r="W25" s="168">
        <v>89025772</v>
      </c>
      <c r="X25" s="168">
        <v>34587310</v>
      </c>
      <c r="Y25" s="168">
        <v>3351527</v>
      </c>
      <c r="Z25" s="168">
        <v>35316</v>
      </c>
      <c r="AA25" s="168">
        <v>0</v>
      </c>
      <c r="AB25" s="168">
        <f t="shared" si="20"/>
        <v>127014276</v>
      </c>
      <c r="AC25" s="168">
        <f t="shared" si="6"/>
        <v>126999925</v>
      </c>
      <c r="AD25" s="175">
        <f t="shared" si="7"/>
        <v>0.99988701270084002</v>
      </c>
    </row>
    <row r="26" spans="1:30" ht="15" customHeight="1" x14ac:dyDescent="0.25">
      <c r="A26" s="440"/>
      <c r="B26" s="440"/>
      <c r="C26" s="440"/>
      <c r="D26" s="440"/>
      <c r="E26" s="174">
        <v>2023</v>
      </c>
      <c r="F26" s="175">
        <v>1</v>
      </c>
      <c r="G26" s="164">
        <v>1</v>
      </c>
      <c r="H26" s="175">
        <v>1</v>
      </c>
      <c r="I26" s="176">
        <v>928092346</v>
      </c>
      <c r="J26" s="177">
        <v>586680000</v>
      </c>
      <c r="K26" s="177">
        <v>176523546</v>
      </c>
      <c r="L26" s="177">
        <v>45711800</v>
      </c>
      <c r="M26" s="177">
        <v>119177000</v>
      </c>
      <c r="N26" s="178">
        <f t="shared" si="8"/>
        <v>928092346</v>
      </c>
      <c r="O26" s="175">
        <f t="shared" si="2"/>
        <v>1</v>
      </c>
      <c r="P26" s="350">
        <v>35108800</v>
      </c>
      <c r="Q26" s="350">
        <v>146670000</v>
      </c>
      <c r="R26" s="177">
        <v>186295397</v>
      </c>
      <c r="S26" s="177">
        <v>290970332</v>
      </c>
      <c r="T26" s="179">
        <f t="shared" si="3"/>
        <v>659044529</v>
      </c>
      <c r="U26" s="175">
        <f t="shared" si="4"/>
        <v>0.71010663091924686</v>
      </c>
      <c r="V26" s="168">
        <v>88826143</v>
      </c>
      <c r="W26" s="168">
        <v>64029562</v>
      </c>
      <c r="X26" s="168">
        <v>24796581</v>
      </c>
      <c r="Y26" s="168">
        <v>0</v>
      </c>
      <c r="Z26" s="168">
        <v>0</v>
      </c>
      <c r="AA26" s="168">
        <v>0</v>
      </c>
      <c r="AB26" s="168">
        <f t="shared" si="20"/>
        <v>88826143</v>
      </c>
      <c r="AC26" s="168">
        <f t="shared" si="6"/>
        <v>88826143</v>
      </c>
      <c r="AD26" s="175">
        <f t="shared" si="7"/>
        <v>1</v>
      </c>
    </row>
    <row r="27" spans="1:30" ht="15" customHeight="1" x14ac:dyDescent="0.25">
      <c r="A27" s="440"/>
      <c r="B27" s="440"/>
      <c r="C27" s="440"/>
      <c r="D27" s="440"/>
      <c r="E27" s="182">
        <v>2024</v>
      </c>
      <c r="F27" s="183">
        <v>1</v>
      </c>
      <c r="G27" s="183">
        <f>'3. Metas Proyecto de Inv'!AZ8</f>
        <v>1</v>
      </c>
      <c r="H27" s="183">
        <f t="shared" ref="H27:H31" si="21">IFERROR(G27/F27,"")</f>
        <v>1</v>
      </c>
      <c r="I27" s="196">
        <v>355744250</v>
      </c>
      <c r="J27" s="184">
        <v>204294000</v>
      </c>
      <c r="K27" s="184">
        <v>151450250</v>
      </c>
      <c r="L27" s="184">
        <v>0</v>
      </c>
      <c r="M27" s="184">
        <v>0</v>
      </c>
      <c r="N27" s="185">
        <f t="shared" si="8"/>
        <v>355744250</v>
      </c>
      <c r="O27" s="183">
        <f t="shared" si="2"/>
        <v>1</v>
      </c>
      <c r="P27" s="351">
        <v>0</v>
      </c>
      <c r="Q27" s="351">
        <v>114860500</v>
      </c>
      <c r="R27" s="184">
        <v>174766600</v>
      </c>
      <c r="S27" s="184">
        <v>66117150</v>
      </c>
      <c r="T27" s="186">
        <f t="shared" si="3"/>
        <v>355744250</v>
      </c>
      <c r="U27" s="183">
        <f t="shared" si="4"/>
        <v>1</v>
      </c>
      <c r="V27" s="187">
        <v>269047817</v>
      </c>
      <c r="W27" s="187">
        <v>105201250</v>
      </c>
      <c r="X27" s="187">
        <v>40087200</v>
      </c>
      <c r="Y27" s="187">
        <v>5282169</v>
      </c>
      <c r="Z27" s="187">
        <v>118477198</v>
      </c>
      <c r="AA27" s="187">
        <v>0</v>
      </c>
      <c r="AB27" s="187">
        <f t="shared" si="20"/>
        <v>269047817</v>
      </c>
      <c r="AC27" s="187">
        <f t="shared" si="6"/>
        <v>269047817</v>
      </c>
      <c r="AD27" s="183">
        <f t="shared" si="7"/>
        <v>1</v>
      </c>
    </row>
    <row r="28" spans="1:30" ht="15" customHeight="1" x14ac:dyDescent="0.25">
      <c r="A28" s="423"/>
      <c r="B28" s="423"/>
      <c r="C28" s="423"/>
      <c r="D28" s="423"/>
      <c r="E28" s="188" t="s">
        <v>436</v>
      </c>
      <c r="F28" s="189">
        <f>AVERAGE(F23:F27)</f>
        <v>1</v>
      </c>
      <c r="G28" s="189">
        <f>SUM(G23+G24+G25+G26+G27)/5</f>
        <v>1</v>
      </c>
      <c r="H28" s="189">
        <f t="shared" si="21"/>
        <v>1</v>
      </c>
      <c r="I28" s="190">
        <f t="shared" ref="I28:M28" si="22">SUM(I23:I27)</f>
        <v>2546537156</v>
      </c>
      <c r="J28" s="191">
        <f t="shared" si="22"/>
        <v>1486774000</v>
      </c>
      <c r="K28" s="191">
        <f t="shared" si="22"/>
        <v>397058796</v>
      </c>
      <c r="L28" s="191">
        <f t="shared" si="22"/>
        <v>511527360</v>
      </c>
      <c r="M28" s="191">
        <f t="shared" si="22"/>
        <v>151177000</v>
      </c>
      <c r="N28" s="192">
        <f t="shared" si="8"/>
        <v>2546537156</v>
      </c>
      <c r="O28" s="189">
        <f t="shared" si="2"/>
        <v>1</v>
      </c>
      <c r="P28" s="352">
        <f t="shared" ref="P28:Q28" si="23">SUM(P23:P27)</f>
        <v>64075066</v>
      </c>
      <c r="Q28" s="352">
        <f t="shared" si="23"/>
        <v>509177558</v>
      </c>
      <c r="R28" s="191">
        <v>767611808</v>
      </c>
      <c r="S28" s="191">
        <f>SUM(S23:S27)</f>
        <v>792338019</v>
      </c>
      <c r="T28" s="192">
        <f t="shared" si="3"/>
        <v>2133202451</v>
      </c>
      <c r="U28" s="189">
        <f t="shared" si="4"/>
        <v>0.8376875420701696</v>
      </c>
      <c r="V28" s="192">
        <f t="shared" ref="V28:AA28" si="24">SUM(V23+V24+V25+V26+V27)</f>
        <v>555637011</v>
      </c>
      <c r="W28" s="192">
        <f t="shared" si="24"/>
        <v>287296404</v>
      </c>
      <c r="X28" s="192">
        <f t="shared" si="24"/>
        <v>131114369</v>
      </c>
      <c r="Y28" s="192">
        <f t="shared" si="24"/>
        <v>18699373</v>
      </c>
      <c r="Z28" s="192">
        <f t="shared" si="24"/>
        <v>118512514</v>
      </c>
      <c r="AA28" s="192">
        <f t="shared" si="24"/>
        <v>0</v>
      </c>
      <c r="AB28" s="192">
        <f>SUM(AB23:AB27)</f>
        <v>555637011</v>
      </c>
      <c r="AC28" s="193">
        <f t="shared" si="6"/>
        <v>555622660</v>
      </c>
      <c r="AD28" s="189">
        <f t="shared" si="7"/>
        <v>0.99997417198689809</v>
      </c>
    </row>
    <row r="29" spans="1:30" ht="15" customHeight="1" x14ac:dyDescent="0.25">
      <c r="A29" s="474" t="s">
        <v>439</v>
      </c>
      <c r="B29" s="475">
        <v>5</v>
      </c>
      <c r="C29" s="474" t="s">
        <v>290</v>
      </c>
      <c r="D29" s="475" t="s">
        <v>75</v>
      </c>
      <c r="E29" s="163">
        <v>2020</v>
      </c>
      <c r="F29" s="164">
        <v>1</v>
      </c>
      <c r="G29" s="164">
        <v>1</v>
      </c>
      <c r="H29" s="164">
        <f t="shared" si="21"/>
        <v>1</v>
      </c>
      <c r="I29" s="165">
        <v>1171286027</v>
      </c>
      <c r="J29" s="166">
        <v>0</v>
      </c>
      <c r="K29" s="166">
        <v>0</v>
      </c>
      <c r="L29" s="166">
        <v>357000000</v>
      </c>
      <c r="M29" s="166">
        <v>813086027</v>
      </c>
      <c r="N29" s="167">
        <f t="shared" si="8"/>
        <v>1170086027</v>
      </c>
      <c r="O29" s="164">
        <f t="shared" si="2"/>
        <v>0.99897548508875023</v>
      </c>
      <c r="P29" s="349">
        <v>0</v>
      </c>
      <c r="Q29" s="349">
        <v>0</v>
      </c>
      <c r="R29" s="166">
        <v>538849</v>
      </c>
      <c r="S29" s="166">
        <v>84807744</v>
      </c>
      <c r="T29" s="167">
        <f t="shared" si="3"/>
        <v>85346593</v>
      </c>
      <c r="U29" s="164">
        <f t="shared" si="4"/>
        <v>7.2865714294054321E-2</v>
      </c>
      <c r="V29" s="168">
        <v>0</v>
      </c>
      <c r="W29" s="168">
        <v>0</v>
      </c>
      <c r="X29" s="168">
        <v>0</v>
      </c>
      <c r="Y29" s="168">
        <v>0</v>
      </c>
      <c r="Z29" s="168">
        <v>0</v>
      </c>
      <c r="AA29" s="168">
        <v>0</v>
      </c>
      <c r="AB29" s="168">
        <f t="shared" ref="AB29:AB33" si="25">V29-AA29</f>
        <v>0</v>
      </c>
      <c r="AC29" s="168">
        <f t="shared" si="6"/>
        <v>0</v>
      </c>
      <c r="AD29" s="164" t="str">
        <f t="shared" si="7"/>
        <v/>
      </c>
    </row>
    <row r="30" spans="1:30" ht="15" customHeight="1" x14ac:dyDescent="0.25">
      <c r="A30" s="440"/>
      <c r="B30" s="440"/>
      <c r="C30" s="440"/>
      <c r="D30" s="440"/>
      <c r="E30" s="169">
        <v>2021</v>
      </c>
      <c r="F30" s="164">
        <v>1</v>
      </c>
      <c r="G30" s="164">
        <v>1</v>
      </c>
      <c r="H30" s="164">
        <f t="shared" si="21"/>
        <v>1</v>
      </c>
      <c r="I30" s="170">
        <v>2505792624</v>
      </c>
      <c r="J30" s="166">
        <v>229971000</v>
      </c>
      <c r="K30" s="166">
        <v>827838899</v>
      </c>
      <c r="L30" s="166">
        <v>1221096140</v>
      </c>
      <c r="M30" s="166">
        <v>226886585</v>
      </c>
      <c r="N30" s="171">
        <f t="shared" si="8"/>
        <v>2505792624</v>
      </c>
      <c r="O30" s="164">
        <f t="shared" si="2"/>
        <v>1</v>
      </c>
      <c r="P30" s="349">
        <v>4265100</v>
      </c>
      <c r="Q30" s="349">
        <v>544478349</v>
      </c>
      <c r="R30" s="166">
        <v>78631016</v>
      </c>
      <c r="S30" s="166">
        <v>893698645</v>
      </c>
      <c r="T30" s="167">
        <f t="shared" si="3"/>
        <v>1521073110</v>
      </c>
      <c r="U30" s="164">
        <f t="shared" si="4"/>
        <v>0.60702274219799923</v>
      </c>
      <c r="V30" s="172">
        <v>1084739434</v>
      </c>
      <c r="W30" s="171">
        <v>404946873</v>
      </c>
      <c r="X30" s="194">
        <v>322131982</v>
      </c>
      <c r="Y30" s="171">
        <v>158294382</v>
      </c>
      <c r="Z30" s="171">
        <v>199293269</v>
      </c>
      <c r="AA30" s="172">
        <v>0</v>
      </c>
      <c r="AB30" s="172">
        <f t="shared" si="25"/>
        <v>1084739434</v>
      </c>
      <c r="AC30" s="172">
        <f t="shared" si="6"/>
        <v>1084666506</v>
      </c>
      <c r="AD30" s="164">
        <f t="shared" si="7"/>
        <v>0.99993276910775608</v>
      </c>
    </row>
    <row r="31" spans="1:30" ht="15" customHeight="1" x14ac:dyDescent="0.25">
      <c r="A31" s="440"/>
      <c r="B31" s="440"/>
      <c r="C31" s="440"/>
      <c r="D31" s="440"/>
      <c r="E31" s="174">
        <v>2022</v>
      </c>
      <c r="F31" s="175">
        <v>1</v>
      </c>
      <c r="G31" s="164">
        <v>1</v>
      </c>
      <c r="H31" s="175">
        <f t="shared" si="21"/>
        <v>1</v>
      </c>
      <c r="I31" s="176">
        <v>3377147931</v>
      </c>
      <c r="J31" s="177">
        <v>3337147931</v>
      </c>
      <c r="K31" s="177">
        <v>40000000</v>
      </c>
      <c r="L31" s="177">
        <v>0</v>
      </c>
      <c r="M31" s="177">
        <v>0</v>
      </c>
      <c r="N31" s="178">
        <f t="shared" si="8"/>
        <v>3377147931</v>
      </c>
      <c r="O31" s="175">
        <f t="shared" si="2"/>
        <v>1</v>
      </c>
      <c r="P31" s="350">
        <v>112476281</v>
      </c>
      <c r="Q31" s="350">
        <v>1337276359</v>
      </c>
      <c r="R31" s="177">
        <v>537001344</v>
      </c>
      <c r="S31" s="177">
        <v>599842168</v>
      </c>
      <c r="T31" s="179">
        <f t="shared" si="3"/>
        <v>2586596152</v>
      </c>
      <c r="U31" s="175">
        <f t="shared" si="4"/>
        <v>0.76591141544518859</v>
      </c>
      <c r="V31" s="168">
        <v>984719514</v>
      </c>
      <c r="W31" s="168">
        <v>293085807</v>
      </c>
      <c r="X31" s="168">
        <v>230686380</v>
      </c>
      <c r="Y31" s="168">
        <v>315683008</v>
      </c>
      <c r="Z31" s="168">
        <v>122706097</v>
      </c>
      <c r="AA31" s="168">
        <v>22558222</v>
      </c>
      <c r="AB31" s="168">
        <f t="shared" si="25"/>
        <v>962161292</v>
      </c>
      <c r="AC31" s="168">
        <f t="shared" si="6"/>
        <v>962161292</v>
      </c>
      <c r="AD31" s="175">
        <f t="shared" si="7"/>
        <v>1</v>
      </c>
    </row>
    <row r="32" spans="1:30" ht="15" customHeight="1" x14ac:dyDescent="0.25">
      <c r="A32" s="440"/>
      <c r="B32" s="440"/>
      <c r="C32" s="440"/>
      <c r="D32" s="440"/>
      <c r="E32" s="174">
        <v>2023</v>
      </c>
      <c r="F32" s="175">
        <v>1</v>
      </c>
      <c r="G32" s="164">
        <v>1</v>
      </c>
      <c r="H32" s="175">
        <v>1</v>
      </c>
      <c r="I32" s="176">
        <v>4522451552</v>
      </c>
      <c r="J32" s="177">
        <v>2951567691</v>
      </c>
      <c r="K32" s="177">
        <v>35000000</v>
      </c>
      <c r="L32" s="177">
        <v>94293034</v>
      </c>
      <c r="M32" s="177">
        <v>1402710767</v>
      </c>
      <c r="N32" s="178">
        <f t="shared" si="8"/>
        <v>4483571492</v>
      </c>
      <c r="O32" s="175">
        <f t="shared" si="2"/>
        <v>0.99140287970961105</v>
      </c>
      <c r="P32" s="350">
        <v>187384737</v>
      </c>
      <c r="Q32" s="350">
        <v>1288429579</v>
      </c>
      <c r="R32" s="177">
        <v>757260800</v>
      </c>
      <c r="S32" s="177">
        <v>812731065</v>
      </c>
      <c r="T32" s="179">
        <f t="shared" si="3"/>
        <v>3045806181</v>
      </c>
      <c r="U32" s="175">
        <f t="shared" si="4"/>
        <v>0.67348564069260808</v>
      </c>
      <c r="V32" s="168">
        <v>790551779</v>
      </c>
      <c r="W32" s="168">
        <v>303664477</v>
      </c>
      <c r="X32" s="168">
        <v>454715168</v>
      </c>
      <c r="Y32" s="168">
        <v>32172134</v>
      </c>
      <c r="Z32" s="168">
        <v>0</v>
      </c>
      <c r="AA32" s="168">
        <v>0</v>
      </c>
      <c r="AB32" s="168">
        <f t="shared" si="25"/>
        <v>790551779</v>
      </c>
      <c r="AC32" s="168">
        <f t="shared" si="6"/>
        <v>790551779</v>
      </c>
      <c r="AD32" s="175">
        <f t="shared" si="7"/>
        <v>1</v>
      </c>
    </row>
    <row r="33" spans="1:30" ht="15" customHeight="1" x14ac:dyDescent="0.25">
      <c r="A33" s="440"/>
      <c r="B33" s="440"/>
      <c r="C33" s="440"/>
      <c r="D33" s="440"/>
      <c r="E33" s="182">
        <v>2024</v>
      </c>
      <c r="F33" s="183">
        <v>1</v>
      </c>
      <c r="G33" s="183">
        <f>'3. Metas Proyecto de Inv'!AZ9</f>
        <v>1</v>
      </c>
      <c r="H33" s="183">
        <f t="shared" ref="H33:H37" si="26">IFERROR(G33/F33,"")</f>
        <v>1</v>
      </c>
      <c r="I33" s="184">
        <v>2912044804</v>
      </c>
      <c r="J33" s="344">
        <v>1167170588</v>
      </c>
      <c r="K33" s="184">
        <v>1744874216</v>
      </c>
      <c r="L33" s="184">
        <v>0</v>
      </c>
      <c r="M33" s="184">
        <v>0</v>
      </c>
      <c r="N33" s="185">
        <f t="shared" si="8"/>
        <v>2912044804</v>
      </c>
      <c r="O33" s="183">
        <f t="shared" si="2"/>
        <v>1</v>
      </c>
      <c r="P33" s="351">
        <v>299624475</v>
      </c>
      <c r="Q33" s="351">
        <v>453546992</v>
      </c>
      <c r="R33" s="184">
        <v>1798683976</v>
      </c>
      <c r="S33" s="184">
        <v>297439494</v>
      </c>
      <c r="T33" s="186">
        <f t="shared" si="3"/>
        <v>2849294937</v>
      </c>
      <c r="U33" s="183">
        <f t="shared" si="4"/>
        <v>0.97845161348005139</v>
      </c>
      <c r="V33" s="187">
        <v>1460549248</v>
      </c>
      <c r="W33" s="187">
        <v>1011515989</v>
      </c>
      <c r="X33" s="187">
        <v>418302822</v>
      </c>
      <c r="Y33" s="187">
        <v>24587437</v>
      </c>
      <c r="Z33" s="187">
        <v>6115236</v>
      </c>
      <c r="AA33" s="187">
        <v>27764</v>
      </c>
      <c r="AB33" s="187">
        <f t="shared" si="25"/>
        <v>1460521484</v>
      </c>
      <c r="AC33" s="187">
        <f t="shared" si="6"/>
        <v>1460521484</v>
      </c>
      <c r="AD33" s="183">
        <f t="shared" si="7"/>
        <v>1</v>
      </c>
    </row>
    <row r="34" spans="1:30" ht="15" customHeight="1" x14ac:dyDescent="0.25">
      <c r="A34" s="423"/>
      <c r="B34" s="423"/>
      <c r="C34" s="423"/>
      <c r="D34" s="423"/>
      <c r="E34" s="188" t="s">
        <v>436</v>
      </c>
      <c r="F34" s="189">
        <f>AVERAGE(F29:F33)</f>
        <v>1</v>
      </c>
      <c r="G34" s="189">
        <f>SUM(G29+G30+G31+G32+G33)/5</f>
        <v>1</v>
      </c>
      <c r="H34" s="189">
        <f t="shared" si="26"/>
        <v>1</v>
      </c>
      <c r="I34" s="190">
        <f t="shared" ref="I34:M34" si="27">SUM(I29:I33)</f>
        <v>14488722938</v>
      </c>
      <c r="J34" s="191">
        <f t="shared" si="27"/>
        <v>7685857210</v>
      </c>
      <c r="K34" s="191">
        <f t="shared" si="27"/>
        <v>2647713115</v>
      </c>
      <c r="L34" s="191">
        <f t="shared" si="27"/>
        <v>1672389174</v>
      </c>
      <c r="M34" s="191">
        <f t="shared" si="27"/>
        <v>2442683379</v>
      </c>
      <c r="N34" s="192">
        <f t="shared" si="8"/>
        <v>14448642878</v>
      </c>
      <c r="O34" s="189">
        <f t="shared" si="2"/>
        <v>0.99723370650598331</v>
      </c>
      <c r="P34" s="352">
        <f t="shared" ref="P34:Q34" si="28">SUM(P29:P33)</f>
        <v>603750593</v>
      </c>
      <c r="Q34" s="352">
        <f t="shared" si="28"/>
        <v>3623731279</v>
      </c>
      <c r="R34" s="191">
        <v>3593173687</v>
      </c>
      <c r="S34" s="191">
        <f>SUM(S29:S33)</f>
        <v>2688519116</v>
      </c>
      <c r="T34" s="192">
        <f t="shared" si="3"/>
        <v>10509174675</v>
      </c>
      <c r="U34" s="189">
        <f t="shared" si="4"/>
        <v>0.7253347807098498</v>
      </c>
      <c r="V34" s="192">
        <f t="shared" ref="V34:AA34" si="29">SUM(V29+V30+V31+V32+V33)</f>
        <v>4320559975</v>
      </c>
      <c r="W34" s="192">
        <f t="shared" si="29"/>
        <v>2013213146</v>
      </c>
      <c r="X34" s="192">
        <f t="shared" si="29"/>
        <v>1425836352</v>
      </c>
      <c r="Y34" s="192">
        <f t="shared" si="29"/>
        <v>530736961</v>
      </c>
      <c r="Z34" s="192">
        <f t="shared" si="29"/>
        <v>328114602</v>
      </c>
      <c r="AA34" s="192">
        <f t="shared" si="29"/>
        <v>22585986</v>
      </c>
      <c r="AB34" s="192">
        <f>SUM(AB29:AB33)</f>
        <v>4297973989</v>
      </c>
      <c r="AC34" s="193">
        <f t="shared" si="6"/>
        <v>4297901061</v>
      </c>
      <c r="AD34" s="189">
        <f t="shared" si="7"/>
        <v>0.99998303200526883</v>
      </c>
    </row>
    <row r="35" spans="1:30" ht="15" customHeight="1" x14ac:dyDescent="0.25">
      <c r="A35" s="474" t="s">
        <v>440</v>
      </c>
      <c r="B35" s="475">
        <v>6</v>
      </c>
      <c r="C35" s="474" t="s">
        <v>293</v>
      </c>
      <c r="D35" s="475" t="s">
        <v>201</v>
      </c>
      <c r="E35" s="163">
        <v>2020</v>
      </c>
      <c r="F35" s="164">
        <v>0.01</v>
      </c>
      <c r="G35" s="164">
        <v>0.01</v>
      </c>
      <c r="H35" s="164">
        <f t="shared" si="26"/>
        <v>1</v>
      </c>
      <c r="I35" s="165">
        <v>657378992</v>
      </c>
      <c r="J35" s="166">
        <v>0</v>
      </c>
      <c r="K35" s="166">
        <v>0</v>
      </c>
      <c r="L35" s="166">
        <v>103319030</v>
      </c>
      <c r="M35" s="166">
        <v>483700668</v>
      </c>
      <c r="N35" s="167">
        <f t="shared" si="8"/>
        <v>587019698</v>
      </c>
      <c r="O35" s="164">
        <f t="shared" si="2"/>
        <v>0.89296996883648516</v>
      </c>
      <c r="P35" s="349">
        <v>0</v>
      </c>
      <c r="Q35" s="349">
        <v>0</v>
      </c>
      <c r="R35" s="166">
        <v>0</v>
      </c>
      <c r="S35" s="166">
        <v>42654529</v>
      </c>
      <c r="T35" s="167">
        <f t="shared" si="3"/>
        <v>42654529</v>
      </c>
      <c r="U35" s="164">
        <f t="shared" si="4"/>
        <v>6.4885750106234E-2</v>
      </c>
      <c r="V35" s="168">
        <v>0</v>
      </c>
      <c r="W35" s="168">
        <v>0</v>
      </c>
      <c r="X35" s="168">
        <v>0</v>
      </c>
      <c r="Y35" s="168">
        <v>0</v>
      </c>
      <c r="Z35" s="168">
        <v>0</v>
      </c>
      <c r="AA35" s="168">
        <v>0</v>
      </c>
      <c r="AB35" s="168">
        <f t="shared" ref="AB35:AB39" si="30">V35-AA35</f>
        <v>0</v>
      </c>
      <c r="AC35" s="168">
        <f t="shared" si="6"/>
        <v>0</v>
      </c>
      <c r="AD35" s="164" t="str">
        <f t="shared" si="7"/>
        <v/>
      </c>
    </row>
    <row r="36" spans="1:30" ht="15" customHeight="1" x14ac:dyDescent="0.25">
      <c r="A36" s="440"/>
      <c r="B36" s="440"/>
      <c r="C36" s="440"/>
      <c r="D36" s="440"/>
      <c r="E36" s="169">
        <v>2021</v>
      </c>
      <c r="F36" s="164">
        <v>0.1</v>
      </c>
      <c r="G36" s="164">
        <v>0.1</v>
      </c>
      <c r="H36" s="164">
        <f t="shared" si="26"/>
        <v>1</v>
      </c>
      <c r="I36" s="170">
        <v>4620955720</v>
      </c>
      <c r="J36" s="166">
        <v>0</v>
      </c>
      <c r="K36" s="166">
        <v>0</v>
      </c>
      <c r="L36" s="166">
        <v>540631280</v>
      </c>
      <c r="M36" s="166">
        <v>3866559937</v>
      </c>
      <c r="N36" s="171">
        <f t="shared" si="8"/>
        <v>4407191217</v>
      </c>
      <c r="O36" s="164">
        <f t="shared" si="2"/>
        <v>0.95374019662754961</v>
      </c>
      <c r="P36" s="349">
        <v>0</v>
      </c>
      <c r="Q36" s="349">
        <v>0</v>
      </c>
      <c r="R36" s="166">
        <v>82735208</v>
      </c>
      <c r="S36" s="166">
        <v>424640190</v>
      </c>
      <c r="T36" s="167">
        <f t="shared" si="3"/>
        <v>507375398</v>
      </c>
      <c r="U36" s="164">
        <f t="shared" si="4"/>
        <v>0.10979880110169071</v>
      </c>
      <c r="V36" s="172">
        <v>544365169</v>
      </c>
      <c r="W36" s="171">
        <v>11347148</v>
      </c>
      <c r="X36" s="194">
        <v>169132485</v>
      </c>
      <c r="Y36" s="171">
        <v>359822131</v>
      </c>
      <c r="Z36" s="171">
        <v>0</v>
      </c>
      <c r="AA36" s="172">
        <v>0</v>
      </c>
      <c r="AB36" s="172">
        <f t="shared" si="30"/>
        <v>544365169</v>
      </c>
      <c r="AC36" s="172">
        <f t="shared" si="6"/>
        <v>540301764</v>
      </c>
      <c r="AD36" s="164">
        <f t="shared" si="7"/>
        <v>0.99253551617296809</v>
      </c>
    </row>
    <row r="37" spans="1:30" ht="15" customHeight="1" x14ac:dyDescent="0.25">
      <c r="A37" s="440"/>
      <c r="B37" s="440"/>
      <c r="C37" s="440"/>
      <c r="D37" s="440"/>
      <c r="E37" s="174">
        <v>2022</v>
      </c>
      <c r="F37" s="175">
        <v>0.28999999999999998</v>
      </c>
      <c r="G37" s="175">
        <v>0.28999999999999998</v>
      </c>
      <c r="H37" s="175">
        <f t="shared" si="26"/>
        <v>1</v>
      </c>
      <c r="I37" s="176">
        <v>3723669495</v>
      </c>
      <c r="J37" s="177">
        <v>0</v>
      </c>
      <c r="K37" s="177">
        <v>183890797</v>
      </c>
      <c r="L37" s="177">
        <v>574379531</v>
      </c>
      <c r="M37" s="177">
        <v>2965399167</v>
      </c>
      <c r="N37" s="178">
        <f t="shared" si="8"/>
        <v>3723669495</v>
      </c>
      <c r="O37" s="175">
        <f t="shared" si="2"/>
        <v>1</v>
      </c>
      <c r="P37" s="350">
        <v>0</v>
      </c>
      <c r="Q37" s="350">
        <v>0</v>
      </c>
      <c r="R37" s="177">
        <v>11970828</v>
      </c>
      <c r="S37" s="177">
        <v>617873997</v>
      </c>
      <c r="T37" s="179">
        <f t="shared" si="3"/>
        <v>629844825</v>
      </c>
      <c r="U37" s="175">
        <f t="shared" si="4"/>
        <v>0.16914627515834352</v>
      </c>
      <c r="V37" s="168">
        <v>3899815819</v>
      </c>
      <c r="W37" s="168">
        <v>274674610</v>
      </c>
      <c r="X37" s="168">
        <v>1263588150</v>
      </c>
      <c r="Y37" s="168">
        <v>1236900147</v>
      </c>
      <c r="Z37" s="168">
        <v>880693220</v>
      </c>
      <c r="AA37" s="168">
        <v>228706733</v>
      </c>
      <c r="AB37" s="168">
        <f t="shared" si="30"/>
        <v>3671109086</v>
      </c>
      <c r="AC37" s="168">
        <f t="shared" si="6"/>
        <v>3655856127</v>
      </c>
      <c r="AD37" s="175">
        <f t="shared" si="7"/>
        <v>0.99584513599495905</v>
      </c>
    </row>
    <row r="38" spans="1:30" ht="15" customHeight="1" x14ac:dyDescent="0.25">
      <c r="A38" s="440"/>
      <c r="B38" s="440"/>
      <c r="C38" s="440"/>
      <c r="D38" s="440"/>
      <c r="E38" s="174">
        <v>2023</v>
      </c>
      <c r="F38" s="175">
        <v>0.1</v>
      </c>
      <c r="G38" s="164">
        <v>0.1</v>
      </c>
      <c r="H38" s="175">
        <v>1</v>
      </c>
      <c r="I38" s="176">
        <v>4683513991</v>
      </c>
      <c r="J38" s="177">
        <v>0</v>
      </c>
      <c r="K38" s="177">
        <v>880515034</v>
      </c>
      <c r="L38" s="177">
        <v>3031185530</v>
      </c>
      <c r="M38" s="177">
        <v>688827427</v>
      </c>
      <c r="N38" s="178">
        <f t="shared" si="8"/>
        <v>4600527991</v>
      </c>
      <c r="O38" s="175">
        <f t="shared" si="2"/>
        <v>0.98228125288843615</v>
      </c>
      <c r="P38" s="350">
        <v>0</v>
      </c>
      <c r="Q38" s="350">
        <v>415304670</v>
      </c>
      <c r="R38" s="177">
        <v>360193964</v>
      </c>
      <c r="S38" s="177">
        <v>1626747481</v>
      </c>
      <c r="T38" s="179">
        <v>2402246115</v>
      </c>
      <c r="U38" s="175">
        <f t="shared" si="4"/>
        <v>0.51291532802426509</v>
      </c>
      <c r="V38" s="168">
        <v>3093824670</v>
      </c>
      <c r="W38" s="168">
        <v>1258598918</v>
      </c>
      <c r="X38" s="168">
        <v>1482521292</v>
      </c>
      <c r="Y38" s="168">
        <v>293394229</v>
      </c>
      <c r="Z38" s="168">
        <v>59278575</v>
      </c>
      <c r="AA38" s="168">
        <v>31656</v>
      </c>
      <c r="AB38" s="168">
        <f t="shared" si="30"/>
        <v>3093793014</v>
      </c>
      <c r="AC38" s="168">
        <f t="shared" si="6"/>
        <v>3093793014</v>
      </c>
      <c r="AD38" s="175">
        <f t="shared" si="7"/>
        <v>1</v>
      </c>
    </row>
    <row r="39" spans="1:30" ht="15" customHeight="1" x14ac:dyDescent="0.25">
      <c r="A39" s="440"/>
      <c r="B39" s="440"/>
      <c r="C39" s="440"/>
      <c r="D39" s="440"/>
      <c r="E39" s="182">
        <v>2024</v>
      </c>
      <c r="F39" s="183">
        <v>0.1</v>
      </c>
      <c r="G39" s="183">
        <f>'3. Metas Proyecto de Inv'!AZ10</f>
        <v>0.1</v>
      </c>
      <c r="H39" s="183">
        <f t="shared" ref="H39:H43" si="31">IFERROR(G39/F39,"")</f>
        <v>1</v>
      </c>
      <c r="I39" s="196">
        <v>783328544</v>
      </c>
      <c r="J39" s="185">
        <v>0</v>
      </c>
      <c r="K39" s="184">
        <v>783328544</v>
      </c>
      <c r="L39" s="184">
        <v>0</v>
      </c>
      <c r="M39" s="184">
        <v>0</v>
      </c>
      <c r="N39" s="185">
        <f t="shared" si="8"/>
        <v>783328544</v>
      </c>
      <c r="O39" s="183">
        <f t="shared" si="2"/>
        <v>1</v>
      </c>
      <c r="P39" s="351">
        <v>0</v>
      </c>
      <c r="Q39" s="351">
        <v>139081029</v>
      </c>
      <c r="R39" s="184">
        <v>360050067</v>
      </c>
      <c r="S39" s="184">
        <v>237909519</v>
      </c>
      <c r="T39" s="186">
        <f t="shared" ref="T39:T46" si="32">SUM(P39+Q39+R39+S39)</f>
        <v>737040615</v>
      </c>
      <c r="U39" s="183">
        <f t="shared" si="4"/>
        <v>0.94090866552157715</v>
      </c>
      <c r="V39" s="187">
        <v>2175497939</v>
      </c>
      <c r="W39" s="187">
        <v>1325483694</v>
      </c>
      <c r="X39" s="187">
        <v>619575611</v>
      </c>
      <c r="Y39" s="187">
        <v>121856873</v>
      </c>
      <c r="Z39" s="187">
        <v>107633780</v>
      </c>
      <c r="AA39" s="187">
        <v>947981</v>
      </c>
      <c r="AB39" s="187">
        <f t="shared" si="30"/>
        <v>2174549958</v>
      </c>
      <c r="AC39" s="187">
        <f t="shared" si="6"/>
        <v>2174549958</v>
      </c>
      <c r="AD39" s="183">
        <f t="shared" si="7"/>
        <v>1</v>
      </c>
    </row>
    <row r="40" spans="1:30" ht="15" customHeight="1" x14ac:dyDescent="0.25">
      <c r="A40" s="423"/>
      <c r="B40" s="423"/>
      <c r="C40" s="423"/>
      <c r="D40" s="423"/>
      <c r="E40" s="188" t="s">
        <v>436</v>
      </c>
      <c r="F40" s="189">
        <f>SUM(F35:F39)</f>
        <v>0.6</v>
      </c>
      <c r="G40" s="189">
        <f>SUM(G35+G36+G37+G38+G39)</f>
        <v>0.6</v>
      </c>
      <c r="H40" s="189">
        <f t="shared" si="31"/>
        <v>1</v>
      </c>
      <c r="I40" s="190">
        <f t="shared" ref="I40:M40" si="33">SUM(I35:I39)</f>
        <v>14468846742</v>
      </c>
      <c r="J40" s="191">
        <f t="shared" si="33"/>
        <v>0</v>
      </c>
      <c r="K40" s="191">
        <f t="shared" si="33"/>
        <v>1847734375</v>
      </c>
      <c r="L40" s="191">
        <f t="shared" si="33"/>
        <v>4249515371</v>
      </c>
      <c r="M40" s="191">
        <f t="shared" si="33"/>
        <v>8004487199</v>
      </c>
      <c r="N40" s="192">
        <f t="shared" si="8"/>
        <v>14101736945</v>
      </c>
      <c r="O40" s="189">
        <f t="shared" si="2"/>
        <v>0.97462757028627878</v>
      </c>
      <c r="P40" s="352">
        <f t="shared" ref="P40:Q40" si="34">SUM(P35:P39)</f>
        <v>0</v>
      </c>
      <c r="Q40" s="352">
        <f t="shared" si="34"/>
        <v>554385699</v>
      </c>
      <c r="R40" s="191">
        <v>562000755</v>
      </c>
      <c r="S40" s="191">
        <f>SUM(S35:S39)</f>
        <v>2949825716</v>
      </c>
      <c r="T40" s="192">
        <f t="shared" si="32"/>
        <v>4066212170</v>
      </c>
      <c r="U40" s="189">
        <f t="shared" si="4"/>
        <v>0.28103222340427775</v>
      </c>
      <c r="V40" s="192">
        <f t="shared" ref="V40:AA40" si="35">SUM(V35+V36+V37+V38+V39)</f>
        <v>9713503597</v>
      </c>
      <c r="W40" s="192">
        <f t="shared" si="35"/>
        <v>2870104370</v>
      </c>
      <c r="X40" s="192">
        <f t="shared" si="35"/>
        <v>3534817538</v>
      </c>
      <c r="Y40" s="192">
        <f t="shared" si="35"/>
        <v>2011973380</v>
      </c>
      <c r="Z40" s="192">
        <f t="shared" si="35"/>
        <v>1047605575</v>
      </c>
      <c r="AA40" s="192">
        <f t="shared" si="35"/>
        <v>229686370</v>
      </c>
      <c r="AB40" s="192">
        <f>SUM(AB35:AB39)</f>
        <v>9483817227</v>
      </c>
      <c r="AC40" s="193">
        <f t="shared" si="6"/>
        <v>9464500863</v>
      </c>
      <c r="AD40" s="189">
        <f t="shared" si="7"/>
        <v>0.99796322898916623</v>
      </c>
    </row>
    <row r="41" spans="1:30" ht="15" customHeight="1" x14ac:dyDescent="0.25">
      <c r="A41" s="474" t="s">
        <v>441</v>
      </c>
      <c r="B41" s="475">
        <v>7</v>
      </c>
      <c r="C41" s="474" t="s">
        <v>382</v>
      </c>
      <c r="D41" s="475" t="s">
        <v>75</v>
      </c>
      <c r="E41" s="163">
        <v>2020</v>
      </c>
      <c r="F41" s="164">
        <v>0.8</v>
      </c>
      <c r="G41" s="164">
        <v>0.8</v>
      </c>
      <c r="H41" s="164">
        <f t="shared" si="31"/>
        <v>1</v>
      </c>
      <c r="I41" s="165">
        <v>74500000</v>
      </c>
      <c r="J41" s="166">
        <v>0</v>
      </c>
      <c r="K41" s="166">
        <v>0</v>
      </c>
      <c r="L41" s="166">
        <v>74500000</v>
      </c>
      <c r="M41" s="166">
        <v>0</v>
      </c>
      <c r="N41" s="167">
        <f t="shared" si="8"/>
        <v>74500000</v>
      </c>
      <c r="O41" s="164">
        <f t="shared" si="2"/>
        <v>1</v>
      </c>
      <c r="P41" s="349">
        <v>0</v>
      </c>
      <c r="Q41" s="349">
        <v>0</v>
      </c>
      <c r="R41" s="166">
        <v>0</v>
      </c>
      <c r="S41" s="166">
        <v>0</v>
      </c>
      <c r="T41" s="167">
        <f t="shared" si="32"/>
        <v>0</v>
      </c>
      <c r="U41" s="164">
        <f t="shared" si="4"/>
        <v>0</v>
      </c>
      <c r="V41" s="168">
        <v>0</v>
      </c>
      <c r="W41" s="168">
        <v>0</v>
      </c>
      <c r="X41" s="168">
        <v>0</v>
      </c>
      <c r="Y41" s="168">
        <v>0</v>
      </c>
      <c r="Z41" s="168">
        <v>0</v>
      </c>
      <c r="AA41" s="168">
        <v>0</v>
      </c>
      <c r="AB41" s="168">
        <f t="shared" ref="AB41:AB45" si="36">V41-AA41</f>
        <v>0</v>
      </c>
      <c r="AC41" s="168">
        <f t="shared" si="6"/>
        <v>0</v>
      </c>
      <c r="AD41" s="164" t="str">
        <f t="shared" si="7"/>
        <v/>
      </c>
    </row>
    <row r="42" spans="1:30" ht="15" customHeight="1" x14ac:dyDescent="0.25">
      <c r="A42" s="440"/>
      <c r="B42" s="440"/>
      <c r="C42" s="440"/>
      <c r="D42" s="440"/>
      <c r="E42" s="169">
        <v>2021</v>
      </c>
      <c r="F42" s="164">
        <v>0.8</v>
      </c>
      <c r="G42" s="164">
        <v>0.8</v>
      </c>
      <c r="H42" s="164">
        <f t="shared" si="31"/>
        <v>1</v>
      </c>
      <c r="I42" s="170">
        <v>186681000</v>
      </c>
      <c r="J42" s="166">
        <v>30000000</v>
      </c>
      <c r="K42" s="166">
        <v>155015000</v>
      </c>
      <c r="L42" s="166">
        <v>1666000</v>
      </c>
      <c r="M42" s="166">
        <v>0</v>
      </c>
      <c r="N42" s="171">
        <f t="shared" si="8"/>
        <v>186681000</v>
      </c>
      <c r="O42" s="164">
        <f t="shared" si="2"/>
        <v>1</v>
      </c>
      <c r="P42" s="349">
        <v>0</v>
      </c>
      <c r="Q42" s="349"/>
      <c r="R42" s="166">
        <v>155478915</v>
      </c>
      <c r="S42" s="166"/>
      <c r="T42" s="167">
        <f t="shared" si="32"/>
        <v>155478915</v>
      </c>
      <c r="U42" s="164">
        <f t="shared" si="4"/>
        <v>0.83285880727015604</v>
      </c>
      <c r="V42" s="172">
        <v>74500000</v>
      </c>
      <c r="W42" s="171">
        <v>13290890</v>
      </c>
      <c r="X42" s="194">
        <v>61209110</v>
      </c>
      <c r="Y42" s="171">
        <v>0</v>
      </c>
      <c r="Z42" s="171">
        <v>0</v>
      </c>
      <c r="AA42" s="172">
        <v>0</v>
      </c>
      <c r="AB42" s="172">
        <f t="shared" si="36"/>
        <v>74500000</v>
      </c>
      <c r="AC42" s="172">
        <f t="shared" si="6"/>
        <v>74500000</v>
      </c>
      <c r="AD42" s="164">
        <f t="shared" si="7"/>
        <v>1</v>
      </c>
    </row>
    <row r="43" spans="1:30" ht="15" customHeight="1" x14ac:dyDescent="0.25">
      <c r="A43" s="440"/>
      <c r="B43" s="440"/>
      <c r="C43" s="440"/>
      <c r="D43" s="440"/>
      <c r="E43" s="174">
        <v>2022</v>
      </c>
      <c r="F43" s="175">
        <v>0.8</v>
      </c>
      <c r="G43" s="164">
        <v>0.8</v>
      </c>
      <c r="H43" s="175">
        <f t="shared" si="31"/>
        <v>1</v>
      </c>
      <c r="I43" s="176">
        <v>1498317785</v>
      </c>
      <c r="J43" s="177">
        <v>0</v>
      </c>
      <c r="K43" s="177">
        <v>0</v>
      </c>
      <c r="L43" s="177">
        <v>1062950108</v>
      </c>
      <c r="M43" s="177">
        <v>430000000</v>
      </c>
      <c r="N43" s="178">
        <f t="shared" si="8"/>
        <v>1492950108</v>
      </c>
      <c r="O43" s="175">
        <f t="shared" si="2"/>
        <v>0.99641753101128672</v>
      </c>
      <c r="P43" s="350">
        <v>0</v>
      </c>
      <c r="Q43" s="350">
        <v>0</v>
      </c>
      <c r="R43" s="177">
        <v>13318133</v>
      </c>
      <c r="S43" s="177">
        <v>778612589</v>
      </c>
      <c r="T43" s="179">
        <f t="shared" si="32"/>
        <v>791930722</v>
      </c>
      <c r="U43" s="175">
        <f t="shared" si="4"/>
        <v>0.52854656730915062</v>
      </c>
      <c r="V43" s="168">
        <v>31202085</v>
      </c>
      <c r="W43" s="168">
        <v>28778760</v>
      </c>
      <c r="X43" s="168">
        <v>2423325</v>
      </c>
      <c r="Y43" s="168">
        <v>0</v>
      </c>
      <c r="Z43" s="168">
        <v>0</v>
      </c>
      <c r="AA43" s="168">
        <v>0</v>
      </c>
      <c r="AB43" s="168">
        <f t="shared" si="36"/>
        <v>31202085</v>
      </c>
      <c r="AC43" s="168">
        <f t="shared" si="6"/>
        <v>31202085</v>
      </c>
      <c r="AD43" s="175">
        <f t="shared" si="7"/>
        <v>1</v>
      </c>
    </row>
    <row r="44" spans="1:30" ht="15" customHeight="1" x14ac:dyDescent="0.25">
      <c r="A44" s="440"/>
      <c r="B44" s="440"/>
      <c r="C44" s="440"/>
      <c r="D44" s="440"/>
      <c r="E44" s="174">
        <v>2023</v>
      </c>
      <c r="F44" s="175">
        <v>0.8</v>
      </c>
      <c r="G44" s="164">
        <v>0.82</v>
      </c>
      <c r="H44" s="175">
        <v>1.0249999999999999</v>
      </c>
      <c r="I44" s="176">
        <v>1747301461</v>
      </c>
      <c r="J44" s="177">
        <v>0</v>
      </c>
      <c r="K44" s="177">
        <v>1031649800</v>
      </c>
      <c r="L44" s="177">
        <v>20651650</v>
      </c>
      <c r="M44" s="177">
        <v>695000000</v>
      </c>
      <c r="N44" s="178">
        <f t="shared" si="8"/>
        <v>1747301450</v>
      </c>
      <c r="O44" s="175">
        <f t="shared" si="2"/>
        <v>0.99999999370457804</v>
      </c>
      <c r="P44" s="350">
        <v>0</v>
      </c>
      <c r="Q44" s="350">
        <v>347989067</v>
      </c>
      <c r="R44" s="177">
        <v>137690980</v>
      </c>
      <c r="S44" s="177">
        <v>803631950</v>
      </c>
      <c r="T44" s="179">
        <f t="shared" si="32"/>
        <v>1289311997</v>
      </c>
      <c r="U44" s="175">
        <f t="shared" si="4"/>
        <v>0.73788755162037833</v>
      </c>
      <c r="V44" s="168">
        <v>701019386</v>
      </c>
      <c r="W44" s="168">
        <v>463014226</v>
      </c>
      <c r="X44" s="168">
        <v>227682200</v>
      </c>
      <c r="Y44" s="168">
        <v>10272562</v>
      </c>
      <c r="Z44" s="168">
        <v>0</v>
      </c>
      <c r="AA44" s="168">
        <v>50398</v>
      </c>
      <c r="AB44" s="168">
        <f t="shared" si="36"/>
        <v>700968988</v>
      </c>
      <c r="AC44" s="168">
        <f t="shared" si="6"/>
        <v>700968988</v>
      </c>
      <c r="AD44" s="175">
        <f t="shared" si="7"/>
        <v>1</v>
      </c>
    </row>
    <row r="45" spans="1:30" ht="15" customHeight="1" x14ac:dyDescent="0.25">
      <c r="A45" s="440"/>
      <c r="B45" s="440"/>
      <c r="C45" s="440"/>
      <c r="D45" s="440"/>
      <c r="E45" s="182">
        <v>2024</v>
      </c>
      <c r="F45" s="183">
        <v>0.8</v>
      </c>
      <c r="G45" s="183">
        <f>'3. Metas Proyecto de Inv'!AZ11</f>
        <v>0.8</v>
      </c>
      <c r="H45" s="183">
        <f t="shared" ref="H45:H46" si="37">IFERROR(G45/F45,"")</f>
        <v>1</v>
      </c>
      <c r="I45" s="196">
        <v>1417155000</v>
      </c>
      <c r="J45" s="184">
        <v>0</v>
      </c>
      <c r="K45" s="184">
        <v>1417155000</v>
      </c>
      <c r="L45" s="184">
        <v>0</v>
      </c>
      <c r="M45" s="184">
        <v>0</v>
      </c>
      <c r="N45" s="185">
        <f t="shared" si="8"/>
        <v>1417155000</v>
      </c>
      <c r="O45" s="183">
        <f t="shared" si="2"/>
        <v>1</v>
      </c>
      <c r="P45" s="351">
        <v>0</v>
      </c>
      <c r="Q45" s="351">
        <v>0</v>
      </c>
      <c r="R45" s="184">
        <v>359380568</v>
      </c>
      <c r="S45" s="184">
        <v>818289252</v>
      </c>
      <c r="T45" s="186">
        <f t="shared" si="32"/>
        <v>1177669820</v>
      </c>
      <c r="U45" s="183">
        <f t="shared" si="4"/>
        <v>0.83100988953219657</v>
      </c>
      <c r="V45" s="187">
        <v>457989453</v>
      </c>
      <c r="W45" s="187">
        <v>300196253</v>
      </c>
      <c r="X45" s="187">
        <v>146403893</v>
      </c>
      <c r="Y45" s="187">
        <v>1885000</v>
      </c>
      <c r="Z45" s="187">
        <v>3336698</v>
      </c>
      <c r="AA45" s="187">
        <v>6167609</v>
      </c>
      <c r="AB45" s="187">
        <f t="shared" si="36"/>
        <v>451821844</v>
      </c>
      <c r="AC45" s="187">
        <f t="shared" si="6"/>
        <v>451821844</v>
      </c>
      <c r="AD45" s="183">
        <f t="shared" si="7"/>
        <v>1</v>
      </c>
    </row>
    <row r="46" spans="1:30" ht="15" customHeight="1" x14ac:dyDescent="0.25">
      <c r="A46" s="423"/>
      <c r="B46" s="423"/>
      <c r="C46" s="423"/>
      <c r="D46" s="423"/>
      <c r="E46" s="188" t="s">
        <v>436</v>
      </c>
      <c r="F46" s="189">
        <f>AVERAGE(F41:F45)</f>
        <v>0.8</v>
      </c>
      <c r="G46" s="189">
        <f>SUM(G41+G42+G43+G44+G45)/5</f>
        <v>0.80400000000000005</v>
      </c>
      <c r="H46" s="189">
        <f t="shared" si="37"/>
        <v>1.0049999999999999</v>
      </c>
      <c r="I46" s="190">
        <f t="shared" ref="I46:M46" si="38">SUM(I41:I45)</f>
        <v>4923955246</v>
      </c>
      <c r="J46" s="191">
        <f t="shared" si="38"/>
        <v>30000000</v>
      </c>
      <c r="K46" s="191">
        <f t="shared" si="38"/>
        <v>2603819800</v>
      </c>
      <c r="L46" s="191">
        <f t="shared" si="38"/>
        <v>1159767758</v>
      </c>
      <c r="M46" s="191">
        <f t="shared" si="38"/>
        <v>1125000000</v>
      </c>
      <c r="N46" s="192">
        <f t="shared" si="8"/>
        <v>4918587558</v>
      </c>
      <c r="O46" s="189">
        <f t="shared" si="2"/>
        <v>0.99890988286208315</v>
      </c>
      <c r="P46" s="352">
        <f t="shared" ref="P46:S46" si="39">SUM(P41:P45)</f>
        <v>0</v>
      </c>
      <c r="Q46" s="352">
        <f t="shared" si="39"/>
        <v>347989067</v>
      </c>
      <c r="R46" s="191">
        <f t="shared" si="39"/>
        <v>665868596</v>
      </c>
      <c r="S46" s="191">
        <f t="shared" si="39"/>
        <v>2400533791</v>
      </c>
      <c r="T46" s="192">
        <f t="shared" si="32"/>
        <v>3414391454</v>
      </c>
      <c r="U46" s="189">
        <f t="shared" si="4"/>
        <v>0.69342455067472397</v>
      </c>
      <c r="V46" s="192">
        <f t="shared" ref="V46:AA46" si="40">SUM(V41+V42+V43+V44+V45)</f>
        <v>1264710924</v>
      </c>
      <c r="W46" s="192">
        <f t="shared" si="40"/>
        <v>805280129</v>
      </c>
      <c r="X46" s="192">
        <f t="shared" si="40"/>
        <v>437718528</v>
      </c>
      <c r="Y46" s="192">
        <f t="shared" si="40"/>
        <v>12157562</v>
      </c>
      <c r="Z46" s="192">
        <f t="shared" si="40"/>
        <v>3336698</v>
      </c>
      <c r="AA46" s="192">
        <f t="shared" si="40"/>
        <v>6218007</v>
      </c>
      <c r="AB46" s="192">
        <f>SUM(AB41:AB45)</f>
        <v>1258492917</v>
      </c>
      <c r="AC46" s="193">
        <f t="shared" si="6"/>
        <v>1258492917</v>
      </c>
      <c r="AD46" s="189">
        <f t="shared" si="7"/>
        <v>1</v>
      </c>
    </row>
    <row r="47" spans="1:30" ht="15" customHeight="1" x14ac:dyDescent="0.25">
      <c r="A47" s="200"/>
      <c r="B47" s="200"/>
      <c r="C47" s="200"/>
      <c r="D47" s="200"/>
      <c r="E47" s="476" t="s">
        <v>442</v>
      </c>
      <c r="F47" s="364"/>
      <c r="G47" s="364"/>
      <c r="H47" s="365"/>
      <c r="I47" s="201">
        <f t="shared" ref="I47:AC47" si="41">SUMIFS(I$5:I$45,$E$5:$E$45,2024)</f>
        <v>9223692184</v>
      </c>
      <c r="J47" s="201">
        <f t="shared" si="41"/>
        <v>2413844284</v>
      </c>
      <c r="K47" s="201">
        <f t="shared" si="41"/>
        <v>6809847900</v>
      </c>
      <c r="L47" s="201">
        <f t="shared" si="41"/>
        <v>0</v>
      </c>
      <c r="M47" s="201">
        <f t="shared" si="41"/>
        <v>0</v>
      </c>
      <c r="N47" s="201">
        <f t="shared" si="41"/>
        <v>9223692184</v>
      </c>
      <c r="O47" s="189">
        <f t="shared" si="2"/>
        <v>1</v>
      </c>
      <c r="P47" s="353">
        <f t="shared" si="41"/>
        <v>338118024</v>
      </c>
      <c r="Q47" s="353">
        <f t="shared" si="41"/>
        <v>1842108413</v>
      </c>
      <c r="R47" s="201">
        <f t="shared" si="41"/>
        <v>4497282971</v>
      </c>
      <c r="S47" s="201">
        <f t="shared" si="41"/>
        <v>2127313811</v>
      </c>
      <c r="T47" s="201">
        <f t="shared" si="41"/>
        <v>8804823219</v>
      </c>
      <c r="U47" s="201">
        <f t="shared" si="41"/>
        <v>6.4263904640562091</v>
      </c>
      <c r="V47" s="201">
        <f t="shared" si="41"/>
        <v>5980671546</v>
      </c>
      <c r="W47" s="201">
        <f t="shared" si="41"/>
        <v>3662419905</v>
      </c>
      <c r="X47" s="201">
        <f t="shared" si="41"/>
        <v>1725796721</v>
      </c>
      <c r="Y47" s="201">
        <f t="shared" si="41"/>
        <v>175549279</v>
      </c>
      <c r="Z47" s="201">
        <f t="shared" si="41"/>
        <v>263493125</v>
      </c>
      <c r="AA47" s="201">
        <f t="shared" si="41"/>
        <v>151705782</v>
      </c>
      <c r="AB47" s="201">
        <f t="shared" si="41"/>
        <v>5828965764</v>
      </c>
      <c r="AC47" s="201">
        <f t="shared" si="41"/>
        <v>5827259030</v>
      </c>
      <c r="AD47" s="189">
        <f t="shared" si="7"/>
        <v>0.99970719779990114</v>
      </c>
    </row>
    <row r="49" spans="9:29" ht="15" customHeight="1" x14ac:dyDescent="0.25">
      <c r="T49" s="348"/>
      <c r="AC49" s="348"/>
    </row>
    <row r="50" spans="9:29" ht="15" customHeight="1" x14ac:dyDescent="0.25">
      <c r="I50" s="348"/>
    </row>
  </sheetData>
  <mergeCells count="33">
    <mergeCell ref="F3:H3"/>
    <mergeCell ref="I3:O3"/>
    <mergeCell ref="P3:U3"/>
    <mergeCell ref="V3:AD3"/>
    <mergeCell ref="B5:B10"/>
    <mergeCell ref="C5:C10"/>
    <mergeCell ref="D5:D10"/>
    <mergeCell ref="C17:C22"/>
    <mergeCell ref="D17:D22"/>
    <mergeCell ref="A5:A10"/>
    <mergeCell ref="A11:A16"/>
    <mergeCell ref="B11:B16"/>
    <mergeCell ref="C11:C16"/>
    <mergeCell ref="D11:D16"/>
    <mergeCell ref="A17:A22"/>
    <mergeCell ref="B17:B22"/>
    <mergeCell ref="A23:A28"/>
    <mergeCell ref="B23:B28"/>
    <mergeCell ref="C23:C28"/>
    <mergeCell ref="D23:D28"/>
    <mergeCell ref="B29:B34"/>
    <mergeCell ref="C29:C34"/>
    <mergeCell ref="D29:D34"/>
    <mergeCell ref="C41:C46"/>
    <mergeCell ref="D41:D46"/>
    <mergeCell ref="E47:H47"/>
    <mergeCell ref="A29:A34"/>
    <mergeCell ref="A35:A40"/>
    <mergeCell ref="B35:B40"/>
    <mergeCell ref="C35:C40"/>
    <mergeCell ref="D35:D40"/>
    <mergeCell ref="A41:A46"/>
    <mergeCell ref="B41:B46"/>
  </mergeCell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LISTAS_1!$O$2:$O$5</xm:f>
          </x14:formula1>
          <xm:sqref>D5 D11 D17 D23 D29 D35 D41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2:R10"/>
  <sheetViews>
    <sheetView showGridLines="0" topLeftCell="L7" workbookViewId="0">
      <selection activeCell="S10" sqref="S10"/>
    </sheetView>
  </sheetViews>
  <sheetFormatPr baseColWidth="10" defaultColWidth="14.42578125" defaultRowHeight="15" customHeight="1" x14ac:dyDescent="0.25"/>
  <cols>
    <col min="1" max="1" width="44.85546875" customWidth="1"/>
    <col min="2" max="2" width="20.85546875" customWidth="1"/>
    <col min="3" max="3" width="26.140625" customWidth="1"/>
    <col min="4" max="4" width="16.7109375" customWidth="1"/>
    <col min="5" max="5" width="27.28515625" customWidth="1"/>
    <col min="6" max="9" width="11.140625" customWidth="1"/>
    <col min="10" max="10" width="30.5703125" customWidth="1"/>
    <col min="11" max="11" width="70.85546875" customWidth="1"/>
    <col min="12" max="13" width="52.7109375" customWidth="1"/>
    <col min="14" max="14" width="7.5703125" customWidth="1"/>
    <col min="15" max="15" width="10.140625" customWidth="1"/>
    <col min="16" max="16" width="11.42578125" customWidth="1"/>
    <col min="17" max="17" width="11.140625" customWidth="1"/>
    <col min="18" max="18" width="10.7109375" customWidth="1"/>
    <col min="19" max="26" width="11.42578125" customWidth="1"/>
  </cols>
  <sheetData>
    <row r="2" spans="1:18" ht="20.25" customHeight="1" x14ac:dyDescent="0.25">
      <c r="A2" s="42"/>
      <c r="B2" s="42"/>
      <c r="C2" s="42"/>
      <c r="D2" s="42"/>
      <c r="E2" s="42"/>
      <c r="F2" s="487" t="s">
        <v>443</v>
      </c>
      <c r="G2" s="409"/>
      <c r="H2" s="409"/>
      <c r="I2" s="410"/>
      <c r="J2" s="488" t="s">
        <v>444</v>
      </c>
      <c r="K2" s="409"/>
      <c r="L2" s="409"/>
      <c r="M2" s="412"/>
      <c r="N2" s="202"/>
      <c r="O2" s="482" t="s">
        <v>445</v>
      </c>
      <c r="P2" s="409"/>
      <c r="Q2" s="409"/>
      <c r="R2" s="410"/>
    </row>
    <row r="3" spans="1:18" ht="61.5" customHeight="1" x14ac:dyDescent="0.25">
      <c r="A3" s="68" t="s">
        <v>446</v>
      </c>
      <c r="B3" s="68" t="s">
        <v>302</v>
      </c>
      <c r="C3" s="68" t="s">
        <v>303</v>
      </c>
      <c r="D3" s="68" t="s">
        <v>447</v>
      </c>
      <c r="E3" s="68" t="s">
        <v>448</v>
      </c>
      <c r="F3" s="68" t="s">
        <v>449</v>
      </c>
      <c r="G3" s="68" t="s">
        <v>450</v>
      </c>
      <c r="H3" s="68" t="s">
        <v>451</v>
      </c>
      <c r="I3" s="68" t="s">
        <v>452</v>
      </c>
      <c r="J3" s="203" t="s">
        <v>453</v>
      </c>
      <c r="K3" s="204" t="s">
        <v>454</v>
      </c>
      <c r="L3" s="204" t="s">
        <v>455</v>
      </c>
      <c r="M3" s="204" t="s">
        <v>456</v>
      </c>
      <c r="N3" s="205"/>
      <c r="O3" s="206" t="s">
        <v>417</v>
      </c>
      <c r="P3" s="206" t="s">
        <v>457</v>
      </c>
      <c r="Q3" s="206" t="s">
        <v>458</v>
      </c>
      <c r="R3" s="206" t="s">
        <v>459</v>
      </c>
    </row>
    <row r="4" spans="1:18" ht="57.75" customHeight="1" x14ac:dyDescent="0.25">
      <c r="A4" s="207" t="s">
        <v>460</v>
      </c>
      <c r="B4" s="483">
        <v>483</v>
      </c>
      <c r="C4" s="483" t="s">
        <v>461</v>
      </c>
      <c r="D4" s="483">
        <v>529</v>
      </c>
      <c r="E4" s="483" t="s">
        <v>462</v>
      </c>
      <c r="F4" s="489">
        <v>93.8</v>
      </c>
      <c r="G4" s="489">
        <v>93.8</v>
      </c>
      <c r="H4" s="489">
        <v>93.8</v>
      </c>
      <c r="I4" s="489"/>
      <c r="J4" s="490" t="s">
        <v>167</v>
      </c>
      <c r="K4" s="484" t="s">
        <v>1484</v>
      </c>
      <c r="L4" s="485" t="s">
        <v>463</v>
      </c>
      <c r="M4" s="486" t="s">
        <v>464</v>
      </c>
      <c r="N4" s="208"/>
      <c r="O4" s="209">
        <v>2020</v>
      </c>
      <c r="P4" s="210">
        <v>86.3</v>
      </c>
      <c r="Q4" s="210">
        <v>96.6</v>
      </c>
      <c r="R4" s="211">
        <f t="shared" ref="R4:R9" si="0">Q4/P4</f>
        <v>1.1193511008111239</v>
      </c>
    </row>
    <row r="5" spans="1:18" ht="40.5" customHeight="1" x14ac:dyDescent="0.25">
      <c r="A5" s="212" t="s">
        <v>465</v>
      </c>
      <c r="B5" s="440"/>
      <c r="C5" s="440"/>
      <c r="D5" s="440"/>
      <c r="E5" s="440"/>
      <c r="F5" s="440"/>
      <c r="G5" s="440"/>
      <c r="H5" s="440"/>
      <c r="I5" s="440"/>
      <c r="J5" s="440"/>
      <c r="K5" s="440"/>
      <c r="L5" s="440"/>
      <c r="M5" s="440"/>
      <c r="N5" s="200"/>
      <c r="O5" s="213">
        <v>2021</v>
      </c>
      <c r="P5" s="214">
        <v>87.3</v>
      </c>
      <c r="Q5" s="214">
        <v>97.9</v>
      </c>
      <c r="R5" s="215">
        <f t="shared" si="0"/>
        <v>1.1214203894616266</v>
      </c>
    </row>
    <row r="6" spans="1:18" ht="57.75" customHeight="1" x14ac:dyDescent="0.25">
      <c r="A6" s="212" t="s">
        <v>466</v>
      </c>
      <c r="B6" s="440"/>
      <c r="C6" s="440"/>
      <c r="D6" s="440"/>
      <c r="E6" s="440"/>
      <c r="F6" s="440"/>
      <c r="G6" s="440"/>
      <c r="H6" s="440"/>
      <c r="I6" s="440"/>
      <c r="J6" s="440"/>
      <c r="K6" s="440"/>
      <c r="L6" s="440"/>
      <c r="M6" s="440"/>
      <c r="N6" s="200"/>
      <c r="O6" s="213">
        <v>2022</v>
      </c>
      <c r="P6" s="214">
        <v>88.3</v>
      </c>
      <c r="Q6" s="214">
        <v>98.5</v>
      </c>
      <c r="R6" s="215">
        <f t="shared" si="0"/>
        <v>1.115515288788222</v>
      </c>
    </row>
    <row r="7" spans="1:18" ht="57.75" customHeight="1" x14ac:dyDescent="0.25">
      <c r="A7" s="212" t="s">
        <v>467</v>
      </c>
      <c r="B7" s="440"/>
      <c r="C7" s="440"/>
      <c r="D7" s="440"/>
      <c r="E7" s="440"/>
      <c r="F7" s="440"/>
      <c r="G7" s="440"/>
      <c r="H7" s="440"/>
      <c r="I7" s="440"/>
      <c r="J7" s="440"/>
      <c r="K7" s="440"/>
      <c r="L7" s="440"/>
      <c r="M7" s="440"/>
      <c r="N7" s="200"/>
      <c r="O7" s="213">
        <v>2023</v>
      </c>
      <c r="P7" s="214">
        <v>89.3</v>
      </c>
      <c r="Q7" s="214">
        <v>93.8</v>
      </c>
      <c r="R7" s="215">
        <f t="shared" si="0"/>
        <v>1.0503919372900337</v>
      </c>
    </row>
    <row r="8" spans="1:18" ht="57.75" customHeight="1" x14ac:dyDescent="0.25">
      <c r="A8" s="212" t="s">
        <v>468</v>
      </c>
      <c r="B8" s="440"/>
      <c r="C8" s="440"/>
      <c r="D8" s="440"/>
      <c r="E8" s="440"/>
      <c r="F8" s="440"/>
      <c r="G8" s="440"/>
      <c r="H8" s="440"/>
      <c r="I8" s="440"/>
      <c r="J8" s="440"/>
      <c r="K8" s="440"/>
      <c r="L8" s="440"/>
      <c r="M8" s="440"/>
      <c r="N8" s="200"/>
      <c r="O8" s="527">
        <v>2024</v>
      </c>
      <c r="P8" s="528">
        <v>90.3</v>
      </c>
      <c r="Q8" s="528">
        <v>93.8</v>
      </c>
      <c r="R8" s="529">
        <f t="shared" si="0"/>
        <v>1.0387596899224807</v>
      </c>
    </row>
    <row r="9" spans="1:18" ht="57.75" customHeight="1" x14ac:dyDescent="0.25">
      <c r="A9" s="212" t="s">
        <v>469</v>
      </c>
      <c r="B9" s="440"/>
      <c r="C9" s="440"/>
      <c r="D9" s="440"/>
      <c r="E9" s="440"/>
      <c r="F9" s="440"/>
      <c r="G9" s="440"/>
      <c r="H9" s="440"/>
      <c r="I9" s="440"/>
      <c r="J9" s="440"/>
      <c r="K9" s="440"/>
      <c r="L9" s="440"/>
      <c r="M9" s="440"/>
      <c r="N9" s="200"/>
      <c r="O9" s="221" t="s">
        <v>470</v>
      </c>
      <c r="P9" s="222">
        <f>P8</f>
        <v>90.3</v>
      </c>
      <c r="Q9" s="222">
        <f>Q7</f>
        <v>93.8</v>
      </c>
      <c r="R9" s="347">
        <f t="shared" si="0"/>
        <v>1.0387596899224807</v>
      </c>
    </row>
    <row r="10" spans="1:18" ht="87.75" customHeight="1" x14ac:dyDescent="0.25">
      <c r="A10" s="212" t="s">
        <v>471</v>
      </c>
      <c r="B10" s="423"/>
      <c r="C10" s="423"/>
      <c r="D10" s="423"/>
      <c r="E10" s="423"/>
      <c r="F10" s="423"/>
      <c r="G10" s="423"/>
      <c r="H10" s="423"/>
      <c r="I10" s="423"/>
      <c r="J10" s="423"/>
      <c r="K10" s="423"/>
      <c r="L10" s="423"/>
      <c r="M10" s="423"/>
      <c r="N10" s="200"/>
      <c r="O10" s="42"/>
      <c r="P10" s="62"/>
      <c r="Q10" s="62"/>
      <c r="R10" s="62"/>
    </row>
  </sheetData>
  <mergeCells count="15">
    <mergeCell ref="O2:R2"/>
    <mergeCell ref="B4:B10"/>
    <mergeCell ref="C4:C10"/>
    <mergeCell ref="D4:D10"/>
    <mergeCell ref="E4:E10"/>
    <mergeCell ref="K4:K10"/>
    <mergeCell ref="L4:L10"/>
    <mergeCell ref="M4:M10"/>
    <mergeCell ref="F2:I2"/>
    <mergeCell ref="J2:M2"/>
    <mergeCell ref="F4:F10"/>
    <mergeCell ref="G4:G10"/>
    <mergeCell ref="H4:H10"/>
    <mergeCell ref="I4:I10"/>
    <mergeCell ref="J4:J10"/>
  </mergeCells>
  <pageMargins left="0.70866141732283472" right="0.70866141732283472" top="0.74803149606299213" bottom="0.74803149606299213" header="0" footer="0"/>
  <pageSetup scale="41"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B2:D187"/>
  <sheetViews>
    <sheetView workbookViewId="0"/>
  </sheetViews>
  <sheetFormatPr baseColWidth="10" defaultColWidth="14.42578125" defaultRowHeight="15" customHeight="1" x14ac:dyDescent="0.25"/>
  <cols>
    <col min="1" max="1" width="4.42578125" customWidth="1"/>
    <col min="2" max="2" width="3.28515625" customWidth="1"/>
    <col min="3" max="3" width="9.140625" customWidth="1"/>
    <col min="4" max="4" width="198.7109375" customWidth="1"/>
    <col min="5" max="26" width="9.140625" customWidth="1"/>
  </cols>
  <sheetData>
    <row r="2" spans="2:4" ht="14.25" customHeight="1" x14ac:dyDescent="0.25">
      <c r="B2" s="493">
        <v>1</v>
      </c>
      <c r="C2" s="491" t="s">
        <v>472</v>
      </c>
      <c r="D2" s="492"/>
    </row>
    <row r="3" spans="2:4" x14ac:dyDescent="0.25">
      <c r="B3" s="494"/>
      <c r="C3" s="224">
        <v>1</v>
      </c>
      <c r="D3" s="225" t="s">
        <v>473</v>
      </c>
    </row>
    <row r="4" spans="2:4" x14ac:dyDescent="0.25">
      <c r="B4" s="494"/>
      <c r="C4" s="224">
        <v>2</v>
      </c>
      <c r="D4" s="225" t="s">
        <v>474</v>
      </c>
    </row>
    <row r="5" spans="2:4" x14ac:dyDescent="0.25">
      <c r="B5" s="494"/>
      <c r="C5" s="224">
        <v>3</v>
      </c>
      <c r="D5" s="225" t="s">
        <v>475</v>
      </c>
    </row>
    <row r="6" spans="2:4" ht="24" x14ac:dyDescent="0.25">
      <c r="B6" s="494"/>
      <c r="C6" s="224">
        <v>4</v>
      </c>
      <c r="D6" s="225" t="s">
        <v>476</v>
      </c>
    </row>
    <row r="7" spans="2:4" ht="24" x14ac:dyDescent="0.25">
      <c r="B7" s="494"/>
      <c r="C7" s="224">
        <v>5</v>
      </c>
      <c r="D7" s="225" t="s">
        <v>477</v>
      </c>
    </row>
    <row r="8" spans="2:4" ht="24" x14ac:dyDescent="0.25">
      <c r="B8" s="494"/>
      <c r="C8" s="224">
        <v>6</v>
      </c>
      <c r="D8" s="225" t="s">
        <v>478</v>
      </c>
    </row>
    <row r="9" spans="2:4" ht="24" x14ac:dyDescent="0.25">
      <c r="B9" s="495"/>
      <c r="C9" s="224">
        <v>7</v>
      </c>
      <c r="D9" s="225" t="s">
        <v>479</v>
      </c>
    </row>
    <row r="10" spans="2:4" x14ac:dyDescent="0.25">
      <c r="B10" s="493">
        <v>2</v>
      </c>
      <c r="C10" s="491" t="s">
        <v>480</v>
      </c>
      <c r="D10" s="492"/>
    </row>
    <row r="11" spans="2:4" x14ac:dyDescent="0.25">
      <c r="B11" s="494"/>
      <c r="C11" s="224">
        <v>8</v>
      </c>
      <c r="D11" s="225" t="s">
        <v>481</v>
      </c>
    </row>
    <row r="12" spans="2:4" ht="24" x14ac:dyDescent="0.25">
      <c r="B12" s="494"/>
      <c r="C12" s="224">
        <v>9</v>
      </c>
      <c r="D12" s="225" t="s">
        <v>482</v>
      </c>
    </row>
    <row r="13" spans="2:4" ht="24" x14ac:dyDescent="0.25">
      <c r="B13" s="494"/>
      <c r="C13" s="224">
        <v>10</v>
      </c>
      <c r="D13" s="225" t="s">
        <v>483</v>
      </c>
    </row>
    <row r="14" spans="2:4" ht="24" x14ac:dyDescent="0.25">
      <c r="B14" s="494"/>
      <c r="C14" s="224">
        <v>11</v>
      </c>
      <c r="D14" s="225" t="s">
        <v>484</v>
      </c>
    </row>
    <row r="15" spans="2:4" ht="36" x14ac:dyDescent="0.25">
      <c r="B15" s="494"/>
      <c r="C15" s="224">
        <v>12</v>
      </c>
      <c r="D15" s="225" t="s">
        <v>485</v>
      </c>
    </row>
    <row r="16" spans="2:4" ht="24" x14ac:dyDescent="0.25">
      <c r="B16" s="494"/>
      <c r="C16" s="224">
        <v>13</v>
      </c>
      <c r="D16" s="225" t="s">
        <v>486</v>
      </c>
    </row>
    <row r="17" spans="2:4" ht="24" x14ac:dyDescent="0.25">
      <c r="B17" s="494"/>
      <c r="C17" s="224">
        <v>14</v>
      </c>
      <c r="D17" s="225" t="s">
        <v>487</v>
      </c>
    </row>
    <row r="18" spans="2:4" ht="24" x14ac:dyDescent="0.25">
      <c r="B18" s="495"/>
      <c r="C18" s="224">
        <v>15</v>
      </c>
      <c r="D18" s="225" t="s">
        <v>488</v>
      </c>
    </row>
    <row r="19" spans="2:4" x14ac:dyDescent="0.25">
      <c r="B19" s="493">
        <v>3</v>
      </c>
      <c r="C19" s="491" t="s">
        <v>489</v>
      </c>
      <c r="D19" s="492"/>
    </row>
    <row r="20" spans="2:4" x14ac:dyDescent="0.25">
      <c r="B20" s="494"/>
      <c r="C20" s="224">
        <v>16</v>
      </c>
      <c r="D20" s="225" t="s">
        <v>490</v>
      </c>
    </row>
    <row r="21" spans="2:4" ht="15.75" customHeight="1" x14ac:dyDescent="0.25">
      <c r="B21" s="494"/>
      <c r="C21" s="224">
        <v>17</v>
      </c>
      <c r="D21" s="225" t="s">
        <v>491</v>
      </c>
    </row>
    <row r="22" spans="2:4" ht="15.75" customHeight="1" x14ac:dyDescent="0.25">
      <c r="B22" s="494"/>
      <c r="C22" s="224">
        <v>18</v>
      </c>
      <c r="D22" s="225" t="s">
        <v>492</v>
      </c>
    </row>
    <row r="23" spans="2:4" ht="15.75" customHeight="1" x14ac:dyDescent="0.25">
      <c r="B23" s="494"/>
      <c r="C23" s="224">
        <v>19</v>
      </c>
      <c r="D23" s="225" t="s">
        <v>493</v>
      </c>
    </row>
    <row r="24" spans="2:4" ht="15.75" customHeight="1" x14ac:dyDescent="0.25">
      <c r="B24" s="494"/>
      <c r="C24" s="224">
        <v>20</v>
      </c>
      <c r="D24" s="225" t="s">
        <v>494</v>
      </c>
    </row>
    <row r="25" spans="2:4" ht="15.75" customHeight="1" x14ac:dyDescent="0.25">
      <c r="B25" s="494"/>
      <c r="C25" s="226">
        <v>21</v>
      </c>
      <c r="D25" s="227" t="s">
        <v>495</v>
      </c>
    </row>
    <row r="26" spans="2:4" ht="15.75" customHeight="1" x14ac:dyDescent="0.25">
      <c r="B26" s="494"/>
      <c r="C26" s="224">
        <v>22</v>
      </c>
      <c r="D26" s="225" t="s">
        <v>496</v>
      </c>
    </row>
    <row r="27" spans="2:4" ht="15.75" customHeight="1" x14ac:dyDescent="0.25">
      <c r="B27" s="494"/>
      <c r="C27" s="224">
        <v>23</v>
      </c>
      <c r="D27" s="225" t="s">
        <v>497</v>
      </c>
    </row>
    <row r="28" spans="2:4" ht="15.75" customHeight="1" x14ac:dyDescent="0.25">
      <c r="B28" s="494"/>
      <c r="C28" s="224">
        <v>24</v>
      </c>
      <c r="D28" s="225" t="s">
        <v>498</v>
      </c>
    </row>
    <row r="29" spans="2:4" ht="15.75" customHeight="1" x14ac:dyDescent="0.25">
      <c r="B29" s="494"/>
      <c r="C29" s="224">
        <v>25</v>
      </c>
      <c r="D29" s="225" t="s">
        <v>499</v>
      </c>
    </row>
    <row r="30" spans="2:4" ht="15.75" customHeight="1" x14ac:dyDescent="0.25">
      <c r="B30" s="494"/>
      <c r="C30" s="224">
        <v>26</v>
      </c>
      <c r="D30" s="225" t="s">
        <v>500</v>
      </c>
    </row>
    <row r="31" spans="2:4" ht="15.75" customHeight="1" x14ac:dyDescent="0.25">
      <c r="B31" s="494"/>
      <c r="C31" s="224">
        <v>27</v>
      </c>
      <c r="D31" s="225" t="s">
        <v>501</v>
      </c>
    </row>
    <row r="32" spans="2:4" ht="15.75" customHeight="1" x14ac:dyDescent="0.25">
      <c r="B32" s="495"/>
      <c r="C32" s="224">
        <v>28</v>
      </c>
      <c r="D32" s="225" t="s">
        <v>502</v>
      </c>
    </row>
    <row r="33" spans="2:4" ht="15.75" customHeight="1" x14ac:dyDescent="0.25">
      <c r="B33" s="493">
        <v>4</v>
      </c>
      <c r="C33" s="491" t="s">
        <v>503</v>
      </c>
      <c r="D33" s="492"/>
    </row>
    <row r="34" spans="2:4" ht="15.75" customHeight="1" x14ac:dyDescent="0.25">
      <c r="B34" s="494"/>
      <c r="C34" s="224">
        <v>29</v>
      </c>
      <c r="D34" s="225" t="s">
        <v>504</v>
      </c>
    </row>
    <row r="35" spans="2:4" ht="15.75" customHeight="1" x14ac:dyDescent="0.25">
      <c r="B35" s="494"/>
      <c r="C35" s="224">
        <v>30</v>
      </c>
      <c r="D35" s="225" t="s">
        <v>505</v>
      </c>
    </row>
    <row r="36" spans="2:4" ht="15.75" customHeight="1" x14ac:dyDescent="0.25">
      <c r="B36" s="494"/>
      <c r="C36" s="224">
        <v>31</v>
      </c>
      <c r="D36" s="225" t="s">
        <v>506</v>
      </c>
    </row>
    <row r="37" spans="2:4" ht="15.75" customHeight="1" x14ac:dyDescent="0.25">
      <c r="B37" s="494"/>
      <c r="C37" s="224">
        <v>32</v>
      </c>
      <c r="D37" s="225" t="s">
        <v>507</v>
      </c>
    </row>
    <row r="38" spans="2:4" ht="15.75" customHeight="1" x14ac:dyDescent="0.25">
      <c r="B38" s="494"/>
      <c r="C38" s="224">
        <v>33</v>
      </c>
      <c r="D38" s="225" t="s">
        <v>508</v>
      </c>
    </row>
    <row r="39" spans="2:4" ht="15.75" customHeight="1" x14ac:dyDescent="0.25">
      <c r="B39" s="494"/>
      <c r="C39" s="224">
        <v>34</v>
      </c>
      <c r="D39" s="225" t="s">
        <v>509</v>
      </c>
    </row>
    <row r="40" spans="2:4" ht="15.75" customHeight="1" x14ac:dyDescent="0.25">
      <c r="B40" s="494"/>
      <c r="C40" s="224">
        <v>35</v>
      </c>
      <c r="D40" s="225" t="s">
        <v>510</v>
      </c>
    </row>
    <row r="41" spans="2:4" ht="15.75" customHeight="1" x14ac:dyDescent="0.25">
      <c r="B41" s="494"/>
      <c r="C41" s="224">
        <v>36</v>
      </c>
      <c r="D41" s="225" t="s">
        <v>511</v>
      </c>
    </row>
    <row r="42" spans="2:4" ht="15.75" customHeight="1" x14ac:dyDescent="0.25">
      <c r="B42" s="494"/>
      <c r="C42" s="224">
        <v>37</v>
      </c>
      <c r="D42" s="225" t="s">
        <v>512</v>
      </c>
    </row>
    <row r="43" spans="2:4" ht="15.75" customHeight="1" x14ac:dyDescent="0.25">
      <c r="B43" s="495"/>
      <c r="C43" s="224">
        <v>38</v>
      </c>
      <c r="D43" s="225" t="s">
        <v>513</v>
      </c>
    </row>
    <row r="44" spans="2:4" ht="15.75" customHeight="1" x14ac:dyDescent="0.25">
      <c r="B44" s="493">
        <v>5</v>
      </c>
      <c r="C44" s="491" t="s">
        <v>514</v>
      </c>
      <c r="D44" s="492"/>
    </row>
    <row r="45" spans="2:4" ht="15.75" customHeight="1" x14ac:dyDescent="0.25">
      <c r="B45" s="494"/>
      <c r="C45" s="224">
        <v>39</v>
      </c>
      <c r="D45" s="225" t="s">
        <v>515</v>
      </c>
    </row>
    <row r="46" spans="2:4" ht="15.75" customHeight="1" x14ac:dyDescent="0.25">
      <c r="B46" s="494"/>
      <c r="C46" s="224">
        <v>40</v>
      </c>
      <c r="D46" s="225" t="s">
        <v>516</v>
      </c>
    </row>
    <row r="47" spans="2:4" ht="15.75" customHeight="1" x14ac:dyDescent="0.25">
      <c r="B47" s="494"/>
      <c r="C47" s="224">
        <v>41</v>
      </c>
      <c r="D47" s="225" t="s">
        <v>517</v>
      </c>
    </row>
    <row r="48" spans="2:4" ht="15.75" customHeight="1" x14ac:dyDescent="0.25">
      <c r="B48" s="494"/>
      <c r="C48" s="224">
        <v>42</v>
      </c>
      <c r="D48" s="225" t="s">
        <v>518</v>
      </c>
    </row>
    <row r="49" spans="2:4" ht="15.75" customHeight="1" x14ac:dyDescent="0.25">
      <c r="B49" s="494"/>
      <c r="C49" s="224">
        <v>43</v>
      </c>
      <c r="D49" s="225" t="s">
        <v>519</v>
      </c>
    </row>
    <row r="50" spans="2:4" ht="15.75" customHeight="1" x14ac:dyDescent="0.25">
      <c r="B50" s="494"/>
      <c r="C50" s="224">
        <v>44</v>
      </c>
      <c r="D50" s="225" t="s">
        <v>520</v>
      </c>
    </row>
    <row r="51" spans="2:4" ht="15.75" customHeight="1" x14ac:dyDescent="0.25">
      <c r="B51" s="494"/>
      <c r="C51" s="224">
        <v>45</v>
      </c>
      <c r="D51" s="225" t="s">
        <v>521</v>
      </c>
    </row>
    <row r="52" spans="2:4" ht="15.75" customHeight="1" x14ac:dyDescent="0.25">
      <c r="B52" s="494"/>
      <c r="C52" s="224">
        <v>46</v>
      </c>
      <c r="D52" s="225" t="s">
        <v>522</v>
      </c>
    </row>
    <row r="53" spans="2:4" ht="15.75" customHeight="1" x14ac:dyDescent="0.25">
      <c r="B53" s="495"/>
      <c r="C53" s="224">
        <v>47</v>
      </c>
      <c r="D53" s="225" t="s">
        <v>523</v>
      </c>
    </row>
    <row r="54" spans="2:4" ht="15.75" customHeight="1" x14ac:dyDescent="0.25">
      <c r="B54" s="493">
        <v>6</v>
      </c>
      <c r="C54" s="491" t="s">
        <v>524</v>
      </c>
      <c r="D54" s="492"/>
    </row>
    <row r="55" spans="2:4" ht="15.75" customHeight="1" x14ac:dyDescent="0.25">
      <c r="B55" s="494"/>
      <c r="C55" s="224">
        <v>48</v>
      </c>
      <c r="D55" s="225" t="s">
        <v>525</v>
      </c>
    </row>
    <row r="56" spans="2:4" ht="15.75" customHeight="1" x14ac:dyDescent="0.25">
      <c r="B56" s="494"/>
      <c r="C56" s="224">
        <v>49</v>
      </c>
      <c r="D56" s="225" t="s">
        <v>526</v>
      </c>
    </row>
    <row r="57" spans="2:4" ht="15.75" customHeight="1" x14ac:dyDescent="0.25">
      <c r="B57" s="494"/>
      <c r="C57" s="224">
        <v>50</v>
      </c>
      <c r="D57" s="225" t="s">
        <v>527</v>
      </c>
    </row>
    <row r="58" spans="2:4" ht="15.75" customHeight="1" x14ac:dyDescent="0.25">
      <c r="B58" s="494"/>
      <c r="C58" s="224">
        <v>51</v>
      </c>
      <c r="D58" s="225" t="s">
        <v>528</v>
      </c>
    </row>
    <row r="59" spans="2:4" ht="15.75" customHeight="1" x14ac:dyDescent="0.25">
      <c r="B59" s="494"/>
      <c r="C59" s="224">
        <v>52</v>
      </c>
      <c r="D59" s="225" t="s">
        <v>529</v>
      </c>
    </row>
    <row r="60" spans="2:4" ht="15.75" customHeight="1" x14ac:dyDescent="0.25">
      <c r="B60" s="494"/>
      <c r="C60" s="224">
        <v>53</v>
      </c>
      <c r="D60" s="225" t="s">
        <v>530</v>
      </c>
    </row>
    <row r="61" spans="2:4" ht="15.75" customHeight="1" x14ac:dyDescent="0.25">
      <c r="B61" s="494"/>
      <c r="C61" s="224">
        <v>54</v>
      </c>
      <c r="D61" s="225" t="s">
        <v>531</v>
      </c>
    </row>
    <row r="62" spans="2:4" ht="15.75" customHeight="1" x14ac:dyDescent="0.25">
      <c r="B62" s="495"/>
      <c r="C62" s="224">
        <v>55</v>
      </c>
      <c r="D62" s="225" t="s">
        <v>532</v>
      </c>
    </row>
    <row r="63" spans="2:4" ht="15.75" customHeight="1" x14ac:dyDescent="0.25">
      <c r="B63" s="493">
        <v>7</v>
      </c>
      <c r="C63" s="491" t="s">
        <v>533</v>
      </c>
      <c r="D63" s="492"/>
    </row>
    <row r="64" spans="2:4" ht="15.75" customHeight="1" x14ac:dyDescent="0.25">
      <c r="B64" s="494"/>
      <c r="C64" s="224">
        <v>56</v>
      </c>
      <c r="D64" s="225" t="s">
        <v>534</v>
      </c>
    </row>
    <row r="65" spans="2:4" ht="15.75" customHeight="1" x14ac:dyDescent="0.25">
      <c r="B65" s="494"/>
      <c r="C65" s="224">
        <v>57</v>
      </c>
      <c r="D65" s="225" t="s">
        <v>535</v>
      </c>
    </row>
    <row r="66" spans="2:4" ht="15.75" customHeight="1" x14ac:dyDescent="0.25">
      <c r="B66" s="494"/>
      <c r="C66" s="224">
        <v>58</v>
      </c>
      <c r="D66" s="225" t="s">
        <v>536</v>
      </c>
    </row>
    <row r="67" spans="2:4" ht="15.75" customHeight="1" x14ac:dyDescent="0.25">
      <c r="B67" s="494"/>
      <c r="C67" s="224">
        <v>59</v>
      </c>
      <c r="D67" s="225" t="s">
        <v>537</v>
      </c>
    </row>
    <row r="68" spans="2:4" ht="15.75" customHeight="1" x14ac:dyDescent="0.25">
      <c r="B68" s="495"/>
      <c r="C68" s="224">
        <v>60</v>
      </c>
      <c r="D68" s="225" t="s">
        <v>538</v>
      </c>
    </row>
    <row r="69" spans="2:4" ht="15.75" customHeight="1" x14ac:dyDescent="0.25">
      <c r="B69" s="493">
        <v>8</v>
      </c>
      <c r="C69" s="491" t="s">
        <v>539</v>
      </c>
      <c r="D69" s="492"/>
    </row>
    <row r="70" spans="2:4" ht="15.75" customHeight="1" x14ac:dyDescent="0.25">
      <c r="B70" s="494"/>
      <c r="C70" s="224">
        <v>61</v>
      </c>
      <c r="D70" s="225" t="s">
        <v>540</v>
      </c>
    </row>
    <row r="71" spans="2:4" ht="15.75" customHeight="1" x14ac:dyDescent="0.25">
      <c r="B71" s="494"/>
      <c r="C71" s="224">
        <v>62</v>
      </c>
      <c r="D71" s="225" t="s">
        <v>541</v>
      </c>
    </row>
    <row r="72" spans="2:4" ht="15.75" customHeight="1" x14ac:dyDescent="0.25">
      <c r="B72" s="494"/>
      <c r="C72" s="224">
        <v>63</v>
      </c>
      <c r="D72" s="225" t="s">
        <v>542</v>
      </c>
    </row>
    <row r="73" spans="2:4" ht="15.75" customHeight="1" x14ac:dyDescent="0.25">
      <c r="B73" s="494"/>
      <c r="C73" s="224">
        <v>64</v>
      </c>
      <c r="D73" s="225" t="s">
        <v>543</v>
      </c>
    </row>
    <row r="74" spans="2:4" ht="15.75" customHeight="1" x14ac:dyDescent="0.25">
      <c r="B74" s="494"/>
      <c r="C74" s="224">
        <v>65</v>
      </c>
      <c r="D74" s="225" t="s">
        <v>544</v>
      </c>
    </row>
    <row r="75" spans="2:4" ht="15.75" customHeight="1" x14ac:dyDescent="0.25">
      <c r="B75" s="494"/>
      <c r="C75" s="224">
        <v>66</v>
      </c>
      <c r="D75" s="225" t="s">
        <v>545</v>
      </c>
    </row>
    <row r="76" spans="2:4" ht="15.75" customHeight="1" x14ac:dyDescent="0.25">
      <c r="B76" s="494"/>
      <c r="C76" s="224">
        <v>67</v>
      </c>
      <c r="D76" s="225" t="s">
        <v>546</v>
      </c>
    </row>
    <row r="77" spans="2:4" ht="15.75" customHeight="1" x14ac:dyDescent="0.25">
      <c r="B77" s="494"/>
      <c r="C77" s="224">
        <v>68</v>
      </c>
      <c r="D77" s="225" t="s">
        <v>547</v>
      </c>
    </row>
    <row r="78" spans="2:4" ht="15.75" customHeight="1" x14ac:dyDescent="0.25">
      <c r="B78" s="494"/>
      <c r="C78" s="224">
        <v>69</v>
      </c>
      <c r="D78" s="225" t="s">
        <v>548</v>
      </c>
    </row>
    <row r="79" spans="2:4" ht="15.75" customHeight="1" x14ac:dyDescent="0.25">
      <c r="B79" s="494"/>
      <c r="C79" s="224">
        <v>70</v>
      </c>
      <c r="D79" s="225" t="s">
        <v>549</v>
      </c>
    </row>
    <row r="80" spans="2:4" ht="15.75" customHeight="1" x14ac:dyDescent="0.25">
      <c r="B80" s="494"/>
      <c r="C80" s="224">
        <v>71</v>
      </c>
      <c r="D80" s="225" t="s">
        <v>550</v>
      </c>
    </row>
    <row r="81" spans="2:4" ht="15.75" customHeight="1" x14ac:dyDescent="0.25">
      <c r="B81" s="495"/>
      <c r="C81" s="224">
        <v>72</v>
      </c>
      <c r="D81" s="225" t="s">
        <v>551</v>
      </c>
    </row>
    <row r="82" spans="2:4" ht="15.75" customHeight="1" x14ac:dyDescent="0.25">
      <c r="B82" s="493">
        <v>9</v>
      </c>
      <c r="C82" s="491" t="s">
        <v>552</v>
      </c>
      <c r="D82" s="492"/>
    </row>
    <row r="83" spans="2:4" ht="15.75" customHeight="1" x14ac:dyDescent="0.25">
      <c r="B83" s="494"/>
      <c r="C83" s="224">
        <v>73</v>
      </c>
      <c r="D83" s="225" t="s">
        <v>553</v>
      </c>
    </row>
    <row r="84" spans="2:4" ht="15.75" customHeight="1" x14ac:dyDescent="0.25">
      <c r="B84" s="494"/>
      <c r="C84" s="224">
        <v>74</v>
      </c>
      <c r="D84" s="225" t="s">
        <v>554</v>
      </c>
    </row>
    <row r="85" spans="2:4" ht="15.75" customHeight="1" x14ac:dyDescent="0.25">
      <c r="B85" s="494"/>
      <c r="C85" s="224">
        <v>75</v>
      </c>
      <c r="D85" s="225" t="s">
        <v>555</v>
      </c>
    </row>
    <row r="86" spans="2:4" ht="15.75" customHeight="1" x14ac:dyDescent="0.25">
      <c r="B86" s="494"/>
      <c r="C86" s="224">
        <v>76</v>
      </c>
      <c r="D86" s="225" t="s">
        <v>556</v>
      </c>
    </row>
    <row r="87" spans="2:4" ht="15.75" customHeight="1" x14ac:dyDescent="0.25">
      <c r="B87" s="494"/>
      <c r="C87" s="224">
        <v>77</v>
      </c>
      <c r="D87" s="225" t="s">
        <v>557</v>
      </c>
    </row>
    <row r="88" spans="2:4" ht="15.75" customHeight="1" x14ac:dyDescent="0.25">
      <c r="B88" s="494"/>
      <c r="C88" s="224">
        <v>78</v>
      </c>
      <c r="D88" s="225" t="s">
        <v>558</v>
      </c>
    </row>
    <row r="89" spans="2:4" ht="15.75" customHeight="1" x14ac:dyDescent="0.25">
      <c r="B89" s="494"/>
      <c r="C89" s="224">
        <v>79</v>
      </c>
      <c r="D89" s="225" t="s">
        <v>559</v>
      </c>
    </row>
    <row r="90" spans="2:4" ht="15.75" customHeight="1" x14ac:dyDescent="0.25">
      <c r="B90" s="495"/>
      <c r="C90" s="224">
        <v>80</v>
      </c>
      <c r="D90" s="225" t="s">
        <v>560</v>
      </c>
    </row>
    <row r="91" spans="2:4" ht="15.75" customHeight="1" x14ac:dyDescent="0.25">
      <c r="B91" s="493">
        <v>10</v>
      </c>
      <c r="C91" s="491" t="s">
        <v>561</v>
      </c>
      <c r="D91" s="492"/>
    </row>
    <row r="92" spans="2:4" ht="15.75" customHeight="1" x14ac:dyDescent="0.25">
      <c r="B92" s="494"/>
      <c r="C92" s="224">
        <v>81</v>
      </c>
      <c r="D92" s="225" t="s">
        <v>562</v>
      </c>
    </row>
    <row r="93" spans="2:4" ht="15.75" customHeight="1" x14ac:dyDescent="0.25">
      <c r="B93" s="494"/>
      <c r="C93" s="224">
        <v>82</v>
      </c>
      <c r="D93" s="225" t="s">
        <v>563</v>
      </c>
    </row>
    <row r="94" spans="2:4" ht="15.75" customHeight="1" x14ac:dyDescent="0.25">
      <c r="B94" s="494"/>
      <c r="C94" s="224">
        <v>83</v>
      </c>
      <c r="D94" s="225" t="s">
        <v>564</v>
      </c>
    </row>
    <row r="95" spans="2:4" ht="15.75" customHeight="1" x14ac:dyDescent="0.25">
      <c r="B95" s="494"/>
      <c r="C95" s="224">
        <v>84</v>
      </c>
      <c r="D95" s="225" t="s">
        <v>565</v>
      </c>
    </row>
    <row r="96" spans="2:4" ht="15.75" customHeight="1" x14ac:dyDescent="0.25">
      <c r="B96" s="494"/>
      <c r="C96" s="224">
        <v>85</v>
      </c>
      <c r="D96" s="225" t="s">
        <v>566</v>
      </c>
    </row>
    <row r="97" spans="2:4" ht="15.75" customHeight="1" x14ac:dyDescent="0.25">
      <c r="B97" s="494"/>
      <c r="C97" s="224">
        <v>86</v>
      </c>
      <c r="D97" s="225" t="s">
        <v>567</v>
      </c>
    </row>
    <row r="98" spans="2:4" ht="15.75" customHeight="1" x14ac:dyDescent="0.25">
      <c r="B98" s="494"/>
      <c r="C98" s="224">
        <v>87</v>
      </c>
      <c r="D98" s="225" t="s">
        <v>568</v>
      </c>
    </row>
    <row r="99" spans="2:4" ht="15.75" customHeight="1" x14ac:dyDescent="0.25">
      <c r="B99" s="494"/>
      <c r="C99" s="224">
        <v>88</v>
      </c>
      <c r="D99" s="225" t="s">
        <v>569</v>
      </c>
    </row>
    <row r="100" spans="2:4" ht="15.75" customHeight="1" x14ac:dyDescent="0.25">
      <c r="B100" s="494"/>
      <c r="C100" s="224">
        <v>89</v>
      </c>
      <c r="D100" s="225" t="s">
        <v>570</v>
      </c>
    </row>
    <row r="101" spans="2:4" ht="15.75" customHeight="1" x14ac:dyDescent="0.25">
      <c r="B101" s="495"/>
      <c r="C101" s="224">
        <v>90</v>
      </c>
      <c r="D101" s="225" t="s">
        <v>571</v>
      </c>
    </row>
    <row r="102" spans="2:4" ht="15.75" customHeight="1" x14ac:dyDescent="0.25">
      <c r="B102" s="493">
        <v>11</v>
      </c>
      <c r="C102" s="491" t="s">
        <v>572</v>
      </c>
      <c r="D102" s="492"/>
    </row>
    <row r="103" spans="2:4" ht="15.75" customHeight="1" x14ac:dyDescent="0.25">
      <c r="B103" s="494"/>
      <c r="C103" s="226">
        <v>91</v>
      </c>
      <c r="D103" s="227" t="s">
        <v>573</v>
      </c>
    </row>
    <row r="104" spans="2:4" ht="15.75" customHeight="1" x14ac:dyDescent="0.25">
      <c r="B104" s="494"/>
      <c r="C104" s="226">
        <v>92</v>
      </c>
      <c r="D104" s="227" t="s">
        <v>574</v>
      </c>
    </row>
    <row r="105" spans="2:4" ht="15.75" customHeight="1" x14ac:dyDescent="0.25">
      <c r="B105" s="494"/>
      <c r="C105" s="224">
        <v>93</v>
      </c>
      <c r="D105" s="225" t="s">
        <v>575</v>
      </c>
    </row>
    <row r="106" spans="2:4" ht="15.75" customHeight="1" x14ac:dyDescent="0.25">
      <c r="B106" s="494"/>
      <c r="C106" s="224">
        <v>94</v>
      </c>
      <c r="D106" s="225" t="s">
        <v>576</v>
      </c>
    </row>
    <row r="107" spans="2:4" ht="15.75" customHeight="1" x14ac:dyDescent="0.25">
      <c r="B107" s="494"/>
      <c r="C107" s="224">
        <v>95</v>
      </c>
      <c r="D107" s="225" t="s">
        <v>577</v>
      </c>
    </row>
    <row r="108" spans="2:4" ht="15.75" customHeight="1" x14ac:dyDescent="0.25">
      <c r="B108" s="494"/>
      <c r="C108" s="224">
        <v>96</v>
      </c>
      <c r="D108" s="225" t="s">
        <v>578</v>
      </c>
    </row>
    <row r="109" spans="2:4" ht="15.75" customHeight="1" x14ac:dyDescent="0.25">
      <c r="B109" s="494"/>
      <c r="C109" s="224">
        <v>97</v>
      </c>
      <c r="D109" s="225" t="s">
        <v>579</v>
      </c>
    </row>
    <row r="110" spans="2:4" ht="15.75" customHeight="1" x14ac:dyDescent="0.25">
      <c r="B110" s="494"/>
      <c r="C110" s="224">
        <v>98</v>
      </c>
      <c r="D110" s="225" t="s">
        <v>580</v>
      </c>
    </row>
    <row r="111" spans="2:4" ht="15.75" customHeight="1" x14ac:dyDescent="0.25">
      <c r="B111" s="494"/>
      <c r="C111" s="224">
        <v>99</v>
      </c>
      <c r="D111" s="225" t="s">
        <v>581</v>
      </c>
    </row>
    <row r="112" spans="2:4" ht="15.75" customHeight="1" x14ac:dyDescent="0.25">
      <c r="B112" s="495"/>
      <c r="C112" s="224">
        <v>100</v>
      </c>
      <c r="D112" s="225" t="s">
        <v>582</v>
      </c>
    </row>
    <row r="113" spans="2:4" ht="15.75" customHeight="1" x14ac:dyDescent="0.25">
      <c r="B113" s="493">
        <v>12</v>
      </c>
      <c r="C113" s="491" t="s">
        <v>583</v>
      </c>
      <c r="D113" s="492"/>
    </row>
    <row r="114" spans="2:4" ht="15.75" customHeight="1" x14ac:dyDescent="0.25">
      <c r="B114" s="494"/>
      <c r="C114" s="224">
        <v>101</v>
      </c>
      <c r="D114" s="225" t="s">
        <v>584</v>
      </c>
    </row>
    <row r="115" spans="2:4" ht="15.75" customHeight="1" x14ac:dyDescent="0.25">
      <c r="B115" s="494"/>
      <c r="C115" s="224">
        <v>102</v>
      </c>
      <c r="D115" s="225" t="s">
        <v>585</v>
      </c>
    </row>
    <row r="116" spans="2:4" ht="15.75" customHeight="1" x14ac:dyDescent="0.25">
      <c r="B116" s="494"/>
      <c r="C116" s="224">
        <v>103</v>
      </c>
      <c r="D116" s="225" t="s">
        <v>586</v>
      </c>
    </row>
    <row r="117" spans="2:4" ht="15.75" customHeight="1" x14ac:dyDescent="0.25">
      <c r="B117" s="494"/>
      <c r="C117" s="224">
        <v>104</v>
      </c>
      <c r="D117" s="225" t="s">
        <v>587</v>
      </c>
    </row>
    <row r="118" spans="2:4" ht="15.75" customHeight="1" x14ac:dyDescent="0.25">
      <c r="B118" s="494"/>
      <c r="C118" s="224">
        <v>105</v>
      </c>
      <c r="D118" s="225" t="s">
        <v>588</v>
      </c>
    </row>
    <row r="119" spans="2:4" ht="15.75" customHeight="1" x14ac:dyDescent="0.25">
      <c r="B119" s="494"/>
      <c r="C119" s="224">
        <v>106</v>
      </c>
      <c r="D119" s="225" t="s">
        <v>589</v>
      </c>
    </row>
    <row r="120" spans="2:4" ht="15.75" customHeight="1" x14ac:dyDescent="0.25">
      <c r="B120" s="494"/>
      <c r="C120" s="224">
        <v>107</v>
      </c>
      <c r="D120" s="225" t="s">
        <v>590</v>
      </c>
    </row>
    <row r="121" spans="2:4" ht="15.75" customHeight="1" x14ac:dyDescent="0.25">
      <c r="B121" s="494"/>
      <c r="C121" s="224">
        <v>108</v>
      </c>
      <c r="D121" s="225" t="s">
        <v>591</v>
      </c>
    </row>
    <row r="122" spans="2:4" ht="15.75" customHeight="1" x14ac:dyDescent="0.25">
      <c r="B122" s="494"/>
      <c r="C122" s="224">
        <v>109</v>
      </c>
      <c r="D122" s="225" t="s">
        <v>592</v>
      </c>
    </row>
    <row r="123" spans="2:4" ht="15.75" customHeight="1" x14ac:dyDescent="0.25">
      <c r="B123" s="494"/>
      <c r="C123" s="224">
        <v>110</v>
      </c>
      <c r="D123" s="225" t="s">
        <v>593</v>
      </c>
    </row>
    <row r="124" spans="2:4" ht="15.75" customHeight="1" x14ac:dyDescent="0.25">
      <c r="B124" s="495"/>
      <c r="C124" s="224">
        <v>111</v>
      </c>
      <c r="D124" s="225" t="s">
        <v>594</v>
      </c>
    </row>
    <row r="125" spans="2:4" ht="15.75" customHeight="1" x14ac:dyDescent="0.25">
      <c r="B125" s="493">
        <v>13</v>
      </c>
      <c r="C125" s="491" t="s">
        <v>595</v>
      </c>
      <c r="D125" s="492"/>
    </row>
    <row r="126" spans="2:4" ht="15.75" customHeight="1" x14ac:dyDescent="0.25">
      <c r="B126" s="494"/>
      <c r="C126" s="224">
        <v>112</v>
      </c>
      <c r="D126" s="225" t="s">
        <v>596</v>
      </c>
    </row>
    <row r="127" spans="2:4" ht="15.75" customHeight="1" x14ac:dyDescent="0.25">
      <c r="B127" s="494"/>
      <c r="C127" s="224">
        <v>113</v>
      </c>
      <c r="D127" s="225" t="s">
        <v>597</v>
      </c>
    </row>
    <row r="128" spans="2:4" ht="15.75" customHeight="1" x14ac:dyDescent="0.25">
      <c r="B128" s="494"/>
      <c r="C128" s="224">
        <v>114</v>
      </c>
      <c r="D128" s="225" t="s">
        <v>598</v>
      </c>
    </row>
    <row r="129" spans="2:4" ht="15.75" customHeight="1" x14ac:dyDescent="0.25">
      <c r="B129" s="494"/>
      <c r="C129" s="224">
        <v>115</v>
      </c>
      <c r="D129" s="225" t="s">
        <v>599</v>
      </c>
    </row>
    <row r="130" spans="2:4" ht="15.75" customHeight="1" x14ac:dyDescent="0.25">
      <c r="B130" s="495"/>
      <c r="C130" s="224">
        <v>116</v>
      </c>
      <c r="D130" s="225" t="s">
        <v>600</v>
      </c>
    </row>
    <row r="131" spans="2:4" ht="15.75" customHeight="1" x14ac:dyDescent="0.25">
      <c r="B131" s="493">
        <v>14</v>
      </c>
      <c r="C131" s="491" t="s">
        <v>601</v>
      </c>
      <c r="D131" s="492"/>
    </row>
    <row r="132" spans="2:4" ht="15.75" customHeight="1" x14ac:dyDescent="0.25">
      <c r="B132" s="494"/>
      <c r="C132" s="224">
        <v>117</v>
      </c>
      <c r="D132" s="225" t="s">
        <v>602</v>
      </c>
    </row>
    <row r="133" spans="2:4" ht="15.75" customHeight="1" x14ac:dyDescent="0.25">
      <c r="B133" s="494"/>
      <c r="C133" s="224">
        <v>118</v>
      </c>
      <c r="D133" s="225" t="s">
        <v>603</v>
      </c>
    </row>
    <row r="134" spans="2:4" ht="15.75" customHeight="1" x14ac:dyDescent="0.25">
      <c r="B134" s="494"/>
      <c r="C134" s="224">
        <v>119</v>
      </c>
      <c r="D134" s="225" t="s">
        <v>604</v>
      </c>
    </row>
    <row r="135" spans="2:4" ht="15.75" customHeight="1" x14ac:dyDescent="0.25">
      <c r="B135" s="494"/>
      <c r="C135" s="224">
        <v>120</v>
      </c>
      <c r="D135" s="225" t="s">
        <v>605</v>
      </c>
    </row>
    <row r="136" spans="2:4" ht="15.75" customHeight="1" x14ac:dyDescent="0.25">
      <c r="B136" s="494"/>
      <c r="C136" s="224">
        <v>121</v>
      </c>
      <c r="D136" s="225" t="s">
        <v>606</v>
      </c>
    </row>
    <row r="137" spans="2:4" ht="15.75" customHeight="1" x14ac:dyDescent="0.25">
      <c r="B137" s="494"/>
      <c r="C137" s="224">
        <v>122</v>
      </c>
      <c r="D137" s="225" t="s">
        <v>607</v>
      </c>
    </row>
    <row r="138" spans="2:4" ht="15.75" customHeight="1" x14ac:dyDescent="0.25">
      <c r="B138" s="494"/>
      <c r="C138" s="224">
        <v>123</v>
      </c>
      <c r="D138" s="225" t="s">
        <v>608</v>
      </c>
    </row>
    <row r="139" spans="2:4" ht="15.75" customHeight="1" x14ac:dyDescent="0.25">
      <c r="B139" s="494"/>
      <c r="C139" s="224">
        <v>124</v>
      </c>
      <c r="D139" s="225" t="s">
        <v>609</v>
      </c>
    </row>
    <row r="140" spans="2:4" ht="15.75" customHeight="1" x14ac:dyDescent="0.25">
      <c r="B140" s="494"/>
      <c r="C140" s="224">
        <v>125</v>
      </c>
      <c r="D140" s="225" t="s">
        <v>610</v>
      </c>
    </row>
    <row r="141" spans="2:4" ht="15.75" customHeight="1" x14ac:dyDescent="0.25">
      <c r="B141" s="495"/>
      <c r="C141" s="224">
        <v>126</v>
      </c>
      <c r="D141" s="225" t="s">
        <v>611</v>
      </c>
    </row>
    <row r="142" spans="2:4" ht="15.75" customHeight="1" x14ac:dyDescent="0.25">
      <c r="B142" s="493">
        <v>15</v>
      </c>
      <c r="C142" s="491" t="s">
        <v>612</v>
      </c>
      <c r="D142" s="492"/>
    </row>
    <row r="143" spans="2:4" ht="15.75" customHeight="1" x14ac:dyDescent="0.25">
      <c r="B143" s="494"/>
      <c r="C143" s="224">
        <v>127</v>
      </c>
      <c r="D143" s="225" t="s">
        <v>613</v>
      </c>
    </row>
    <row r="144" spans="2:4" ht="15.75" customHeight="1" x14ac:dyDescent="0.25">
      <c r="B144" s="494"/>
      <c r="C144" s="224">
        <v>128</v>
      </c>
      <c r="D144" s="225" t="s">
        <v>614</v>
      </c>
    </row>
    <row r="145" spans="2:4" ht="15.75" customHeight="1" x14ac:dyDescent="0.25">
      <c r="B145" s="494"/>
      <c r="C145" s="224">
        <v>129</v>
      </c>
      <c r="D145" s="225" t="s">
        <v>615</v>
      </c>
    </row>
    <row r="146" spans="2:4" ht="15.75" customHeight="1" x14ac:dyDescent="0.25">
      <c r="B146" s="494"/>
      <c r="C146" s="224">
        <v>130</v>
      </c>
      <c r="D146" s="225" t="s">
        <v>616</v>
      </c>
    </row>
    <row r="147" spans="2:4" ht="15.75" customHeight="1" x14ac:dyDescent="0.25">
      <c r="B147" s="494"/>
      <c r="C147" s="224">
        <v>131</v>
      </c>
      <c r="D147" s="225" t="s">
        <v>617</v>
      </c>
    </row>
    <row r="148" spans="2:4" ht="15.75" customHeight="1" x14ac:dyDescent="0.25">
      <c r="B148" s="494"/>
      <c r="C148" s="224">
        <v>132</v>
      </c>
      <c r="D148" s="225" t="s">
        <v>618</v>
      </c>
    </row>
    <row r="149" spans="2:4" ht="15.75" customHeight="1" x14ac:dyDescent="0.25">
      <c r="B149" s="494"/>
      <c r="C149" s="224">
        <v>133</v>
      </c>
      <c r="D149" s="225" t="s">
        <v>619</v>
      </c>
    </row>
    <row r="150" spans="2:4" ht="15.75" customHeight="1" x14ac:dyDescent="0.25">
      <c r="B150" s="494"/>
      <c r="C150" s="224">
        <v>134</v>
      </c>
      <c r="D150" s="225" t="s">
        <v>620</v>
      </c>
    </row>
    <row r="151" spans="2:4" ht="15.75" customHeight="1" x14ac:dyDescent="0.25">
      <c r="B151" s="494"/>
      <c r="C151" s="224">
        <v>135</v>
      </c>
      <c r="D151" s="225" t="s">
        <v>621</v>
      </c>
    </row>
    <row r="152" spans="2:4" ht="15.75" customHeight="1" x14ac:dyDescent="0.25">
      <c r="B152" s="494"/>
      <c r="C152" s="224">
        <v>136</v>
      </c>
      <c r="D152" s="225" t="s">
        <v>622</v>
      </c>
    </row>
    <row r="153" spans="2:4" ht="15.75" customHeight="1" x14ac:dyDescent="0.25">
      <c r="B153" s="494"/>
      <c r="C153" s="224">
        <v>137</v>
      </c>
      <c r="D153" s="225" t="s">
        <v>623</v>
      </c>
    </row>
    <row r="154" spans="2:4" ht="15.75" customHeight="1" x14ac:dyDescent="0.25">
      <c r="B154" s="495"/>
      <c r="C154" s="224">
        <v>138</v>
      </c>
      <c r="D154" s="225" t="s">
        <v>624</v>
      </c>
    </row>
    <row r="155" spans="2:4" ht="15.75" customHeight="1" x14ac:dyDescent="0.25">
      <c r="B155" s="493">
        <v>16</v>
      </c>
      <c r="C155" s="491" t="s">
        <v>625</v>
      </c>
      <c r="D155" s="492"/>
    </row>
    <row r="156" spans="2:4" ht="15.75" customHeight="1" x14ac:dyDescent="0.25">
      <c r="B156" s="494"/>
      <c r="C156" s="224">
        <v>139</v>
      </c>
      <c r="D156" s="228" t="s">
        <v>626</v>
      </c>
    </row>
    <row r="157" spans="2:4" ht="15.75" customHeight="1" x14ac:dyDescent="0.25">
      <c r="B157" s="494"/>
      <c r="C157" s="224">
        <v>140</v>
      </c>
      <c r="D157" s="225" t="s">
        <v>627</v>
      </c>
    </row>
    <row r="158" spans="2:4" ht="15.75" customHeight="1" x14ac:dyDescent="0.25">
      <c r="B158" s="494"/>
      <c r="C158" s="224">
        <v>141</v>
      </c>
      <c r="D158" s="225" t="s">
        <v>628</v>
      </c>
    </row>
    <row r="159" spans="2:4" ht="15.75" customHeight="1" x14ac:dyDescent="0.25">
      <c r="B159" s="494"/>
      <c r="C159" s="224">
        <v>142</v>
      </c>
      <c r="D159" s="225" t="s">
        <v>629</v>
      </c>
    </row>
    <row r="160" spans="2:4" ht="15.75" customHeight="1" x14ac:dyDescent="0.25">
      <c r="B160" s="494"/>
      <c r="C160" s="226">
        <v>143</v>
      </c>
      <c r="D160" s="227" t="s">
        <v>630</v>
      </c>
    </row>
    <row r="161" spans="2:4" ht="15.75" customHeight="1" x14ac:dyDescent="0.25">
      <c r="B161" s="494"/>
      <c r="C161" s="226">
        <v>144</v>
      </c>
      <c r="D161" s="227" t="s">
        <v>631</v>
      </c>
    </row>
    <row r="162" spans="2:4" ht="15.75" customHeight="1" x14ac:dyDescent="0.25">
      <c r="B162" s="494"/>
      <c r="C162" s="226">
        <v>145</v>
      </c>
      <c r="D162" s="227" t="s">
        <v>632</v>
      </c>
    </row>
    <row r="163" spans="2:4" ht="15.75" customHeight="1" x14ac:dyDescent="0.25">
      <c r="B163" s="494"/>
      <c r="C163" s="224">
        <v>146</v>
      </c>
      <c r="D163" s="225" t="s">
        <v>633</v>
      </c>
    </row>
    <row r="164" spans="2:4" ht="15.75" customHeight="1" x14ac:dyDescent="0.25">
      <c r="B164" s="494"/>
      <c r="C164" s="224">
        <v>147</v>
      </c>
      <c r="D164" s="225" t="s">
        <v>634</v>
      </c>
    </row>
    <row r="165" spans="2:4" ht="15.75" customHeight="1" x14ac:dyDescent="0.25">
      <c r="B165" s="494"/>
      <c r="C165" s="226">
        <v>148</v>
      </c>
      <c r="D165" s="227" t="s">
        <v>635</v>
      </c>
    </row>
    <row r="166" spans="2:4" ht="15.75" customHeight="1" x14ac:dyDescent="0.25">
      <c r="B166" s="494"/>
      <c r="C166" s="224">
        <v>149</v>
      </c>
      <c r="D166" s="225" t="s">
        <v>636</v>
      </c>
    </row>
    <row r="167" spans="2:4" ht="15.75" customHeight="1" x14ac:dyDescent="0.25">
      <c r="B167" s="495"/>
      <c r="C167" s="224">
        <v>150</v>
      </c>
      <c r="D167" s="225" t="s">
        <v>637</v>
      </c>
    </row>
    <row r="168" spans="2:4" ht="15.75" customHeight="1" x14ac:dyDescent="0.25">
      <c r="B168" s="493">
        <v>17</v>
      </c>
      <c r="C168" s="491" t="s">
        <v>638</v>
      </c>
      <c r="D168" s="492"/>
    </row>
    <row r="169" spans="2:4" ht="15.75" customHeight="1" x14ac:dyDescent="0.25">
      <c r="B169" s="494"/>
      <c r="C169" s="224">
        <v>151</v>
      </c>
      <c r="D169" s="225" t="s">
        <v>639</v>
      </c>
    </row>
    <row r="170" spans="2:4" ht="15.75" customHeight="1" x14ac:dyDescent="0.25">
      <c r="B170" s="494"/>
      <c r="C170" s="224">
        <v>152</v>
      </c>
      <c r="D170" s="225" t="s">
        <v>640</v>
      </c>
    </row>
    <row r="171" spans="2:4" ht="15.75" customHeight="1" x14ac:dyDescent="0.25">
      <c r="B171" s="494"/>
      <c r="C171" s="224">
        <v>153</v>
      </c>
      <c r="D171" s="225" t="s">
        <v>641</v>
      </c>
    </row>
    <row r="172" spans="2:4" ht="15.75" customHeight="1" x14ac:dyDescent="0.25">
      <c r="B172" s="494"/>
      <c r="C172" s="224">
        <v>154</v>
      </c>
      <c r="D172" s="225" t="s">
        <v>642</v>
      </c>
    </row>
    <row r="173" spans="2:4" ht="15.75" customHeight="1" x14ac:dyDescent="0.25">
      <c r="B173" s="494"/>
      <c r="C173" s="224">
        <v>155</v>
      </c>
      <c r="D173" s="225" t="s">
        <v>643</v>
      </c>
    </row>
    <row r="174" spans="2:4" ht="15.75" customHeight="1" x14ac:dyDescent="0.25">
      <c r="B174" s="494"/>
      <c r="C174" s="224">
        <v>156</v>
      </c>
      <c r="D174" s="225" t="s">
        <v>644</v>
      </c>
    </row>
    <row r="175" spans="2:4" ht="15.75" customHeight="1" x14ac:dyDescent="0.25">
      <c r="B175" s="494"/>
      <c r="C175" s="224">
        <v>157</v>
      </c>
      <c r="D175" s="225" t="s">
        <v>645</v>
      </c>
    </row>
    <row r="176" spans="2:4" ht="15.75" customHeight="1" x14ac:dyDescent="0.25">
      <c r="B176" s="494"/>
      <c r="C176" s="224">
        <v>158</v>
      </c>
      <c r="D176" s="225" t="s">
        <v>646</v>
      </c>
    </row>
    <row r="177" spans="2:4" ht="15.75" customHeight="1" x14ac:dyDescent="0.25">
      <c r="B177" s="494"/>
      <c r="C177" s="224">
        <v>159</v>
      </c>
      <c r="D177" s="225" t="s">
        <v>647</v>
      </c>
    </row>
    <row r="178" spans="2:4" ht="15.75" customHeight="1" x14ac:dyDescent="0.25">
      <c r="B178" s="494"/>
      <c r="C178" s="224">
        <v>160</v>
      </c>
      <c r="D178" s="225" t="s">
        <v>648</v>
      </c>
    </row>
    <row r="179" spans="2:4" ht="15.75" customHeight="1" x14ac:dyDescent="0.25">
      <c r="B179" s="494"/>
      <c r="C179" s="224">
        <v>161</v>
      </c>
      <c r="D179" s="225" t="s">
        <v>649</v>
      </c>
    </row>
    <row r="180" spans="2:4" ht="15.75" customHeight="1" x14ac:dyDescent="0.25">
      <c r="B180" s="494"/>
      <c r="C180" s="224">
        <v>162</v>
      </c>
      <c r="D180" s="225" t="s">
        <v>650</v>
      </c>
    </row>
    <row r="181" spans="2:4" ht="15.75" customHeight="1" x14ac:dyDescent="0.25">
      <c r="B181" s="494"/>
      <c r="C181" s="224">
        <v>163</v>
      </c>
      <c r="D181" s="225" t="s">
        <v>651</v>
      </c>
    </row>
    <row r="182" spans="2:4" ht="15.75" customHeight="1" x14ac:dyDescent="0.25">
      <c r="B182" s="494"/>
      <c r="C182" s="224">
        <v>164</v>
      </c>
      <c r="D182" s="225" t="s">
        <v>652</v>
      </c>
    </row>
    <row r="183" spans="2:4" ht="15.75" customHeight="1" x14ac:dyDescent="0.25">
      <c r="B183" s="494"/>
      <c r="C183" s="224">
        <v>165</v>
      </c>
      <c r="D183" s="225" t="s">
        <v>653</v>
      </c>
    </row>
    <row r="184" spans="2:4" ht="15.75" customHeight="1" x14ac:dyDescent="0.25">
      <c r="B184" s="494"/>
      <c r="C184" s="224">
        <v>166</v>
      </c>
      <c r="D184" s="225" t="s">
        <v>654</v>
      </c>
    </row>
    <row r="185" spans="2:4" ht="15.75" customHeight="1" x14ac:dyDescent="0.25">
      <c r="B185" s="494"/>
      <c r="C185" s="224">
        <v>167</v>
      </c>
      <c r="D185" s="225" t="s">
        <v>655</v>
      </c>
    </row>
    <row r="186" spans="2:4" ht="15.75" customHeight="1" x14ac:dyDescent="0.25">
      <c r="B186" s="494"/>
      <c r="C186" s="224">
        <v>168</v>
      </c>
      <c r="D186" s="225" t="s">
        <v>656</v>
      </c>
    </row>
    <row r="187" spans="2:4" ht="15.75" customHeight="1" x14ac:dyDescent="0.25">
      <c r="B187" s="495"/>
      <c r="C187" s="224">
        <v>169</v>
      </c>
      <c r="D187" s="225" t="s">
        <v>657</v>
      </c>
    </row>
  </sheetData>
  <mergeCells count="34">
    <mergeCell ref="B2:B9"/>
    <mergeCell ref="C2:D2"/>
    <mergeCell ref="B10:B18"/>
    <mergeCell ref="C10:D10"/>
    <mergeCell ref="B19:B32"/>
    <mergeCell ref="C19:D19"/>
    <mergeCell ref="C33:D33"/>
    <mergeCell ref="B102:B112"/>
    <mergeCell ref="B113:B124"/>
    <mergeCell ref="B125:B130"/>
    <mergeCell ref="B131:B141"/>
    <mergeCell ref="C113:D113"/>
    <mergeCell ref="C125:D125"/>
    <mergeCell ref="C131:D131"/>
    <mergeCell ref="B142:B154"/>
    <mergeCell ref="B155:B167"/>
    <mergeCell ref="B168:B187"/>
    <mergeCell ref="B33:B43"/>
    <mergeCell ref="B44:B53"/>
    <mergeCell ref="B54:B62"/>
    <mergeCell ref="B63:B68"/>
    <mergeCell ref="B69:B81"/>
    <mergeCell ref="B82:B90"/>
    <mergeCell ref="B91:B101"/>
    <mergeCell ref="C142:D142"/>
    <mergeCell ref="C155:D155"/>
    <mergeCell ref="C168:D168"/>
    <mergeCell ref="C44:D44"/>
    <mergeCell ref="C54:D54"/>
    <mergeCell ref="C63:D63"/>
    <mergeCell ref="C69:D69"/>
    <mergeCell ref="C82:D82"/>
    <mergeCell ref="C91:D91"/>
    <mergeCell ref="C102:D10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T77"/>
  <sheetViews>
    <sheetView workbookViewId="0"/>
  </sheetViews>
  <sheetFormatPr baseColWidth="10" defaultColWidth="14.42578125" defaultRowHeight="15" customHeight="1" x14ac:dyDescent="0.25"/>
  <cols>
    <col min="1" max="1" width="65.28515625" customWidth="1"/>
    <col min="2" max="2" width="11.42578125" customWidth="1"/>
    <col min="3" max="3" width="63.42578125" customWidth="1"/>
    <col min="4" max="5" width="11.42578125" customWidth="1"/>
    <col min="6" max="6" width="18.85546875" customWidth="1"/>
    <col min="7" max="7" width="11.42578125" customWidth="1"/>
    <col min="8" max="11" width="20.7109375" customWidth="1"/>
    <col min="12" max="12" width="35" customWidth="1"/>
    <col min="13" max="16" width="11.42578125" customWidth="1"/>
    <col min="17" max="17" width="15.85546875" customWidth="1"/>
    <col min="18" max="20" width="11.42578125" customWidth="1"/>
    <col min="21" max="26" width="10.7109375" customWidth="1"/>
  </cols>
  <sheetData>
    <row r="1" spans="1:20" ht="16.5" customHeight="1" x14ac:dyDescent="0.3">
      <c r="A1" s="229" t="s">
        <v>658</v>
      </c>
      <c r="B1" s="230"/>
      <c r="C1" s="229" t="s">
        <v>659</v>
      </c>
      <c r="D1" s="231"/>
      <c r="E1" s="232" t="s">
        <v>660</v>
      </c>
      <c r="F1" s="232" t="s">
        <v>661</v>
      </c>
      <c r="G1" s="230"/>
      <c r="H1" s="502" t="s">
        <v>662</v>
      </c>
      <c r="I1" s="503"/>
      <c r="J1" s="503"/>
      <c r="K1" s="504"/>
      <c r="L1" s="505" t="s">
        <v>663</v>
      </c>
      <c r="M1" s="503"/>
      <c r="N1" s="503"/>
      <c r="O1" s="504"/>
      <c r="P1" s="233"/>
      <c r="Q1" s="506" t="s">
        <v>664</v>
      </c>
      <c r="R1" s="503"/>
      <c r="S1" s="503"/>
      <c r="T1" s="504"/>
    </row>
    <row r="2" spans="1:20" ht="12" customHeight="1" x14ac:dyDescent="0.3">
      <c r="A2" s="234" t="s">
        <v>665</v>
      </c>
      <c r="B2" s="230"/>
      <c r="C2" s="235" t="s">
        <v>666</v>
      </c>
      <c r="D2" s="231"/>
      <c r="E2" s="236">
        <v>1</v>
      </c>
      <c r="F2" s="236" t="s">
        <v>667</v>
      </c>
      <c r="G2" s="230"/>
      <c r="H2" s="496" t="s">
        <v>668</v>
      </c>
      <c r="I2" s="497"/>
      <c r="J2" s="497"/>
      <c r="K2" s="498"/>
      <c r="L2" s="230"/>
      <c r="M2" s="232">
        <v>2012</v>
      </c>
      <c r="N2" s="232"/>
      <c r="O2" s="232"/>
      <c r="P2" s="230"/>
      <c r="Q2" s="232"/>
      <c r="R2" s="237" t="s">
        <v>669</v>
      </c>
      <c r="S2" s="237" t="s">
        <v>670</v>
      </c>
      <c r="T2" s="237" t="s">
        <v>671</v>
      </c>
    </row>
    <row r="3" spans="1:20" ht="12" customHeight="1" x14ac:dyDescent="0.3">
      <c r="A3" s="234" t="s">
        <v>672</v>
      </c>
      <c r="B3" s="230"/>
      <c r="C3" s="235" t="s">
        <v>673</v>
      </c>
      <c r="D3" s="231"/>
      <c r="E3" s="236"/>
      <c r="F3" s="236"/>
      <c r="G3" s="230"/>
      <c r="H3" s="238"/>
      <c r="I3" s="239"/>
      <c r="J3" s="239"/>
      <c r="K3" s="240"/>
      <c r="L3" s="230"/>
      <c r="M3" s="232"/>
      <c r="N3" s="232"/>
      <c r="O3" s="232"/>
      <c r="P3" s="230"/>
      <c r="Q3" s="232"/>
      <c r="R3" s="237"/>
      <c r="S3" s="237"/>
      <c r="T3" s="237"/>
    </row>
    <row r="4" spans="1:20" ht="12" customHeight="1" x14ac:dyDescent="0.3">
      <c r="A4" s="234" t="s">
        <v>674</v>
      </c>
      <c r="B4" s="230"/>
      <c r="C4" s="235" t="s">
        <v>675</v>
      </c>
      <c r="D4" s="231"/>
      <c r="E4" s="236"/>
      <c r="F4" s="236"/>
      <c r="G4" s="230"/>
      <c r="H4" s="238"/>
      <c r="I4" s="239"/>
      <c r="J4" s="239"/>
      <c r="K4" s="240"/>
      <c r="L4" s="230"/>
      <c r="M4" s="232"/>
      <c r="N4" s="232"/>
      <c r="O4" s="232"/>
      <c r="P4" s="230"/>
      <c r="Q4" s="232"/>
      <c r="R4" s="237"/>
      <c r="S4" s="237"/>
      <c r="T4" s="237"/>
    </row>
    <row r="5" spans="1:20" ht="12" customHeight="1" x14ac:dyDescent="0.3">
      <c r="A5" s="234" t="s">
        <v>676</v>
      </c>
      <c r="B5" s="230"/>
      <c r="C5" s="235" t="s">
        <v>677</v>
      </c>
      <c r="D5" s="231"/>
      <c r="E5" s="236">
        <v>2</v>
      </c>
      <c r="F5" s="236" t="s">
        <v>678</v>
      </c>
      <c r="G5" s="230"/>
      <c r="H5" s="507" t="s">
        <v>679</v>
      </c>
      <c r="I5" s="241">
        <v>2017</v>
      </c>
      <c r="J5" s="242"/>
      <c r="K5" s="243"/>
      <c r="L5" s="230"/>
      <c r="M5" s="244" t="s">
        <v>669</v>
      </c>
      <c r="N5" s="244" t="s">
        <v>670</v>
      </c>
      <c r="O5" s="244" t="s">
        <v>671</v>
      </c>
      <c r="P5" s="230"/>
      <c r="Q5" s="245" t="s">
        <v>680</v>
      </c>
      <c r="R5" s="246">
        <v>479830</v>
      </c>
      <c r="S5" s="246">
        <v>222331</v>
      </c>
      <c r="T5" s="246">
        <v>257499</v>
      </c>
    </row>
    <row r="6" spans="1:20" ht="12" customHeight="1" x14ac:dyDescent="0.3">
      <c r="A6" s="234" t="s">
        <v>681</v>
      </c>
      <c r="B6" s="230"/>
      <c r="C6" s="235" t="s">
        <v>682</v>
      </c>
      <c r="D6" s="231"/>
      <c r="E6" s="236">
        <v>3</v>
      </c>
      <c r="F6" s="236" t="s">
        <v>683</v>
      </c>
      <c r="G6" s="230"/>
      <c r="H6" s="508"/>
      <c r="I6" s="247" t="s">
        <v>669</v>
      </c>
      <c r="J6" s="248" t="s">
        <v>670</v>
      </c>
      <c r="K6" s="249" t="s">
        <v>671</v>
      </c>
      <c r="L6" s="230"/>
      <c r="M6" s="246">
        <v>7571345</v>
      </c>
      <c r="N6" s="246">
        <v>3653868</v>
      </c>
      <c r="O6" s="246">
        <v>3917477</v>
      </c>
      <c r="P6" s="230"/>
      <c r="Q6" s="245" t="s">
        <v>684</v>
      </c>
      <c r="R6" s="246">
        <v>135160</v>
      </c>
      <c r="S6" s="246">
        <v>62795</v>
      </c>
      <c r="T6" s="246">
        <v>72365</v>
      </c>
    </row>
    <row r="7" spans="1:20" ht="12.75" customHeight="1" x14ac:dyDescent="0.3">
      <c r="A7" s="230"/>
      <c r="B7" s="230"/>
      <c r="C7" s="235" t="s">
        <v>685</v>
      </c>
      <c r="D7" s="231"/>
      <c r="E7" s="236">
        <v>4</v>
      </c>
      <c r="F7" s="236" t="s">
        <v>686</v>
      </c>
      <c r="G7" s="230"/>
      <c r="H7" s="250" t="s">
        <v>687</v>
      </c>
      <c r="I7" s="251"/>
      <c r="J7" s="252"/>
      <c r="K7" s="253"/>
      <c r="L7" s="230"/>
      <c r="M7" s="254">
        <v>120482</v>
      </c>
      <c r="N7" s="254">
        <v>61704</v>
      </c>
      <c r="O7" s="254">
        <v>58778</v>
      </c>
      <c r="P7" s="230"/>
      <c r="Q7" s="245" t="s">
        <v>688</v>
      </c>
      <c r="R7" s="246">
        <v>109955</v>
      </c>
      <c r="S7" s="246">
        <v>55153</v>
      </c>
      <c r="T7" s="246">
        <v>54802</v>
      </c>
    </row>
    <row r="8" spans="1:20" ht="12" customHeight="1" x14ac:dyDescent="0.3">
      <c r="A8" s="229" t="s">
        <v>689</v>
      </c>
      <c r="B8" s="230"/>
      <c r="C8" s="235" t="s">
        <v>690</v>
      </c>
      <c r="D8" s="231"/>
      <c r="E8" s="236">
        <v>5</v>
      </c>
      <c r="F8" s="236" t="s">
        <v>691</v>
      </c>
      <c r="G8" s="230"/>
      <c r="H8" s="255" t="s">
        <v>669</v>
      </c>
      <c r="I8" s="256">
        <v>8080734</v>
      </c>
      <c r="J8" s="256">
        <v>3912910</v>
      </c>
      <c r="K8" s="256">
        <v>4167824</v>
      </c>
      <c r="L8" s="230"/>
      <c r="M8" s="254">
        <v>120064</v>
      </c>
      <c r="N8" s="254">
        <v>61454</v>
      </c>
      <c r="O8" s="254">
        <v>58610</v>
      </c>
      <c r="P8" s="230"/>
      <c r="Q8" s="245" t="s">
        <v>692</v>
      </c>
      <c r="R8" s="246">
        <v>409257</v>
      </c>
      <c r="S8" s="246">
        <v>199566</v>
      </c>
      <c r="T8" s="246">
        <v>209691</v>
      </c>
    </row>
    <row r="9" spans="1:20" ht="12" customHeight="1" x14ac:dyDescent="0.3">
      <c r="A9" s="245" t="s">
        <v>693</v>
      </c>
      <c r="B9" s="230"/>
      <c r="C9" s="230"/>
      <c r="D9" s="231"/>
      <c r="E9" s="236">
        <v>6</v>
      </c>
      <c r="F9" s="236" t="s">
        <v>694</v>
      </c>
      <c r="G9" s="230"/>
      <c r="H9" s="257" t="s">
        <v>695</v>
      </c>
      <c r="I9" s="258">
        <v>607390</v>
      </c>
      <c r="J9" s="258">
        <v>312062</v>
      </c>
      <c r="K9" s="258">
        <v>295328</v>
      </c>
      <c r="L9" s="230"/>
      <c r="M9" s="254">
        <v>119780</v>
      </c>
      <c r="N9" s="254">
        <v>61272</v>
      </c>
      <c r="O9" s="254">
        <v>58508</v>
      </c>
      <c r="P9" s="230"/>
      <c r="Q9" s="245" t="s">
        <v>696</v>
      </c>
      <c r="R9" s="246">
        <v>400686</v>
      </c>
      <c r="S9" s="246">
        <v>197911</v>
      </c>
      <c r="T9" s="246">
        <v>202775</v>
      </c>
    </row>
    <row r="10" spans="1:20" ht="12" customHeight="1" x14ac:dyDescent="0.3">
      <c r="A10" s="245" t="s">
        <v>697</v>
      </c>
      <c r="B10" s="230"/>
      <c r="C10" s="230"/>
      <c r="D10" s="231"/>
      <c r="E10" s="236">
        <v>7</v>
      </c>
      <c r="F10" s="236" t="s">
        <v>698</v>
      </c>
      <c r="G10" s="230"/>
      <c r="H10" s="257" t="s">
        <v>699</v>
      </c>
      <c r="I10" s="258">
        <v>601914</v>
      </c>
      <c r="J10" s="258">
        <v>308936</v>
      </c>
      <c r="K10" s="258">
        <v>292978</v>
      </c>
      <c r="L10" s="230"/>
      <c r="M10" s="254">
        <v>119273</v>
      </c>
      <c r="N10" s="254">
        <v>61064</v>
      </c>
      <c r="O10" s="254">
        <v>58209</v>
      </c>
      <c r="P10" s="230"/>
      <c r="Q10" s="245" t="s">
        <v>700</v>
      </c>
      <c r="R10" s="246">
        <v>201593</v>
      </c>
      <c r="S10" s="246">
        <v>99557</v>
      </c>
      <c r="T10" s="246">
        <v>102036</v>
      </c>
    </row>
    <row r="11" spans="1:20" ht="12" customHeight="1" x14ac:dyDescent="0.3">
      <c r="A11" s="245" t="s">
        <v>701</v>
      </c>
      <c r="B11" s="230"/>
      <c r="C11" s="229" t="s">
        <v>702</v>
      </c>
      <c r="D11" s="231"/>
      <c r="E11" s="236">
        <v>8</v>
      </c>
      <c r="F11" s="236" t="s">
        <v>703</v>
      </c>
      <c r="G11" s="230"/>
      <c r="H11" s="257" t="s">
        <v>704</v>
      </c>
      <c r="I11" s="258">
        <v>602967</v>
      </c>
      <c r="J11" s="258">
        <v>308654</v>
      </c>
      <c r="K11" s="258">
        <v>294313</v>
      </c>
      <c r="L11" s="230"/>
      <c r="M11" s="254">
        <v>118935</v>
      </c>
      <c r="N11" s="254">
        <v>60931</v>
      </c>
      <c r="O11" s="254">
        <v>58004</v>
      </c>
      <c r="P11" s="230"/>
      <c r="Q11" s="245" t="s">
        <v>705</v>
      </c>
      <c r="R11" s="246">
        <v>597522</v>
      </c>
      <c r="S11" s="246">
        <v>292176</v>
      </c>
      <c r="T11" s="246">
        <v>305346</v>
      </c>
    </row>
    <row r="12" spans="1:20" ht="12" customHeight="1" x14ac:dyDescent="0.3">
      <c r="A12" s="245" t="s">
        <v>706</v>
      </c>
      <c r="B12" s="230"/>
      <c r="C12" s="235" t="s">
        <v>707</v>
      </c>
      <c r="D12" s="231"/>
      <c r="E12" s="236">
        <v>9</v>
      </c>
      <c r="F12" s="236" t="s">
        <v>708</v>
      </c>
      <c r="G12" s="230"/>
      <c r="H12" s="257" t="s">
        <v>709</v>
      </c>
      <c r="I12" s="258">
        <v>632370</v>
      </c>
      <c r="J12" s="258">
        <v>321173</v>
      </c>
      <c r="K12" s="258">
        <v>311197</v>
      </c>
      <c r="L12" s="230"/>
      <c r="M12" s="254">
        <v>118833</v>
      </c>
      <c r="N12" s="254">
        <v>60903</v>
      </c>
      <c r="O12" s="254">
        <v>57930</v>
      </c>
      <c r="P12" s="230"/>
      <c r="Q12" s="245" t="s">
        <v>710</v>
      </c>
      <c r="R12" s="246">
        <v>1030623</v>
      </c>
      <c r="S12" s="246">
        <v>502287</v>
      </c>
      <c r="T12" s="246">
        <v>528336</v>
      </c>
    </row>
    <row r="13" spans="1:20" ht="12" customHeight="1" x14ac:dyDescent="0.3">
      <c r="A13" s="245" t="s">
        <v>711</v>
      </c>
      <c r="B13" s="230"/>
      <c r="C13" s="235" t="s">
        <v>712</v>
      </c>
      <c r="D13" s="231"/>
      <c r="E13" s="236">
        <v>10</v>
      </c>
      <c r="F13" s="236" t="s">
        <v>713</v>
      </c>
      <c r="G13" s="230"/>
      <c r="H13" s="257" t="s">
        <v>714</v>
      </c>
      <c r="I13" s="258">
        <v>672749</v>
      </c>
      <c r="J13" s="258">
        <v>339928</v>
      </c>
      <c r="K13" s="258">
        <v>332821</v>
      </c>
      <c r="L13" s="230"/>
      <c r="M13" s="254">
        <v>118730</v>
      </c>
      <c r="N13" s="254">
        <v>60874</v>
      </c>
      <c r="O13" s="254">
        <v>57856</v>
      </c>
      <c r="P13" s="230"/>
      <c r="Q13" s="245" t="s">
        <v>715</v>
      </c>
      <c r="R13" s="246">
        <v>353859</v>
      </c>
      <c r="S13" s="246">
        <v>167533</v>
      </c>
      <c r="T13" s="246">
        <v>186326</v>
      </c>
    </row>
    <row r="14" spans="1:20" ht="12" customHeight="1" x14ac:dyDescent="0.3">
      <c r="A14" s="245" t="s">
        <v>716</v>
      </c>
      <c r="B14" s="230"/>
      <c r="C14" s="235" t="s">
        <v>717</v>
      </c>
      <c r="D14" s="231"/>
      <c r="E14" s="236">
        <v>11</v>
      </c>
      <c r="F14" s="236" t="s">
        <v>718</v>
      </c>
      <c r="G14" s="230"/>
      <c r="H14" s="257" t="s">
        <v>719</v>
      </c>
      <c r="I14" s="258">
        <v>650902</v>
      </c>
      <c r="J14" s="258">
        <v>329064</v>
      </c>
      <c r="K14" s="258">
        <v>321838</v>
      </c>
      <c r="L14" s="230"/>
      <c r="M14" s="254">
        <v>118696</v>
      </c>
      <c r="N14" s="254">
        <v>60878</v>
      </c>
      <c r="O14" s="254">
        <v>57818</v>
      </c>
      <c r="P14" s="230"/>
      <c r="Q14" s="245" t="s">
        <v>720</v>
      </c>
      <c r="R14" s="246">
        <v>851299</v>
      </c>
      <c r="S14" s="246">
        <v>406597</v>
      </c>
      <c r="T14" s="246">
        <v>444702</v>
      </c>
    </row>
    <row r="15" spans="1:20" ht="12" customHeight="1" x14ac:dyDescent="0.3">
      <c r="A15" s="245" t="s">
        <v>721</v>
      </c>
      <c r="B15" s="230"/>
      <c r="C15" s="235" t="s">
        <v>722</v>
      </c>
      <c r="D15" s="231"/>
      <c r="E15" s="236">
        <v>12</v>
      </c>
      <c r="F15" s="236" t="s">
        <v>723</v>
      </c>
      <c r="G15" s="230"/>
      <c r="H15" s="257" t="s">
        <v>724</v>
      </c>
      <c r="I15" s="258">
        <v>651442</v>
      </c>
      <c r="J15" s="258">
        <v>316050</v>
      </c>
      <c r="K15" s="258">
        <v>335392</v>
      </c>
      <c r="L15" s="230"/>
      <c r="M15" s="254">
        <v>119101</v>
      </c>
      <c r="N15" s="254">
        <v>61076</v>
      </c>
      <c r="O15" s="254">
        <v>58025</v>
      </c>
      <c r="P15" s="230"/>
      <c r="Q15" s="245" t="s">
        <v>725</v>
      </c>
      <c r="R15" s="246">
        <v>1094488</v>
      </c>
      <c r="S15" s="246">
        <v>518960</v>
      </c>
      <c r="T15" s="246">
        <v>575528</v>
      </c>
    </row>
    <row r="16" spans="1:20" ht="12" customHeight="1" x14ac:dyDescent="0.3">
      <c r="A16" s="245" t="s">
        <v>726</v>
      </c>
      <c r="B16" s="230"/>
      <c r="C16" s="235" t="s">
        <v>727</v>
      </c>
      <c r="D16" s="231"/>
      <c r="E16" s="236">
        <v>13</v>
      </c>
      <c r="F16" s="236" t="s">
        <v>728</v>
      </c>
      <c r="G16" s="230"/>
      <c r="H16" s="257" t="s">
        <v>729</v>
      </c>
      <c r="I16" s="258">
        <v>640060</v>
      </c>
      <c r="J16" s="258">
        <v>303971</v>
      </c>
      <c r="K16" s="258">
        <v>336089</v>
      </c>
      <c r="L16" s="230"/>
      <c r="M16" s="254">
        <v>119856</v>
      </c>
      <c r="N16" s="254">
        <v>61418</v>
      </c>
      <c r="O16" s="254">
        <v>58438</v>
      </c>
      <c r="P16" s="230"/>
      <c r="Q16" s="245" t="s">
        <v>730</v>
      </c>
      <c r="R16" s="246">
        <v>234948</v>
      </c>
      <c r="S16" s="246">
        <v>112703</v>
      </c>
      <c r="T16" s="246">
        <v>122245</v>
      </c>
    </row>
    <row r="17" spans="1:20" ht="12" customHeight="1" x14ac:dyDescent="0.3">
      <c r="A17" s="245" t="s">
        <v>731</v>
      </c>
      <c r="B17" s="230"/>
      <c r="C17" s="235" t="s">
        <v>732</v>
      </c>
      <c r="D17" s="231"/>
      <c r="E17" s="236">
        <v>14</v>
      </c>
      <c r="F17" s="236" t="s">
        <v>733</v>
      </c>
      <c r="G17" s="230"/>
      <c r="H17" s="257" t="s">
        <v>734</v>
      </c>
      <c r="I17" s="258">
        <v>563389</v>
      </c>
      <c r="J17" s="258">
        <v>268367</v>
      </c>
      <c r="K17" s="258">
        <v>295022</v>
      </c>
      <c r="L17" s="230"/>
      <c r="M17" s="254">
        <v>121019</v>
      </c>
      <c r="N17" s="254">
        <v>61921</v>
      </c>
      <c r="O17" s="254">
        <v>59098</v>
      </c>
      <c r="P17" s="230"/>
      <c r="Q17" s="245" t="s">
        <v>735</v>
      </c>
      <c r="R17" s="246">
        <v>147933</v>
      </c>
      <c r="S17" s="246">
        <v>68544</v>
      </c>
      <c r="T17" s="246">
        <v>79389</v>
      </c>
    </row>
    <row r="18" spans="1:20" ht="12" customHeight="1" x14ac:dyDescent="0.3">
      <c r="A18" s="245" t="s">
        <v>343</v>
      </c>
      <c r="B18" s="230"/>
      <c r="C18" s="235" t="s">
        <v>736</v>
      </c>
      <c r="D18" s="231"/>
      <c r="E18" s="236">
        <v>15</v>
      </c>
      <c r="F18" s="236" t="s">
        <v>737</v>
      </c>
      <c r="G18" s="230"/>
      <c r="H18" s="257" t="s">
        <v>738</v>
      </c>
      <c r="I18" s="258">
        <v>519261</v>
      </c>
      <c r="J18" s="258">
        <v>244556</v>
      </c>
      <c r="K18" s="258">
        <v>274705</v>
      </c>
      <c r="L18" s="230"/>
      <c r="M18" s="254">
        <v>122272</v>
      </c>
      <c r="N18" s="254">
        <v>62471</v>
      </c>
      <c r="O18" s="254">
        <v>59801</v>
      </c>
      <c r="P18" s="230"/>
      <c r="Q18" s="245" t="s">
        <v>739</v>
      </c>
      <c r="R18" s="246">
        <v>98209</v>
      </c>
      <c r="S18" s="246">
        <v>49277</v>
      </c>
      <c r="T18" s="246">
        <v>48932</v>
      </c>
    </row>
    <row r="19" spans="1:20" ht="12" customHeight="1" x14ac:dyDescent="0.3">
      <c r="A19" s="229" t="s">
        <v>740</v>
      </c>
      <c r="B19" s="230"/>
      <c r="C19" s="235" t="s">
        <v>741</v>
      </c>
      <c r="D19" s="231"/>
      <c r="E19" s="236">
        <v>16</v>
      </c>
      <c r="F19" s="236" t="s">
        <v>742</v>
      </c>
      <c r="G19" s="230"/>
      <c r="H19" s="257" t="s">
        <v>743</v>
      </c>
      <c r="I19" s="258">
        <v>503389</v>
      </c>
      <c r="J19" s="258">
        <v>233302</v>
      </c>
      <c r="K19" s="258">
        <v>270087</v>
      </c>
      <c r="L19" s="230"/>
      <c r="M19" s="254">
        <v>123722</v>
      </c>
      <c r="N19" s="254">
        <v>63080</v>
      </c>
      <c r="O19" s="254">
        <v>60642</v>
      </c>
      <c r="P19" s="230"/>
      <c r="Q19" s="245" t="s">
        <v>744</v>
      </c>
      <c r="R19" s="246">
        <v>108457</v>
      </c>
      <c r="S19" s="246">
        <v>52580</v>
      </c>
      <c r="T19" s="246">
        <v>55877</v>
      </c>
    </row>
    <row r="20" spans="1:20" ht="12" customHeight="1" x14ac:dyDescent="0.3">
      <c r="A20" s="259" t="s">
        <v>745</v>
      </c>
      <c r="B20" s="230"/>
      <c r="C20" s="235" t="s">
        <v>746</v>
      </c>
      <c r="D20" s="231"/>
      <c r="E20" s="236">
        <v>17</v>
      </c>
      <c r="F20" s="236" t="s">
        <v>747</v>
      </c>
      <c r="G20" s="230"/>
      <c r="H20" s="257" t="s">
        <v>748</v>
      </c>
      <c r="I20" s="258">
        <v>439872</v>
      </c>
      <c r="J20" s="258">
        <v>200142</v>
      </c>
      <c r="K20" s="258">
        <v>239730</v>
      </c>
      <c r="L20" s="230"/>
      <c r="M20" s="254">
        <v>125124</v>
      </c>
      <c r="N20" s="254">
        <v>63639</v>
      </c>
      <c r="O20" s="254">
        <v>61485</v>
      </c>
      <c r="P20" s="230"/>
      <c r="Q20" s="245" t="s">
        <v>749</v>
      </c>
      <c r="R20" s="246">
        <v>258212</v>
      </c>
      <c r="S20" s="246">
        <v>125944</v>
      </c>
      <c r="T20" s="246">
        <v>132268</v>
      </c>
    </row>
    <row r="21" spans="1:20" ht="12" customHeight="1" x14ac:dyDescent="0.3">
      <c r="A21" s="259" t="s">
        <v>750</v>
      </c>
      <c r="B21" s="230"/>
      <c r="C21" s="235" t="s">
        <v>751</v>
      </c>
      <c r="D21" s="231"/>
      <c r="E21" s="236">
        <v>18</v>
      </c>
      <c r="F21" s="236" t="s">
        <v>752</v>
      </c>
      <c r="G21" s="230"/>
      <c r="H21" s="257" t="s">
        <v>753</v>
      </c>
      <c r="I21" s="258">
        <v>341916</v>
      </c>
      <c r="J21" s="258">
        <v>152813</v>
      </c>
      <c r="K21" s="258">
        <v>189103</v>
      </c>
      <c r="L21" s="230"/>
      <c r="M21" s="254">
        <v>126598</v>
      </c>
      <c r="N21" s="254">
        <v>64282</v>
      </c>
      <c r="O21" s="254">
        <v>62316</v>
      </c>
      <c r="P21" s="230"/>
      <c r="Q21" s="245" t="s">
        <v>754</v>
      </c>
      <c r="R21" s="246">
        <v>24160</v>
      </c>
      <c r="S21" s="246">
        <v>12726</v>
      </c>
      <c r="T21" s="246">
        <v>11434</v>
      </c>
    </row>
    <row r="22" spans="1:20" ht="12" customHeight="1" x14ac:dyDescent="0.3">
      <c r="A22" s="259" t="s">
        <v>755</v>
      </c>
      <c r="B22" s="230"/>
      <c r="C22" s="235" t="s">
        <v>756</v>
      </c>
      <c r="D22" s="231"/>
      <c r="E22" s="236">
        <v>19</v>
      </c>
      <c r="F22" s="236" t="s">
        <v>757</v>
      </c>
      <c r="G22" s="230"/>
      <c r="H22" s="257" t="s">
        <v>758</v>
      </c>
      <c r="I22" s="258">
        <v>253646</v>
      </c>
      <c r="J22" s="258">
        <v>111646</v>
      </c>
      <c r="K22" s="258">
        <v>142000</v>
      </c>
      <c r="L22" s="230"/>
      <c r="M22" s="254">
        <v>128143</v>
      </c>
      <c r="N22" s="254">
        <v>65043</v>
      </c>
      <c r="O22" s="254">
        <v>63100</v>
      </c>
      <c r="P22" s="230"/>
      <c r="Q22" s="245" t="s">
        <v>759</v>
      </c>
      <c r="R22" s="246">
        <v>377272</v>
      </c>
      <c r="S22" s="246">
        <v>184951</v>
      </c>
      <c r="T22" s="246">
        <v>192321</v>
      </c>
    </row>
    <row r="23" spans="1:20" ht="12" customHeight="1" x14ac:dyDescent="0.3">
      <c r="A23" s="259" t="s">
        <v>760</v>
      </c>
      <c r="B23" s="230"/>
      <c r="C23" s="235" t="s">
        <v>761</v>
      </c>
      <c r="D23" s="231"/>
      <c r="E23" s="236">
        <v>20</v>
      </c>
      <c r="F23" s="236" t="s">
        <v>762</v>
      </c>
      <c r="G23" s="230"/>
      <c r="H23" s="257" t="s">
        <v>763</v>
      </c>
      <c r="I23" s="258">
        <v>177853</v>
      </c>
      <c r="J23" s="258">
        <v>76747</v>
      </c>
      <c r="K23" s="258">
        <v>101106</v>
      </c>
      <c r="L23" s="230"/>
      <c r="M23" s="254">
        <v>129625</v>
      </c>
      <c r="N23" s="254">
        <v>65820</v>
      </c>
      <c r="O23" s="254">
        <v>63805</v>
      </c>
      <c r="P23" s="230"/>
      <c r="Q23" s="245" t="s">
        <v>764</v>
      </c>
      <c r="R23" s="246">
        <v>651586</v>
      </c>
      <c r="S23" s="246">
        <v>319009</v>
      </c>
      <c r="T23" s="246">
        <v>332577</v>
      </c>
    </row>
    <row r="24" spans="1:20" ht="12" customHeight="1" x14ac:dyDescent="0.3">
      <c r="A24" s="259" t="s">
        <v>765</v>
      </c>
      <c r="B24" s="230"/>
      <c r="C24" s="235" t="s">
        <v>766</v>
      </c>
      <c r="D24" s="231"/>
      <c r="E24" s="236">
        <v>55</v>
      </c>
      <c r="F24" s="236" t="s">
        <v>767</v>
      </c>
      <c r="G24" s="230"/>
      <c r="H24" s="257" t="s">
        <v>768</v>
      </c>
      <c r="I24" s="258">
        <v>113108</v>
      </c>
      <c r="J24" s="258">
        <v>45521</v>
      </c>
      <c r="K24" s="258">
        <v>67587</v>
      </c>
      <c r="L24" s="230"/>
      <c r="M24" s="254">
        <v>131107</v>
      </c>
      <c r="N24" s="254">
        <v>66558</v>
      </c>
      <c r="O24" s="254">
        <v>64549</v>
      </c>
      <c r="P24" s="230"/>
      <c r="Q24" s="245" t="s">
        <v>769</v>
      </c>
      <c r="R24" s="246">
        <v>6296</v>
      </c>
      <c r="S24" s="246">
        <v>3268</v>
      </c>
      <c r="T24" s="246">
        <v>3028</v>
      </c>
    </row>
    <row r="25" spans="1:20" ht="12" customHeight="1" x14ac:dyDescent="0.3">
      <c r="A25" s="259" t="s">
        <v>770</v>
      </c>
      <c r="B25" s="230"/>
      <c r="C25" s="259" t="s">
        <v>771</v>
      </c>
      <c r="D25" s="231"/>
      <c r="E25" s="236">
        <v>66</v>
      </c>
      <c r="F25" s="236" t="s">
        <v>772</v>
      </c>
      <c r="G25" s="230"/>
      <c r="H25" s="257" t="s">
        <v>773</v>
      </c>
      <c r="I25" s="258">
        <v>108506</v>
      </c>
      <c r="J25" s="258">
        <v>39978</v>
      </c>
      <c r="K25" s="258">
        <v>68528</v>
      </c>
      <c r="L25" s="230"/>
      <c r="M25" s="254">
        <v>132790</v>
      </c>
      <c r="N25" s="254">
        <v>67353</v>
      </c>
      <c r="O25" s="254">
        <v>65437</v>
      </c>
      <c r="P25" s="230"/>
      <c r="Q25" s="260" t="s">
        <v>669</v>
      </c>
      <c r="R25" s="254">
        <f t="shared" ref="R25:T25" si="0">SUM(R5:R24)</f>
        <v>7571345</v>
      </c>
      <c r="S25" s="254">
        <f t="shared" si="0"/>
        <v>3653868</v>
      </c>
      <c r="T25" s="254">
        <f t="shared" si="0"/>
        <v>3917477</v>
      </c>
    </row>
    <row r="26" spans="1:20" ht="12" customHeight="1" x14ac:dyDescent="0.3">
      <c r="A26" s="259" t="s">
        <v>774</v>
      </c>
      <c r="B26" s="230"/>
      <c r="C26" s="235" t="s">
        <v>775</v>
      </c>
      <c r="D26" s="231"/>
      <c r="E26" s="236">
        <v>77</v>
      </c>
      <c r="F26" s="236" t="s">
        <v>776</v>
      </c>
      <c r="G26" s="230"/>
      <c r="H26" s="230"/>
      <c r="I26" s="230"/>
      <c r="J26" s="230"/>
      <c r="K26" s="230"/>
      <c r="L26" s="230"/>
      <c r="M26" s="254">
        <v>133340</v>
      </c>
      <c r="N26" s="254">
        <v>67602</v>
      </c>
      <c r="O26" s="254">
        <v>65738</v>
      </c>
      <c r="P26" s="230"/>
      <c r="Q26" s="230"/>
      <c r="R26" s="230"/>
      <c r="S26" s="230"/>
      <c r="T26" s="230"/>
    </row>
    <row r="27" spans="1:20" ht="12" customHeight="1" x14ac:dyDescent="0.3">
      <c r="A27" s="259" t="s">
        <v>777</v>
      </c>
      <c r="B27" s="230"/>
      <c r="C27" s="235" t="s">
        <v>778</v>
      </c>
      <c r="D27" s="231"/>
      <c r="E27" s="236">
        <v>88</v>
      </c>
      <c r="F27" s="236" t="s">
        <v>779</v>
      </c>
      <c r="G27" s="230"/>
      <c r="H27" s="230"/>
      <c r="I27" s="230"/>
      <c r="J27" s="230"/>
      <c r="K27" s="230"/>
      <c r="L27" s="230"/>
      <c r="M27" s="254">
        <v>132165</v>
      </c>
      <c r="N27" s="254">
        <v>67024</v>
      </c>
      <c r="O27" s="254">
        <v>65141</v>
      </c>
      <c r="P27" s="230"/>
      <c r="Q27" s="509" t="s">
        <v>780</v>
      </c>
      <c r="R27" s="510"/>
      <c r="S27" s="510"/>
      <c r="T27" s="511"/>
    </row>
    <row r="28" spans="1:20" ht="12" customHeight="1" x14ac:dyDescent="0.3">
      <c r="A28" s="261" t="s">
        <v>781</v>
      </c>
      <c r="B28" s="230"/>
      <c r="C28" s="235" t="s">
        <v>782</v>
      </c>
      <c r="D28" s="231"/>
      <c r="E28" s="236">
        <v>98</v>
      </c>
      <c r="F28" s="236" t="s">
        <v>783</v>
      </c>
      <c r="G28" s="230"/>
      <c r="H28" s="230"/>
      <c r="I28" s="230"/>
      <c r="J28" s="230"/>
      <c r="K28" s="230"/>
      <c r="L28" s="230"/>
      <c r="M28" s="254">
        <v>129957</v>
      </c>
      <c r="N28" s="254">
        <v>65924</v>
      </c>
      <c r="O28" s="254">
        <v>64033</v>
      </c>
      <c r="P28" s="230"/>
      <c r="Q28" s="496" t="s">
        <v>668</v>
      </c>
      <c r="R28" s="497"/>
      <c r="S28" s="497"/>
      <c r="T28" s="498"/>
    </row>
    <row r="29" spans="1:20" ht="12" customHeight="1" x14ac:dyDescent="0.3">
      <c r="A29" s="262" t="s">
        <v>784</v>
      </c>
      <c r="B29" s="230"/>
      <c r="C29" s="235" t="s">
        <v>785</v>
      </c>
      <c r="D29" s="231"/>
      <c r="E29" s="263"/>
      <c r="F29" s="263"/>
      <c r="G29" s="230"/>
      <c r="H29" s="230"/>
      <c r="I29" s="230"/>
      <c r="J29" s="230"/>
      <c r="K29" s="230"/>
      <c r="L29" s="230"/>
      <c r="M29" s="254">
        <v>127797</v>
      </c>
      <c r="N29" s="254">
        <v>64838</v>
      </c>
      <c r="O29" s="254">
        <v>62959</v>
      </c>
      <c r="P29" s="230"/>
      <c r="Q29" s="507" t="s">
        <v>679</v>
      </c>
      <c r="R29" s="499">
        <v>2015</v>
      </c>
      <c r="S29" s="500"/>
      <c r="T29" s="501"/>
    </row>
    <row r="30" spans="1:20" ht="12" customHeight="1" x14ac:dyDescent="0.3">
      <c r="A30" s="262" t="s">
        <v>786</v>
      </c>
      <c r="B30" s="230"/>
      <c r="C30" s="235" t="s">
        <v>787</v>
      </c>
      <c r="D30" s="231"/>
      <c r="E30" s="263"/>
      <c r="F30" s="263"/>
      <c r="G30" s="230"/>
      <c r="H30" s="230"/>
      <c r="I30" s="230"/>
      <c r="J30" s="230"/>
      <c r="K30" s="230"/>
      <c r="L30" s="230"/>
      <c r="M30" s="254">
        <v>125232</v>
      </c>
      <c r="N30" s="254">
        <v>63602</v>
      </c>
      <c r="O30" s="254">
        <v>61630</v>
      </c>
      <c r="P30" s="230"/>
      <c r="Q30" s="508"/>
      <c r="R30" s="247" t="s">
        <v>669</v>
      </c>
      <c r="S30" s="248" t="s">
        <v>670</v>
      </c>
      <c r="T30" s="249" t="s">
        <v>671</v>
      </c>
    </row>
    <row r="31" spans="1:20" ht="12" customHeight="1" x14ac:dyDescent="0.3">
      <c r="A31" s="262" t="s">
        <v>788</v>
      </c>
      <c r="B31" s="230"/>
      <c r="C31" s="235" t="s">
        <v>789</v>
      </c>
      <c r="D31" s="231"/>
      <c r="E31" s="263"/>
      <c r="F31" s="263"/>
      <c r="G31" s="230"/>
      <c r="H31" s="230"/>
      <c r="I31" s="230"/>
      <c r="J31" s="230"/>
      <c r="K31" s="230"/>
      <c r="L31" s="230"/>
      <c r="M31" s="254">
        <v>124055</v>
      </c>
      <c r="N31" s="254">
        <v>62761</v>
      </c>
      <c r="O31" s="254">
        <v>61294</v>
      </c>
      <c r="P31" s="230"/>
      <c r="Q31" s="250" t="s">
        <v>687</v>
      </c>
      <c r="R31" s="251"/>
      <c r="S31" s="252"/>
      <c r="T31" s="253"/>
    </row>
    <row r="32" spans="1:20" ht="12" customHeight="1" x14ac:dyDescent="0.3">
      <c r="A32" s="262" t="s">
        <v>790</v>
      </c>
      <c r="B32" s="230"/>
      <c r="C32" s="235" t="s">
        <v>791</v>
      </c>
      <c r="D32" s="231"/>
      <c r="E32" s="263"/>
      <c r="F32" s="263"/>
      <c r="G32" s="230"/>
      <c r="H32" s="230"/>
      <c r="I32" s="230"/>
      <c r="J32" s="230"/>
      <c r="K32" s="230"/>
      <c r="L32" s="230"/>
      <c r="M32" s="254">
        <v>125190</v>
      </c>
      <c r="N32" s="254">
        <v>62619</v>
      </c>
      <c r="O32" s="254">
        <v>62571</v>
      </c>
      <c r="P32" s="230"/>
      <c r="Q32" s="264" t="s">
        <v>669</v>
      </c>
      <c r="R32" s="265">
        <v>7878783</v>
      </c>
      <c r="S32" s="266">
        <v>3810013</v>
      </c>
      <c r="T32" s="267">
        <v>4068770</v>
      </c>
    </row>
    <row r="33" spans="1:20" ht="12" customHeight="1" x14ac:dyDescent="0.3">
      <c r="A33" s="261" t="s">
        <v>792</v>
      </c>
      <c r="B33" s="230"/>
      <c r="C33" s="235" t="s">
        <v>793</v>
      </c>
      <c r="D33" s="231"/>
      <c r="E33" s="263"/>
      <c r="F33" s="263"/>
      <c r="G33" s="230"/>
      <c r="H33" s="230"/>
      <c r="I33" s="230"/>
      <c r="J33" s="230"/>
      <c r="K33" s="230"/>
      <c r="L33" s="230"/>
      <c r="M33" s="254">
        <v>127692</v>
      </c>
      <c r="N33" s="254">
        <v>62895</v>
      </c>
      <c r="O33" s="254">
        <v>64797</v>
      </c>
      <c r="P33" s="230"/>
      <c r="Q33" s="268" t="s">
        <v>695</v>
      </c>
      <c r="R33" s="269">
        <v>603230</v>
      </c>
      <c r="S33" s="270">
        <v>309432</v>
      </c>
      <c r="T33" s="271">
        <v>293798</v>
      </c>
    </row>
    <row r="34" spans="1:20" ht="12" customHeight="1" x14ac:dyDescent="0.3">
      <c r="A34" s="272" t="s">
        <v>794</v>
      </c>
      <c r="B34" s="230"/>
      <c r="C34" s="235" t="s">
        <v>795</v>
      </c>
      <c r="D34" s="231"/>
      <c r="E34" s="263"/>
      <c r="F34" s="263"/>
      <c r="G34" s="230"/>
      <c r="H34" s="230"/>
      <c r="I34" s="230"/>
      <c r="J34" s="230"/>
      <c r="K34" s="230"/>
      <c r="L34" s="230"/>
      <c r="M34" s="254">
        <v>129742</v>
      </c>
      <c r="N34" s="254">
        <v>62993</v>
      </c>
      <c r="O34" s="254">
        <v>66749</v>
      </c>
      <c r="P34" s="230"/>
      <c r="Q34" s="268" t="s">
        <v>699</v>
      </c>
      <c r="R34" s="269">
        <v>598182</v>
      </c>
      <c r="S34" s="270">
        <v>306434</v>
      </c>
      <c r="T34" s="271">
        <v>291748</v>
      </c>
    </row>
    <row r="35" spans="1:20" ht="12" customHeight="1" x14ac:dyDescent="0.3">
      <c r="A35" s="272" t="s">
        <v>796</v>
      </c>
      <c r="B35" s="230"/>
      <c r="C35" s="229" t="s">
        <v>797</v>
      </c>
      <c r="D35" s="231"/>
      <c r="E35" s="263"/>
      <c r="F35" s="263"/>
      <c r="G35" s="230"/>
      <c r="H35" s="230"/>
      <c r="I35" s="230"/>
      <c r="J35" s="230"/>
      <c r="K35" s="230"/>
      <c r="L35" s="230"/>
      <c r="M35" s="254">
        <v>131768</v>
      </c>
      <c r="N35" s="254">
        <v>63030</v>
      </c>
      <c r="O35" s="254">
        <v>68738</v>
      </c>
      <c r="P35" s="230"/>
      <c r="Q35" s="268" t="s">
        <v>704</v>
      </c>
      <c r="R35" s="269">
        <v>605068</v>
      </c>
      <c r="S35" s="270">
        <v>309819</v>
      </c>
      <c r="T35" s="271">
        <v>295249</v>
      </c>
    </row>
    <row r="36" spans="1:20" ht="12" customHeight="1" x14ac:dyDescent="0.3">
      <c r="A36" s="272" t="s">
        <v>798</v>
      </c>
      <c r="B36" s="230"/>
      <c r="C36" s="235" t="s">
        <v>690</v>
      </c>
      <c r="D36" s="231"/>
      <c r="E36" s="263"/>
      <c r="F36" s="263"/>
      <c r="G36" s="230"/>
      <c r="H36" s="230"/>
      <c r="I36" s="230"/>
      <c r="J36" s="230"/>
      <c r="K36" s="230"/>
      <c r="L36" s="230"/>
      <c r="M36" s="254">
        <v>132712</v>
      </c>
      <c r="N36" s="254">
        <v>62862</v>
      </c>
      <c r="O36" s="254">
        <v>69850</v>
      </c>
      <c r="P36" s="230"/>
      <c r="Q36" s="268" t="s">
        <v>709</v>
      </c>
      <c r="R36" s="269">
        <v>642476</v>
      </c>
      <c r="S36" s="270">
        <v>325752</v>
      </c>
      <c r="T36" s="271">
        <v>316724</v>
      </c>
    </row>
    <row r="37" spans="1:20" ht="12" customHeight="1" x14ac:dyDescent="0.3">
      <c r="A37" s="272" t="s">
        <v>799</v>
      </c>
      <c r="B37" s="230"/>
      <c r="C37" s="235" t="s">
        <v>800</v>
      </c>
      <c r="D37" s="231"/>
      <c r="E37" s="263"/>
      <c r="F37" s="263"/>
      <c r="G37" s="230"/>
      <c r="H37" s="230"/>
      <c r="I37" s="230"/>
      <c r="J37" s="230"/>
      <c r="K37" s="230"/>
      <c r="L37" s="230"/>
      <c r="M37" s="254">
        <v>131882</v>
      </c>
      <c r="N37" s="254">
        <v>62354</v>
      </c>
      <c r="O37" s="254">
        <v>69528</v>
      </c>
      <c r="P37" s="230"/>
      <c r="Q37" s="268" t="s">
        <v>714</v>
      </c>
      <c r="R37" s="269">
        <v>669960</v>
      </c>
      <c r="S37" s="270">
        <v>338888</v>
      </c>
      <c r="T37" s="271">
        <v>331072</v>
      </c>
    </row>
    <row r="38" spans="1:20" ht="12" customHeight="1" x14ac:dyDescent="0.3">
      <c r="A38" s="272" t="s">
        <v>801</v>
      </c>
      <c r="B38" s="230"/>
      <c r="C38" s="235" t="s">
        <v>802</v>
      </c>
      <c r="D38" s="231"/>
      <c r="E38" s="263"/>
      <c r="F38" s="263"/>
      <c r="G38" s="230"/>
      <c r="H38" s="230"/>
      <c r="I38" s="230"/>
      <c r="J38" s="230"/>
      <c r="K38" s="230"/>
      <c r="L38" s="230"/>
      <c r="M38" s="254">
        <v>129823</v>
      </c>
      <c r="N38" s="254">
        <v>61588</v>
      </c>
      <c r="O38" s="254">
        <v>68235</v>
      </c>
      <c r="P38" s="230"/>
      <c r="Q38" s="268" t="s">
        <v>719</v>
      </c>
      <c r="R38" s="269">
        <v>635633</v>
      </c>
      <c r="S38" s="270">
        <v>319048</v>
      </c>
      <c r="T38" s="271">
        <v>316585</v>
      </c>
    </row>
    <row r="39" spans="1:20" ht="12" customHeight="1" x14ac:dyDescent="0.3">
      <c r="A39" s="272" t="s">
        <v>803</v>
      </c>
      <c r="B39" s="230"/>
      <c r="C39" s="235" t="s">
        <v>804</v>
      </c>
      <c r="D39" s="273"/>
      <c r="E39" s="263"/>
      <c r="F39" s="263"/>
      <c r="G39" s="230"/>
      <c r="H39" s="230"/>
      <c r="I39" s="230"/>
      <c r="J39" s="230"/>
      <c r="K39" s="230"/>
      <c r="L39" s="230"/>
      <c r="M39" s="254">
        <v>127922</v>
      </c>
      <c r="N39" s="254">
        <v>60850</v>
      </c>
      <c r="O39" s="254">
        <v>67072</v>
      </c>
      <c r="P39" s="230"/>
      <c r="Q39" s="268" t="s">
        <v>724</v>
      </c>
      <c r="R39" s="269">
        <v>657874</v>
      </c>
      <c r="S39" s="270">
        <v>313458</v>
      </c>
      <c r="T39" s="271">
        <v>344416</v>
      </c>
    </row>
    <row r="40" spans="1:20" ht="12" customHeight="1" x14ac:dyDescent="0.3">
      <c r="A40" s="229" t="s">
        <v>805</v>
      </c>
      <c r="B40" s="230"/>
      <c r="C40" s="235" t="s">
        <v>806</v>
      </c>
      <c r="D40" s="231"/>
      <c r="E40" s="263"/>
      <c r="F40" s="263"/>
      <c r="G40" s="230"/>
      <c r="H40" s="230"/>
      <c r="I40" s="230"/>
      <c r="J40" s="230"/>
      <c r="K40" s="230"/>
      <c r="L40" s="230"/>
      <c r="M40" s="254">
        <v>126082</v>
      </c>
      <c r="N40" s="254">
        <v>60165</v>
      </c>
      <c r="O40" s="254">
        <v>65917</v>
      </c>
      <c r="P40" s="230"/>
      <c r="Q40" s="268" t="s">
        <v>729</v>
      </c>
      <c r="R40" s="269">
        <v>614779</v>
      </c>
      <c r="S40" s="270">
        <v>293158</v>
      </c>
      <c r="T40" s="271">
        <v>321621</v>
      </c>
    </row>
    <row r="41" spans="1:20" ht="12" customHeight="1" x14ac:dyDescent="0.3">
      <c r="A41" s="235" t="s">
        <v>807</v>
      </c>
      <c r="B41" s="230"/>
      <c r="C41" s="274" t="s">
        <v>808</v>
      </c>
      <c r="D41" s="231"/>
      <c r="E41" s="263"/>
      <c r="F41" s="263"/>
      <c r="G41" s="230"/>
      <c r="H41" s="230"/>
      <c r="I41" s="230"/>
      <c r="J41" s="230"/>
      <c r="K41" s="230"/>
      <c r="L41" s="230"/>
      <c r="M41" s="254"/>
      <c r="N41" s="254"/>
      <c r="O41" s="254"/>
      <c r="P41" s="230"/>
      <c r="Q41" s="268"/>
      <c r="R41" s="269"/>
      <c r="S41" s="270"/>
      <c r="T41" s="271"/>
    </row>
    <row r="42" spans="1:20" ht="12" customHeight="1" x14ac:dyDescent="0.3">
      <c r="A42" s="235" t="s">
        <v>809</v>
      </c>
      <c r="B42" s="230"/>
      <c r="C42" s="275" t="s">
        <v>810</v>
      </c>
      <c r="D42" s="231"/>
      <c r="E42" s="263"/>
      <c r="F42" s="263"/>
      <c r="G42" s="230"/>
      <c r="H42" s="230"/>
      <c r="I42" s="230"/>
      <c r="J42" s="230"/>
      <c r="K42" s="230"/>
      <c r="L42" s="230"/>
      <c r="M42" s="254"/>
      <c r="N42" s="254"/>
      <c r="O42" s="254"/>
      <c r="P42" s="230"/>
      <c r="Q42" s="268"/>
      <c r="R42" s="269"/>
      <c r="S42" s="270"/>
      <c r="T42" s="271"/>
    </row>
    <row r="43" spans="1:20" ht="12" customHeight="1" x14ac:dyDescent="0.3">
      <c r="A43" s="235" t="s">
        <v>811</v>
      </c>
      <c r="B43" s="230"/>
      <c r="C43" s="231"/>
      <c r="D43" s="231"/>
      <c r="E43" s="263"/>
      <c r="F43" s="263"/>
      <c r="G43" s="230"/>
      <c r="H43" s="230"/>
      <c r="I43" s="230"/>
      <c r="J43" s="230"/>
      <c r="K43" s="230"/>
      <c r="L43" s="230"/>
      <c r="M43" s="254"/>
      <c r="N43" s="254"/>
      <c r="O43" s="254"/>
      <c r="P43" s="230"/>
      <c r="Q43" s="268"/>
      <c r="R43" s="269"/>
      <c r="S43" s="270"/>
      <c r="T43" s="271"/>
    </row>
    <row r="44" spans="1:20" ht="12" customHeight="1" x14ac:dyDescent="0.3">
      <c r="A44" s="235" t="s">
        <v>812</v>
      </c>
      <c r="B44" s="230"/>
      <c r="C44" s="231"/>
      <c r="D44" s="231"/>
      <c r="E44" s="263"/>
      <c r="F44" s="263"/>
      <c r="G44" s="230"/>
      <c r="H44" s="230"/>
      <c r="I44" s="230"/>
      <c r="J44" s="230"/>
      <c r="K44" s="230"/>
      <c r="L44" s="230"/>
      <c r="M44" s="254"/>
      <c r="N44" s="254"/>
      <c r="O44" s="254"/>
      <c r="P44" s="230"/>
      <c r="Q44" s="268"/>
      <c r="R44" s="269"/>
      <c r="S44" s="270"/>
      <c r="T44" s="271"/>
    </row>
    <row r="45" spans="1:20" ht="12" customHeight="1" x14ac:dyDescent="0.3">
      <c r="A45" s="235" t="s">
        <v>813</v>
      </c>
      <c r="B45" s="230"/>
      <c r="C45" s="230"/>
      <c r="D45" s="231"/>
      <c r="E45" s="263"/>
      <c r="F45" s="263"/>
      <c r="G45" s="230"/>
      <c r="H45" s="230"/>
      <c r="I45" s="230"/>
      <c r="J45" s="230"/>
      <c r="K45" s="230"/>
      <c r="L45" s="230"/>
      <c r="M45" s="254">
        <v>123600</v>
      </c>
      <c r="N45" s="254">
        <v>59117</v>
      </c>
      <c r="O45" s="254">
        <v>64483</v>
      </c>
      <c r="P45" s="230"/>
      <c r="Q45" s="268" t="s">
        <v>734</v>
      </c>
      <c r="R45" s="269">
        <v>536343</v>
      </c>
      <c r="S45" s="270">
        <v>254902</v>
      </c>
      <c r="T45" s="271">
        <v>281441</v>
      </c>
    </row>
    <row r="46" spans="1:20" ht="12" customHeight="1" x14ac:dyDescent="0.3">
      <c r="A46" s="229" t="s">
        <v>814</v>
      </c>
      <c r="B46" s="230"/>
      <c r="C46" s="230"/>
      <c r="D46" s="231"/>
      <c r="E46" s="263"/>
      <c r="F46" s="263"/>
      <c r="G46" s="230"/>
      <c r="H46" s="230"/>
      <c r="I46" s="230"/>
      <c r="J46" s="230"/>
      <c r="K46" s="230"/>
      <c r="L46" s="230"/>
      <c r="M46" s="254"/>
      <c r="N46" s="254"/>
      <c r="O46" s="254"/>
      <c r="P46" s="230"/>
      <c r="Q46" s="268"/>
      <c r="R46" s="269"/>
      <c r="S46" s="270"/>
      <c r="T46" s="271"/>
    </row>
    <row r="47" spans="1:20" ht="12" customHeight="1" x14ac:dyDescent="0.3">
      <c r="A47" s="235" t="s">
        <v>815</v>
      </c>
      <c r="B47" s="230"/>
      <c r="C47" s="230"/>
      <c r="D47" s="231"/>
      <c r="E47" s="263"/>
      <c r="F47" s="263"/>
      <c r="G47" s="230"/>
      <c r="H47" s="230"/>
      <c r="I47" s="230"/>
      <c r="J47" s="230"/>
      <c r="K47" s="230"/>
      <c r="L47" s="230"/>
      <c r="M47" s="254"/>
      <c r="N47" s="254"/>
      <c r="O47" s="254"/>
      <c r="P47" s="230"/>
      <c r="Q47" s="268"/>
      <c r="R47" s="269"/>
      <c r="S47" s="270"/>
      <c r="T47" s="271"/>
    </row>
    <row r="48" spans="1:20" ht="12" customHeight="1" x14ac:dyDescent="0.3">
      <c r="A48" s="235" t="s">
        <v>816</v>
      </c>
      <c r="B48" s="230"/>
      <c r="C48" s="230"/>
      <c r="D48" s="231"/>
      <c r="E48" s="263"/>
      <c r="F48" s="263"/>
      <c r="G48" s="230"/>
      <c r="H48" s="230"/>
      <c r="I48" s="230"/>
      <c r="J48" s="230"/>
      <c r="K48" s="230"/>
      <c r="L48" s="230"/>
      <c r="M48" s="254"/>
      <c r="N48" s="254"/>
      <c r="O48" s="254"/>
      <c r="P48" s="230"/>
      <c r="Q48" s="268"/>
      <c r="R48" s="269"/>
      <c r="S48" s="270"/>
      <c r="T48" s="271"/>
    </row>
    <row r="49" spans="1:20" ht="12" customHeight="1" x14ac:dyDescent="0.3">
      <c r="A49" s="276" t="s">
        <v>817</v>
      </c>
      <c r="B49" s="230"/>
      <c r="C49" s="230"/>
      <c r="D49" s="231"/>
      <c r="E49" s="263"/>
      <c r="F49" s="263"/>
      <c r="G49" s="230"/>
      <c r="H49" s="230"/>
      <c r="I49" s="230"/>
      <c r="J49" s="230"/>
      <c r="K49" s="230"/>
      <c r="L49" s="230"/>
      <c r="M49" s="254">
        <v>120324</v>
      </c>
      <c r="N49" s="254">
        <v>57551</v>
      </c>
      <c r="O49" s="254">
        <v>62773</v>
      </c>
      <c r="P49" s="230"/>
      <c r="Q49" s="268" t="s">
        <v>738</v>
      </c>
      <c r="R49" s="269">
        <v>516837</v>
      </c>
      <c r="S49" s="270">
        <v>242123</v>
      </c>
      <c r="T49" s="271">
        <v>274714</v>
      </c>
    </row>
    <row r="50" spans="1:20" ht="12" customHeight="1" x14ac:dyDescent="0.3">
      <c r="A50" s="245" t="s">
        <v>818</v>
      </c>
      <c r="B50" s="230"/>
      <c r="C50" s="231"/>
      <c r="D50" s="231"/>
      <c r="E50" s="263"/>
      <c r="F50" s="263"/>
      <c r="G50" s="230"/>
      <c r="H50" s="230"/>
      <c r="I50" s="230"/>
      <c r="J50" s="230"/>
      <c r="K50" s="230"/>
      <c r="L50" s="230"/>
      <c r="M50" s="254">
        <v>116606</v>
      </c>
      <c r="N50" s="254">
        <v>55686</v>
      </c>
      <c r="O50" s="254">
        <v>60920</v>
      </c>
      <c r="P50" s="230"/>
      <c r="Q50" s="268" t="s">
        <v>743</v>
      </c>
      <c r="R50" s="269">
        <v>489703</v>
      </c>
      <c r="S50" s="270">
        <v>225926</v>
      </c>
      <c r="T50" s="271">
        <v>263777</v>
      </c>
    </row>
    <row r="51" spans="1:20" ht="12" customHeight="1" x14ac:dyDescent="0.3">
      <c r="A51" s="245" t="s">
        <v>819</v>
      </c>
      <c r="B51" s="230"/>
      <c r="C51" s="231"/>
      <c r="D51" s="231"/>
      <c r="E51" s="263"/>
      <c r="F51" s="263"/>
      <c r="G51" s="230"/>
      <c r="H51" s="230"/>
      <c r="I51" s="230"/>
      <c r="J51" s="230"/>
      <c r="K51" s="230"/>
      <c r="L51" s="230"/>
      <c r="M51" s="254">
        <v>112852</v>
      </c>
      <c r="N51" s="254">
        <v>53849</v>
      </c>
      <c r="O51" s="254">
        <v>59003</v>
      </c>
      <c r="P51" s="230"/>
      <c r="Q51" s="268" t="s">
        <v>748</v>
      </c>
      <c r="R51" s="269">
        <v>406084</v>
      </c>
      <c r="S51" s="270">
        <v>183930</v>
      </c>
      <c r="T51" s="271">
        <v>222154</v>
      </c>
    </row>
    <row r="52" spans="1:20" ht="12" customHeight="1" x14ac:dyDescent="0.3">
      <c r="A52" s="229" t="s">
        <v>820</v>
      </c>
      <c r="B52" s="230"/>
      <c r="C52" s="231"/>
      <c r="D52" s="231"/>
      <c r="E52" s="263"/>
      <c r="F52" s="263"/>
      <c r="G52" s="230"/>
      <c r="H52" s="230"/>
      <c r="I52" s="230"/>
      <c r="J52" s="230"/>
      <c r="K52" s="230"/>
      <c r="L52" s="230"/>
      <c r="M52" s="254">
        <v>97001</v>
      </c>
      <c r="N52" s="254">
        <v>44730</v>
      </c>
      <c r="O52" s="254">
        <v>52271</v>
      </c>
      <c r="P52" s="230"/>
      <c r="Q52" s="230"/>
      <c r="R52" s="230"/>
      <c r="S52" s="230"/>
      <c r="T52" s="230"/>
    </row>
    <row r="53" spans="1:20" ht="12" customHeight="1" x14ac:dyDescent="0.3">
      <c r="A53" s="276" t="s">
        <v>821</v>
      </c>
      <c r="B53" s="230"/>
      <c r="C53" s="231"/>
      <c r="D53" s="231"/>
      <c r="E53" s="263"/>
      <c r="F53" s="263"/>
      <c r="G53" s="230"/>
      <c r="H53" s="230"/>
      <c r="I53" s="230"/>
      <c r="J53" s="230"/>
      <c r="K53" s="230"/>
      <c r="L53" s="230"/>
      <c r="M53" s="254">
        <v>93445</v>
      </c>
      <c r="N53" s="254">
        <v>42931</v>
      </c>
      <c r="O53" s="254">
        <v>50514</v>
      </c>
      <c r="P53" s="230"/>
      <c r="Q53" s="230"/>
      <c r="R53" s="230"/>
      <c r="S53" s="230"/>
      <c r="T53" s="230"/>
    </row>
    <row r="54" spans="1:20" ht="12" customHeight="1" x14ac:dyDescent="0.3">
      <c r="A54" s="276" t="s">
        <v>822</v>
      </c>
      <c r="B54" s="230"/>
      <c r="C54" s="231"/>
      <c r="D54" s="231"/>
      <c r="E54" s="263"/>
      <c r="F54" s="263"/>
      <c r="G54" s="230"/>
      <c r="H54" s="230"/>
      <c r="I54" s="230"/>
      <c r="J54" s="230"/>
      <c r="K54" s="230"/>
      <c r="L54" s="230"/>
      <c r="M54" s="254">
        <v>89853</v>
      </c>
      <c r="N54" s="254">
        <v>41126</v>
      </c>
      <c r="O54" s="254">
        <v>48727</v>
      </c>
      <c r="P54" s="230"/>
      <c r="Q54" s="230"/>
      <c r="R54" s="230"/>
      <c r="S54" s="230"/>
      <c r="T54" s="230"/>
    </row>
    <row r="55" spans="1:20" ht="12" customHeight="1" x14ac:dyDescent="0.3">
      <c r="A55" s="229" t="s">
        <v>823</v>
      </c>
      <c r="B55" s="230"/>
      <c r="C55" s="231"/>
      <c r="D55" s="231"/>
      <c r="E55" s="263"/>
      <c r="F55" s="263"/>
      <c r="G55" s="230"/>
      <c r="H55" s="230"/>
      <c r="I55" s="230"/>
      <c r="J55" s="230"/>
      <c r="K55" s="230"/>
      <c r="L55" s="230"/>
      <c r="M55" s="254">
        <v>66807</v>
      </c>
      <c r="N55" s="254">
        <v>30117</v>
      </c>
      <c r="O55" s="254">
        <v>36690</v>
      </c>
      <c r="P55" s="230"/>
      <c r="Q55" s="230"/>
      <c r="R55" s="230"/>
      <c r="S55" s="230"/>
      <c r="T55" s="230"/>
    </row>
    <row r="56" spans="1:20" ht="12" customHeight="1" x14ac:dyDescent="0.3">
      <c r="A56" s="276" t="s">
        <v>824</v>
      </c>
      <c r="B56" s="230"/>
      <c r="C56" s="231"/>
      <c r="D56" s="231"/>
      <c r="E56" s="263"/>
      <c r="F56" s="263"/>
      <c r="G56" s="230"/>
      <c r="H56" s="230"/>
      <c r="I56" s="230"/>
      <c r="J56" s="230"/>
      <c r="K56" s="230"/>
      <c r="L56" s="230"/>
      <c r="M56" s="254">
        <v>63071</v>
      </c>
      <c r="N56" s="254">
        <v>28387</v>
      </c>
      <c r="O56" s="254">
        <v>34684</v>
      </c>
      <c r="P56" s="230"/>
      <c r="Q56" s="230"/>
      <c r="R56" s="230"/>
      <c r="S56" s="230"/>
      <c r="T56" s="230"/>
    </row>
    <row r="57" spans="1:20" ht="12" customHeight="1" x14ac:dyDescent="0.3">
      <c r="A57" s="276" t="s">
        <v>825</v>
      </c>
      <c r="B57" s="230"/>
      <c r="C57" s="231"/>
      <c r="D57" s="231"/>
      <c r="E57" s="263"/>
      <c r="F57" s="263"/>
      <c r="G57" s="230"/>
      <c r="H57" s="230"/>
      <c r="I57" s="230"/>
      <c r="J57" s="230"/>
      <c r="K57" s="230"/>
      <c r="L57" s="230"/>
      <c r="M57" s="254">
        <v>59761</v>
      </c>
      <c r="N57" s="254">
        <v>26856</v>
      </c>
      <c r="O57" s="254">
        <v>32905</v>
      </c>
      <c r="P57" s="230"/>
      <c r="Q57" s="230"/>
      <c r="R57" s="230"/>
      <c r="S57" s="230"/>
      <c r="T57" s="230"/>
    </row>
    <row r="58" spans="1:20" ht="12" customHeight="1" x14ac:dyDescent="0.3">
      <c r="A58" s="276" t="s">
        <v>826</v>
      </c>
      <c r="B58" s="230"/>
      <c r="C58" s="231"/>
      <c r="D58" s="231"/>
      <c r="E58" s="263"/>
      <c r="F58" s="263"/>
      <c r="G58" s="230"/>
      <c r="H58" s="230"/>
      <c r="I58" s="230"/>
      <c r="J58" s="230"/>
      <c r="K58" s="230"/>
      <c r="L58" s="230"/>
      <c r="M58" s="254">
        <v>56749</v>
      </c>
      <c r="N58" s="254">
        <v>25466</v>
      </c>
      <c r="O58" s="254">
        <v>31283</v>
      </c>
      <c r="P58" s="230"/>
      <c r="Q58" s="230"/>
      <c r="R58" s="230"/>
      <c r="S58" s="230"/>
      <c r="T58" s="230"/>
    </row>
    <row r="59" spans="1:20" ht="16.5" customHeight="1" x14ac:dyDescent="0.3">
      <c r="A59" s="230"/>
      <c r="B59" s="230"/>
      <c r="C59" s="231"/>
      <c r="D59" s="231"/>
      <c r="E59" s="263"/>
      <c r="F59" s="263"/>
      <c r="G59" s="230"/>
      <c r="H59" s="230"/>
      <c r="I59" s="230"/>
      <c r="J59" s="230"/>
      <c r="K59" s="230"/>
      <c r="L59" s="230"/>
      <c r="M59" s="254">
        <v>53748</v>
      </c>
      <c r="N59" s="254">
        <v>24086</v>
      </c>
      <c r="O59" s="254">
        <v>29662</v>
      </c>
      <c r="P59" s="230"/>
      <c r="Q59" s="230"/>
      <c r="R59" s="230"/>
      <c r="S59" s="230"/>
      <c r="T59" s="230"/>
    </row>
    <row r="60" spans="1:20" ht="16.5" customHeight="1" x14ac:dyDescent="0.3">
      <c r="A60" s="230"/>
      <c r="B60" s="230"/>
      <c r="C60" s="231"/>
      <c r="D60" s="231"/>
      <c r="E60" s="263"/>
      <c r="F60" s="263"/>
      <c r="G60" s="230"/>
      <c r="H60" s="230"/>
      <c r="I60" s="230"/>
      <c r="J60" s="230"/>
      <c r="K60" s="230"/>
      <c r="L60" s="230"/>
      <c r="M60" s="254">
        <v>50833</v>
      </c>
      <c r="N60" s="254">
        <v>22745</v>
      </c>
      <c r="O60" s="254">
        <v>28088</v>
      </c>
      <c r="P60" s="230"/>
      <c r="Q60" s="230"/>
      <c r="R60" s="230"/>
      <c r="S60" s="230"/>
      <c r="T60" s="230"/>
    </row>
    <row r="61" spans="1:20" ht="16.5" customHeight="1" x14ac:dyDescent="0.3">
      <c r="A61" s="230"/>
      <c r="B61" s="230"/>
      <c r="C61" s="231"/>
      <c r="D61" s="231"/>
      <c r="E61" s="263"/>
      <c r="F61" s="263"/>
      <c r="G61" s="230"/>
      <c r="H61" s="230"/>
      <c r="I61" s="230"/>
      <c r="J61" s="230"/>
      <c r="K61" s="230"/>
      <c r="L61" s="230"/>
      <c r="M61" s="254">
        <v>47916</v>
      </c>
      <c r="N61" s="254">
        <v>21407</v>
      </c>
      <c r="O61" s="254">
        <v>26509</v>
      </c>
      <c r="P61" s="230"/>
      <c r="Q61" s="230"/>
      <c r="R61" s="230"/>
      <c r="S61" s="230"/>
      <c r="T61" s="230"/>
    </row>
    <row r="62" spans="1:20" ht="16.5" customHeight="1" x14ac:dyDescent="0.3">
      <c r="A62" s="230"/>
      <c r="B62" s="230"/>
      <c r="C62" s="231"/>
      <c r="D62" s="231"/>
      <c r="E62" s="263"/>
      <c r="F62" s="263"/>
      <c r="G62" s="230"/>
      <c r="H62" s="230"/>
      <c r="I62" s="230"/>
      <c r="J62" s="230"/>
      <c r="K62" s="230"/>
      <c r="L62" s="230"/>
      <c r="M62" s="254">
        <v>44929</v>
      </c>
      <c r="N62" s="254">
        <v>20042</v>
      </c>
      <c r="O62" s="254">
        <v>24887</v>
      </c>
      <c r="P62" s="230"/>
      <c r="Q62" s="230"/>
      <c r="R62" s="230"/>
      <c r="S62" s="230"/>
      <c r="T62" s="230"/>
    </row>
    <row r="63" spans="1:20" ht="16.5" customHeight="1" x14ac:dyDescent="0.3">
      <c r="A63" s="230"/>
      <c r="B63" s="230"/>
      <c r="C63" s="231"/>
      <c r="D63" s="231"/>
      <c r="E63" s="263"/>
      <c r="F63" s="263"/>
      <c r="G63" s="230"/>
      <c r="H63" s="230"/>
      <c r="I63" s="230"/>
      <c r="J63" s="230"/>
      <c r="K63" s="230"/>
      <c r="L63" s="230"/>
      <c r="M63" s="254">
        <v>41939</v>
      </c>
      <c r="N63" s="254">
        <v>18676</v>
      </c>
      <c r="O63" s="254">
        <v>23263</v>
      </c>
      <c r="P63" s="230"/>
      <c r="Q63" s="230"/>
      <c r="R63" s="230"/>
      <c r="S63" s="230"/>
      <c r="T63" s="230"/>
    </row>
    <row r="64" spans="1:20" ht="16.5" customHeight="1" x14ac:dyDescent="0.3">
      <c r="A64" s="230"/>
      <c r="B64" s="230"/>
      <c r="C64" s="231"/>
      <c r="D64" s="231"/>
      <c r="E64" s="263"/>
      <c r="F64" s="263"/>
      <c r="G64" s="230"/>
      <c r="H64" s="230"/>
      <c r="I64" s="230"/>
      <c r="J64" s="230"/>
      <c r="K64" s="230"/>
      <c r="L64" s="230"/>
      <c r="M64" s="254">
        <v>39086</v>
      </c>
      <c r="N64" s="254">
        <v>17369</v>
      </c>
      <c r="O64" s="254">
        <v>21717</v>
      </c>
      <c r="P64" s="230"/>
      <c r="Q64" s="230"/>
      <c r="R64" s="230"/>
      <c r="S64" s="230"/>
      <c r="T64" s="230"/>
    </row>
    <row r="65" spans="13:15" ht="16.5" customHeight="1" x14ac:dyDescent="0.3">
      <c r="M65" s="254">
        <v>36348</v>
      </c>
      <c r="N65" s="254">
        <v>16117</v>
      </c>
      <c r="O65" s="254">
        <v>20231</v>
      </c>
    </row>
    <row r="66" spans="13:15" ht="16.5" customHeight="1" x14ac:dyDescent="0.3">
      <c r="M66" s="254">
        <v>33755</v>
      </c>
      <c r="N66" s="254">
        <v>14898</v>
      </c>
      <c r="O66" s="254">
        <v>18857</v>
      </c>
    </row>
    <row r="67" spans="13:15" ht="16.5" customHeight="1" x14ac:dyDescent="0.3">
      <c r="M67" s="254">
        <v>31333</v>
      </c>
      <c r="N67" s="254">
        <v>13708</v>
      </c>
      <c r="O67" s="254">
        <v>17625</v>
      </c>
    </row>
    <row r="68" spans="13:15" ht="16.5" customHeight="1" x14ac:dyDescent="0.3">
      <c r="M68" s="254">
        <v>28832</v>
      </c>
      <c r="N68" s="254">
        <v>12440</v>
      </c>
      <c r="O68" s="254">
        <v>16392</v>
      </c>
    </row>
    <row r="69" spans="13:15" ht="16.5" customHeight="1" x14ac:dyDescent="0.3">
      <c r="M69" s="254">
        <v>26662</v>
      </c>
      <c r="N69" s="254">
        <v>11342</v>
      </c>
      <c r="O69" s="254">
        <v>15320</v>
      </c>
    </row>
    <row r="70" spans="13:15" ht="16.5" customHeight="1" x14ac:dyDescent="0.3">
      <c r="M70" s="254">
        <v>24625</v>
      </c>
      <c r="N70" s="254">
        <v>10306</v>
      </c>
      <c r="O70" s="254">
        <v>14319</v>
      </c>
    </row>
    <row r="71" spans="13:15" ht="16.5" customHeight="1" x14ac:dyDescent="0.3">
      <c r="M71" s="254">
        <v>22734</v>
      </c>
      <c r="N71" s="254">
        <v>9334</v>
      </c>
      <c r="O71" s="254">
        <v>13400</v>
      </c>
    </row>
    <row r="72" spans="13:15" ht="16.5" customHeight="1" x14ac:dyDescent="0.3">
      <c r="M72" s="254">
        <v>20994</v>
      </c>
      <c r="N72" s="254">
        <v>8432</v>
      </c>
      <c r="O72" s="254">
        <v>12562</v>
      </c>
    </row>
    <row r="73" spans="13:15" ht="16.5" customHeight="1" x14ac:dyDescent="0.3">
      <c r="M73" s="254">
        <v>19408</v>
      </c>
      <c r="N73" s="254">
        <v>7603</v>
      </c>
      <c r="O73" s="254">
        <v>11805</v>
      </c>
    </row>
    <row r="74" spans="13:15" ht="16.5" customHeight="1" x14ac:dyDescent="0.3">
      <c r="M74" s="254">
        <v>17988</v>
      </c>
      <c r="N74" s="254">
        <v>7002</v>
      </c>
      <c r="O74" s="254">
        <v>10986</v>
      </c>
    </row>
    <row r="75" spans="13:15" ht="16.5" customHeight="1" x14ac:dyDescent="0.3">
      <c r="M75" s="254">
        <v>16675</v>
      </c>
      <c r="N75" s="254">
        <v>6510</v>
      </c>
      <c r="O75" s="254">
        <v>10165</v>
      </c>
    </row>
    <row r="76" spans="13:15" ht="16.5" customHeight="1" x14ac:dyDescent="0.3">
      <c r="M76" s="254">
        <v>15472</v>
      </c>
      <c r="N76" s="254">
        <v>6134</v>
      </c>
      <c r="O76" s="254">
        <v>9338</v>
      </c>
    </row>
    <row r="77" spans="13:15" ht="16.5" customHeight="1" x14ac:dyDescent="0.3">
      <c r="M77" s="245">
        <v>89747</v>
      </c>
      <c r="N77" s="245">
        <v>33084</v>
      </c>
      <c r="O77" s="245">
        <v>56663</v>
      </c>
    </row>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xr:uid="{00000000-0002-0000-0800-000000000000}">
      <formula1>$A$15:$A$50</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1. Generalidades</vt:lpstr>
      <vt:lpstr>Anexo_Hoja de vida Indicador</vt:lpstr>
      <vt:lpstr>2.Actividades_Tareas_vig</vt:lpstr>
      <vt:lpstr>3. Metas Proyecto de Inv</vt:lpstr>
      <vt:lpstr>3.1.Proy Metas de Inv 2023_2024</vt:lpstr>
      <vt:lpstr>4.Magnitud_Presupuesto</vt:lpstr>
      <vt:lpstr>5. Metas_PDD</vt:lpstr>
      <vt:lpstr>ANEXO_ODS</vt:lpstr>
      <vt:lpstr>ANEXO_VARIABLES</vt:lpstr>
      <vt:lpstr>GLOSARIO</vt:lpstr>
      <vt:lpstr>INSTRUCCIÓN DE DILIGENCIAMIENTO</vt:lpstr>
      <vt:lpstr>5.1. Proy Metas PDD 2023_2024</vt:lpstr>
      <vt:lpstr>6. Territorialización</vt:lpstr>
      <vt:lpstr>INSTRUCTIVO DE DILIGENCIAMIENTO</vt:lpstr>
      <vt:lpstr>LISTAS_1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CHIRLEY CHAMORRO</cp:lastModifiedBy>
  <dcterms:created xsi:type="dcterms:W3CDTF">2016-09-13T14:01:46Z</dcterms:created>
  <dcterms:modified xsi:type="dcterms:W3CDTF">2025-01-26T22:53:53Z</dcterms:modified>
</cp:coreProperties>
</file>