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5. Mayo\"/>
    </mc:Choice>
  </mc:AlternateContent>
  <xr:revisionPtr revIDLastSave="0" documentId="13_ncr:1_{FD2062E8-851D-421A-BB84-A47BCB65A4F6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7" l="1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F11" i="62"/>
  <c r="H9" i="91"/>
  <c r="F9" i="91"/>
  <c r="C9" i="91"/>
  <c r="D9" i="9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/>
  <c r="J10" i="62"/>
  <c r="H11" i="62"/>
  <c r="H14" i="62"/>
  <c r="H10" i="62"/>
  <c r="E14" i="62"/>
  <c r="E10" i="62"/>
  <c r="F14" i="62"/>
  <c r="E33" i="62"/>
  <c r="E15" i="62"/>
  <c r="G23" i="62"/>
  <c r="I23" i="62"/>
  <c r="J42" i="62"/>
  <c r="K30" i="62"/>
  <c r="G22" i="62"/>
  <c r="G10" i="62"/>
  <c r="E42" i="62"/>
  <c r="K10" i="62"/>
  <c r="G30" i="62"/>
  <c r="I22" i="62"/>
  <c r="H15" i="62"/>
  <c r="I14" i="62"/>
  <c r="G14" i="62"/>
  <c r="G37" i="62"/>
  <c r="L34" i="62"/>
  <c r="I27" i="62"/>
  <c r="F33" i="62"/>
  <c r="K14" i="62"/>
  <c r="L37" i="62"/>
  <c r="I37" i="62"/>
  <c r="H42" i="62"/>
  <c r="K37" i="62"/>
  <c r="F42" i="62"/>
  <c r="K34" i="62"/>
  <c r="I34" i="62"/>
  <c r="G34" i="62"/>
  <c r="L30" i="62"/>
  <c r="I30" i="62"/>
  <c r="L27" i="62"/>
  <c r="K27" i="62"/>
  <c r="G27" i="62"/>
  <c r="K23" i="62"/>
  <c r="J33" i="62"/>
  <c r="H33" i="62"/>
  <c r="L23" i="62"/>
  <c r="L22" i="62"/>
  <c r="K22" i="62"/>
  <c r="K17" i="62"/>
  <c r="I17" i="62"/>
  <c r="L17" i="62"/>
  <c r="G20" i="62"/>
  <c r="G17" i="62"/>
  <c r="L20" i="62"/>
  <c r="L11" i="62"/>
  <c r="K11" i="62"/>
  <c r="L14" i="62"/>
  <c r="I11" i="62"/>
  <c r="G11" i="62"/>
  <c r="L10" i="62"/>
  <c r="I10" i="62"/>
  <c r="F15" i="62"/>
  <c r="J15" i="62"/>
  <c r="J43" i="62"/>
  <c r="J44" i="62"/>
  <c r="K42" i="62"/>
  <c r="L42" i="62"/>
  <c r="G42" i="62"/>
  <c r="F43" i="62"/>
  <c r="F44" i="62"/>
  <c r="I15" i="62"/>
  <c r="K20" i="62"/>
  <c r="G33" i="62"/>
  <c r="I42" i="62"/>
  <c r="G15" i="62"/>
  <c r="K33" i="62"/>
  <c r="L33" i="62"/>
  <c r="I33" i="62"/>
  <c r="H43" i="62"/>
  <c r="E43" i="62"/>
  <c r="E44" i="62"/>
  <c r="I20" i="62"/>
  <c r="L15" i="62"/>
  <c r="K15" i="62"/>
  <c r="G43" i="62"/>
  <c r="K44" i="62"/>
  <c r="I43" i="62"/>
  <c r="K43" i="62"/>
  <c r="H44" i="62"/>
  <c r="L43" i="62"/>
  <c r="E5" i="92"/>
  <c r="L44" i="62"/>
  <c r="G44" i="62"/>
  <c r="I44" i="62"/>
  <c r="I7" i="91"/>
  <c r="I6" i="91"/>
  <c r="I9" i="91"/>
  <c r="J9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E6" i="92"/>
  <c r="E19" i="92"/>
  <c r="E24" i="92"/>
  <c r="C30" i="92"/>
  <c r="E17" i="92"/>
  <c r="D30" i="92"/>
  <c r="C12" i="92"/>
  <c r="D12" i="92"/>
  <c r="E9" i="91"/>
  <c r="G9" i="91"/>
  <c r="E11" i="92"/>
  <c r="E29" i="92"/>
  <c r="E12" i="92"/>
  <c r="C32" i="92"/>
  <c r="D32" i="92"/>
  <c r="E30" i="92"/>
  <c r="E32" i="92"/>
  <c r="E7" i="97" l="1"/>
  <c r="J7" i="97"/>
  <c r="G7" i="97"/>
  <c r="I7" i="9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<sst xmlns="http://schemas.openxmlformats.org/spreadsheetml/2006/main" count="211" uniqueCount="110">
  <si>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</si>
  <si>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</si>
  <si>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</si>
  <si>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</si>
  <si>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</si>
  <si>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</si>
  <si>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</si>
  <si>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</si>
  <si>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</si>
  <si>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</si>
  <si>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</si>
  <si>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</si>
  <si>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</si>
  <si>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</si>
  <si>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</si>
  <si>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</si>
  <si>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</si>
  <si>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</si>
  <si>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</si>
  <si>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</si>
  <si>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</si>
  <si>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</si>
  <si>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</si>
  <si>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</si>
  <si>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</si>
  <si>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</si>
  <si>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</si>
  <si>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</si>
  <si>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</si>
  <si>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</si>
  <si>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</si>
  <si>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</si>
  <si>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</si>
  <si>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</si>
  <si>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</si>
  <si>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</si>
  <si>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</si>
  <si>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</si>
  <si>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</si>
  <si>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</si>
  <si>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</si>
  <si>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</si>
  <si>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</si>
  <si>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</si>
  <si>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</si>
  <si>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</si>
  <si>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</si>
  <si>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</si>
  <si>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</si>
  <si>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</si>
  <si>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</si>
  <si>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</si>
  <si>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</si>
  <si>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</si>
  <si>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</si>
  <si>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</si>
  <si>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</si>
  <si>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</si>
  <si>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</si>
  <si>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</si>
  <si>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</si>
  <si>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</si>
  <si>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</si>
  <si>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</si>
  <si>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</si>
  <si>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</si>
  <si>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</si>
  <si>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</si>
  <si>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</si>
  <si>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</si>
  <si>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</si>
  <si>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</si>
  <si>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</si>
  <si>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</si>
  <si>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</si>
  <si>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</si>
  <si>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</si>
  <si>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</si>
  <si>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</si>
  <si>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</si>
  <si>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</si>
  <si>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</si>
  <si>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</si>
  <si>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</si>
  <si>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</si>
  <si>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</si>
  <si>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</si>
  <si>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</si>
  <si>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</si>
  <si>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</si>
  <si>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</si>
  <si>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</si>
  <si>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</si>
  <si>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</si>
  <si>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</si>
  <si>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</si>
  <si>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</si>
  <si>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</si>
  <si>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</si>
  <si>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</si>
  <si>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EJECUCION PRESUPUESTAL  - 31 DE MAYO DE 2024</t>
  </si>
  <si>
    <t>Corte: 31-05-2024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</si>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</sst>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3" fillId="23" borderId="12" applyNumberFormat="0" applyAlignment="0" applyProtection="0"/>
    <xf numFmtId="0" fontId="23" fillId="23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0" fontId="32" fillId="22" borderId="2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2" fillId="22" borderId="31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2" fillId="22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169" fontId="1" fillId="0" borderId="0" applyFont="0" applyFill="0" applyBorder="0" applyAlignment="0" applyProtection="0"/>
    <xf numFmtId="0" fontId="22" fillId="22" borderId="4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40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32" fillId="22" borderId="33" applyNumberFormat="0" applyAlignment="0" applyProtection="0"/>
    <xf numFmtId="0" fontId="2" fillId="28" borderId="44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9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0" applyNumberFormat="0" applyAlignment="0" applyProtection="0"/>
    <xf numFmtId="0" fontId="22" fillId="22" borderId="46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46" applyNumberFormat="0" applyAlignment="0" applyProtection="0"/>
    <xf numFmtId="168" fontId="1" fillId="0" borderId="0" applyFont="0" applyFill="0" applyBorder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1" applyNumberFormat="0" applyFill="0" applyAlignment="0" applyProtection="0"/>
    <xf numFmtId="0" fontId="47" fillId="0" borderId="62" applyNumberFormat="0" applyFill="0" applyAlignment="0" applyProtection="0"/>
    <xf numFmtId="0" fontId="48" fillId="0" borderId="63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64" applyNumberFormat="0" applyAlignment="0" applyProtection="0"/>
    <xf numFmtId="0" fontId="53" fillId="35" borderId="65" applyNumberFormat="0" applyAlignment="0" applyProtection="0"/>
    <xf numFmtId="0" fontId="54" fillId="35" borderId="64" applyNumberFormat="0" applyAlignment="0" applyProtection="0"/>
    <xf numFmtId="0" fontId="55" fillId="0" borderId="66" applyNumberFormat="0" applyFill="0" applyAlignment="0" applyProtection="0"/>
    <xf numFmtId="0" fontId="56" fillId="36" borderId="67" applyNumberFormat="0" applyAlignment="0" applyProtection="0"/>
    <xf numFmtId="0" fontId="43" fillId="0" borderId="0" applyNumberFormat="0" applyFill="0" applyBorder="0" applyAlignment="0" applyProtection="0"/>
    <xf numFmtId="0" fontId="1" fillId="37" borderId="68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9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41" fontId="6" fillId="5" borderId="56" xfId="4" applyFont="1" applyFill="1" applyBorder="1" applyAlignment="1">
      <alignment horizontal="center" vertical="center" wrapText="1"/>
    </xf>
    <xf numFmtId="172" fontId="6" fillId="5" borderId="57" xfId="1" applyNumberFormat="1" applyFont="1" applyFill="1" applyBorder="1" applyAlignment="1">
      <alignment horizontal="center" vertical="center" wrapText="1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0" fontId="65" fillId="3" borderId="70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86" fontId="65" fillId="0" borderId="9" xfId="0" applyNumberFormat="1" applyFont="1" applyBorder="1" applyAlignment="1">
      <alignment horizontal="right" vertical="center"/>
    </xf>
    <xf numFmtId="0" fontId="65" fillId="0" borderId="70" xfId="0" applyFont="1" applyBorder="1" applyAlignment="1">
      <alignment horizontal="center" vertical="center"/>
    </xf>
    <xf numFmtId="0" fontId="68" fillId="64" borderId="1" xfId="0" applyFont="1" applyFill="1" applyBorder="1" applyAlignment="1">
      <alignment horizontal="center" vertical="center" wrapText="1"/>
    </xf>
    <xf numFmtId="186" fontId="69" fillId="64" borderId="1" xfId="0" applyNumberFormat="1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center" vertical="center"/>
    </xf>
    <xf numFmtId="186" fontId="65" fillId="0" borderId="4" xfId="0" applyNumberFormat="1" applyFont="1" applyBorder="1" applyAlignment="1">
      <alignment horizontal="right" vertical="center"/>
    </xf>
    <xf numFmtId="0" fontId="68" fillId="65" borderId="1" xfId="0" applyFont="1" applyFill="1" applyBorder="1" applyAlignment="1">
      <alignment horizontal="center" vertical="center" wrapText="1"/>
    </xf>
    <xf numFmtId="186" fontId="69" fillId="65" borderId="1" xfId="0" applyNumberFormat="1" applyFont="1" applyFill="1" applyBorder="1" applyAlignment="1">
      <alignment horizontal="right" vertical="center" wrapText="1"/>
    </xf>
    <xf numFmtId="0" fontId="65" fillId="0" borderId="70" xfId="3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/>
    </xf>
    <xf numFmtId="186" fontId="69" fillId="66" borderId="74" xfId="0" applyNumberFormat="1" applyFont="1" applyFill="1" applyBorder="1" applyAlignment="1">
      <alignment horizontal="right" vertical="center"/>
    </xf>
    <xf numFmtId="186" fontId="41" fillId="3" borderId="0" xfId="0" applyNumberFormat="1" applyFont="1" applyFill="1"/>
    <xf numFmtId="173" fontId="62" fillId="0" borderId="82" xfId="1" applyNumberFormat="1" applyFont="1" applyBorder="1" applyAlignment="1">
      <alignment vertical="center"/>
    </xf>
    <xf numFmtId="185" fontId="62" fillId="0" borderId="82" xfId="2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84" xfId="1" applyNumberFormat="1" applyFont="1" applyBorder="1" applyAlignment="1">
      <alignment vertical="center"/>
    </xf>
    <xf numFmtId="0" fontId="62" fillId="0" borderId="72" xfId="0" applyFont="1" applyBorder="1" applyAlignment="1">
      <alignment horizontal="center" vertical="center" wrapText="1"/>
    </xf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173" fontId="62" fillId="0" borderId="74" xfId="1" applyNumberFormat="1" applyFont="1" applyBorder="1" applyAlignment="1">
      <alignment vertical="center"/>
    </xf>
    <xf numFmtId="0" fontId="62" fillId="0" borderId="78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9" xfId="1" applyNumberFormat="1" applyFont="1" applyBorder="1" applyAlignment="1">
      <alignment vertical="center"/>
    </xf>
    <xf numFmtId="0" fontId="62" fillId="4" borderId="8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2" borderId="82" xfId="0" applyFill="1" applyBorder="1"/>
    <xf numFmtId="0" fontId="0" fillId="63" borderId="82" xfId="0" applyFill="1" applyBorder="1"/>
    <xf numFmtId="0" fontId="0" fillId="29" borderId="82" xfId="0" applyFill="1" applyBorder="1"/>
    <xf numFmtId="187" fontId="8" fillId="3" borderId="0" xfId="0" applyNumberFormat="1" applyFont="1" applyFill="1"/>
    <xf numFmtId="185" fontId="69" fillId="66" borderId="74" xfId="2" applyNumberFormat="1" applyFont="1" applyFill="1" applyBorder="1" applyAlignment="1">
      <alignment horizontal="right" vertical="center"/>
    </xf>
    <xf numFmtId="185" fontId="69" fillId="65" borderId="1" xfId="2" applyNumberFormat="1" applyFont="1" applyFill="1" applyBorder="1" applyAlignment="1">
      <alignment horizontal="right" vertical="center" wrapText="1"/>
    </xf>
    <xf numFmtId="185" fontId="69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5" fillId="0" borderId="9" xfId="2" applyNumberFormat="1" applyFont="1" applyBorder="1" applyAlignment="1">
      <alignment horizontal="right" vertical="center"/>
    </xf>
    <xf numFmtId="185" fontId="65" fillId="0" borderId="4" xfId="2" applyNumberFormat="1" applyFont="1" applyBorder="1" applyAlignment="1">
      <alignment horizontal="right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3" borderId="82" xfId="2" applyNumberFormat="1" applyFont="1" applyFill="1" applyBorder="1" applyAlignment="1">
      <alignment vertical="center"/>
    </xf>
    <xf numFmtId="185" fontId="63" fillId="29" borderId="82" xfId="2" applyNumberFormat="1" applyFont="1" applyFill="1" applyBorder="1" applyAlignment="1">
      <alignment vertical="center"/>
    </xf>
    <xf numFmtId="186" fontId="8" fillId="3" borderId="0" xfId="0" applyNumberFormat="1" applyFont="1" applyFill="1" applyAlignment="1">
      <alignment vertical="center"/>
    </xf>
    <xf numFmtId="185" fontId="6" fillId="67" borderId="1" xfId="2" applyNumberFormat="1" applyFont="1" applyFill="1" applyBorder="1" applyAlignment="1">
      <alignment horizontal="center" vertical="center"/>
    </xf>
    <xf numFmtId="41" fontId="6" fillId="64" borderId="53" xfId="4" applyFont="1" applyFill="1" applyBorder="1" applyAlignment="1">
      <alignment horizontal="center" vertical="center" wrapText="1"/>
    </xf>
    <xf numFmtId="10" fontId="6" fillId="64" borderId="50" xfId="2" applyNumberFormat="1" applyFont="1" applyFill="1" applyBorder="1" applyAlignment="1">
      <alignment horizontal="center" vertical="center" wrapText="1"/>
    </xf>
    <xf numFmtId="41" fontId="9" fillId="64" borderId="1" xfId="4" applyFont="1" applyFill="1" applyBorder="1" applyAlignment="1">
      <alignment horizontal="center" vertical="center"/>
    </xf>
    <xf numFmtId="185" fontId="6" fillId="64" borderId="1" xfId="2" applyNumberFormat="1" applyFont="1" applyFill="1" applyBorder="1" applyAlignment="1">
      <alignment horizontal="center" vertical="center"/>
    </xf>
    <xf numFmtId="41" fontId="15" fillId="68" borderId="1" xfId="4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73" fillId="3" borderId="53" xfId="0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172" fontId="4" fillId="5" borderId="82" xfId="1" applyNumberFormat="1" applyFont="1" applyFill="1" applyBorder="1" applyAlignment="1">
      <alignment horizontal="center" vertical="center" wrapText="1"/>
    </xf>
    <xf numFmtId="171" fontId="4" fillId="5" borderId="82" xfId="1" applyNumberFormat="1" applyFont="1" applyFill="1" applyBorder="1" applyAlignment="1">
      <alignment horizontal="center" vertical="center" wrapText="1"/>
    </xf>
    <xf numFmtId="172" fontId="9" fillId="5" borderId="82" xfId="1" applyNumberFormat="1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41" fontId="3" fillId="0" borderId="82" xfId="4" applyFont="1" applyFill="1" applyBorder="1" applyAlignment="1">
      <alignment horizontal="center" vertical="center" wrapText="1"/>
    </xf>
    <xf numFmtId="185" fontId="2" fillId="0" borderId="82" xfId="2" applyNumberFormat="1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 wrapText="1"/>
    </xf>
    <xf numFmtId="41" fontId="3" fillId="3" borderId="82" xfId="4" applyFont="1" applyFill="1" applyBorder="1" applyAlignment="1">
      <alignment horizontal="center" vertical="center" wrapText="1"/>
    </xf>
    <xf numFmtId="185" fontId="2" fillId="3" borderId="82" xfId="2" applyNumberFormat="1" applyFont="1" applyFill="1" applyBorder="1" applyAlignment="1">
      <alignment horizontal="center" vertical="center"/>
    </xf>
    <xf numFmtId="172" fontId="9" fillId="5" borderId="84" xfId="1" applyNumberFormat="1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/>
    </xf>
    <xf numFmtId="9" fontId="2" fillId="0" borderId="84" xfId="2" applyFont="1" applyFill="1" applyBorder="1" applyAlignment="1">
      <alignment horizontal="center" vertical="center"/>
    </xf>
    <xf numFmtId="185" fontId="65" fillId="0" borderId="84" xfId="2" applyNumberFormat="1" applyFont="1" applyBorder="1" applyAlignment="1">
      <alignment horizontal="center" vertical="center"/>
    </xf>
    <xf numFmtId="185" fontId="2" fillId="3" borderId="84" xfId="2" applyNumberFormat="1" applyFont="1" applyFill="1" applyBorder="1" applyAlignment="1">
      <alignment horizontal="center" vertical="center"/>
    </xf>
    <xf numFmtId="0" fontId="4" fillId="64" borderId="72" xfId="0" applyFont="1" applyFill="1" applyBorder="1" applyAlignment="1">
      <alignment horizontal="center" vertical="center" wrapText="1"/>
    </xf>
    <xf numFmtId="0" fontId="4" fillId="64" borderId="73" xfId="0" applyFont="1" applyFill="1" applyBorder="1" applyAlignment="1">
      <alignment horizontal="center" vertical="center" wrapText="1"/>
    </xf>
    <xf numFmtId="41" fontId="38" fillId="64" borderId="73" xfId="4" applyFont="1" applyFill="1" applyBorder="1" applyAlignment="1">
      <alignment horizontal="center" vertical="center" wrapText="1"/>
    </xf>
    <xf numFmtId="185" fontId="38" fillId="64" borderId="73" xfId="2" applyNumberFormat="1" applyFont="1" applyFill="1" applyBorder="1" applyAlignment="1">
      <alignment horizontal="center" vertical="center"/>
    </xf>
    <xf numFmtId="185" fontId="38" fillId="64" borderId="74" xfId="2" applyNumberFormat="1" applyFont="1" applyFill="1" applyBorder="1" applyAlignment="1">
      <alignment horizontal="center" vertical="center"/>
    </xf>
    <xf numFmtId="0" fontId="73" fillId="3" borderId="85" xfId="0" applyFont="1" applyFill="1" applyBorder="1" applyAlignment="1">
      <alignment horizontal="center" vertical="center" wrapText="1"/>
    </xf>
    <xf numFmtId="185" fontId="8" fillId="3" borderId="0" xfId="2" applyNumberFormat="1" applyFont="1" applyFill="1" applyAlignment="1">
      <alignment vertical="center"/>
    </xf>
    <xf numFmtId="186" fontId="3" fillId="0" borderId="82" xfId="4" applyNumberFormat="1" applyFont="1" applyFill="1" applyBorder="1" applyAlignment="1">
      <alignment horizontal="right" vertical="center" wrapText="1"/>
    </xf>
    <xf numFmtId="41" fontId="4" fillId="64" borderId="82" xfId="4" applyFont="1" applyFill="1" applyBorder="1" applyAlignment="1">
      <alignment horizontal="center" vertical="center" wrapText="1"/>
    </xf>
    <xf numFmtId="185" fontId="4" fillId="64" borderId="82" xfId="2" applyNumberFormat="1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 wrapText="1"/>
    </xf>
    <xf numFmtId="49" fontId="3" fillId="0" borderId="82" xfId="0" applyNumberFormat="1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186" fontId="4" fillId="64" borderId="82" xfId="4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82" xfId="0" applyBorder="1" applyAlignment="1">
      <alignment horizontal="left" vertical="center"/>
    </xf>
    <xf numFmtId="0" fontId="72" fillId="0" borderId="54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4" fillId="0" borderId="82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 wrapText="1"/>
    </xf>
    <xf numFmtId="0" fontId="72" fillId="0" borderId="83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 wrapText="1"/>
    </xf>
    <xf numFmtId="0" fontId="67" fillId="64" borderId="70" xfId="0" applyFont="1" applyFill="1" applyBorder="1" applyAlignment="1">
      <alignment horizontal="center" vertical="center" wrapText="1"/>
    </xf>
    <xf numFmtId="0" fontId="67" fillId="64" borderId="1" xfId="0" applyFont="1" applyFill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7" xfId="0" applyFont="1" applyBorder="1" applyAlignment="1">
      <alignment horizontal="center" vertical="center" wrapText="1"/>
    </xf>
    <xf numFmtId="0" fontId="73" fillId="3" borderId="53" xfId="0" applyFont="1" applyFill="1" applyBorder="1" applyAlignment="1">
      <alignment horizontal="center" vertical="center" wrapText="1"/>
    </xf>
    <xf numFmtId="0" fontId="73" fillId="3" borderId="49" xfId="0" applyFont="1" applyFill="1" applyBorder="1" applyAlignment="1">
      <alignment horizontal="center" vertical="center" wrapText="1"/>
    </xf>
    <xf numFmtId="0" fontId="73" fillId="3" borderId="85" xfId="0" applyFont="1" applyFill="1" applyBorder="1" applyAlignment="1">
      <alignment horizontal="center" vertical="center" wrapText="1"/>
    </xf>
    <xf numFmtId="0" fontId="73" fillId="3" borderId="3" xfId="0" applyFont="1" applyFill="1" applyBorder="1" applyAlignment="1">
      <alignment horizontal="center" vertical="center" wrapText="1"/>
    </xf>
    <xf numFmtId="0" fontId="67" fillId="65" borderId="70" xfId="0" applyFont="1" applyFill="1" applyBorder="1" applyAlignment="1">
      <alignment horizontal="center" vertical="center" wrapText="1"/>
    </xf>
    <xf numFmtId="0" fontId="67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41" fontId="6" fillId="5" borderId="75" xfId="4" applyFont="1" applyFill="1" applyBorder="1" applyAlignment="1">
      <alignment horizontal="center" vertical="center" wrapText="1"/>
    </xf>
    <xf numFmtId="41" fontId="6" fillId="5" borderId="76" xfId="4" applyFont="1" applyFill="1" applyBorder="1" applyAlignment="1">
      <alignment horizontal="center" vertical="center" wrapText="1"/>
    </xf>
    <xf numFmtId="0" fontId="9" fillId="6" borderId="79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41" fontId="71" fillId="66" borderId="72" xfId="4" applyFont="1" applyFill="1" applyBorder="1" applyAlignment="1">
      <alignment horizontal="center" vertical="center"/>
    </xf>
    <xf numFmtId="41" fontId="71" fillId="66" borderId="73" xfId="4" applyFont="1" applyFill="1" applyBorder="1" applyAlignment="1">
      <alignment horizontal="center" vertical="center"/>
    </xf>
    <xf numFmtId="0" fontId="65" fillId="0" borderId="70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65" fillId="3" borderId="71" xfId="0" applyFont="1" applyFill="1" applyBorder="1" applyAlignment="1">
      <alignment horizontal="center" vertical="center" wrapText="1"/>
    </xf>
    <xf numFmtId="0" fontId="65" fillId="3" borderId="77" xfId="0" applyFont="1" applyFill="1" applyBorder="1" applyAlignment="1">
      <alignment horizontal="center" vertical="center" wrapText="1"/>
    </xf>
    <xf numFmtId="0" fontId="65" fillId="3" borderId="78" xfId="0" applyFont="1" applyFill="1" applyBorder="1" applyAlignment="1">
      <alignment horizontal="center" vertical="center" wrapText="1"/>
    </xf>
    <xf numFmtId="41" fontId="4" fillId="5" borderId="70" xfId="4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/>
    </xf>
    <xf numFmtId="41" fontId="15" fillId="68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4" borderId="4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4" borderId="1" xfId="0" applyFont="1" applyFill="1" applyBorder="1" applyAlignment="1">
      <alignment horizontal="center" vertical="center" wrapText="1"/>
    </xf>
    <xf numFmtId="0" fontId="9" fillId="64" borderId="53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/>
    </xf>
    <xf numFmtId="0" fontId="5" fillId="64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61" t="s">
        <v>31</v>
      </c>
      <c r="C1" s="161"/>
      <c r="D1" s="161"/>
      <c r="F1" s="161" t="s">
        <v>35</v>
      </c>
      <c r="G1" s="161"/>
      <c r="H1" s="161"/>
      <c r="I1" s="18"/>
    </row>
    <row r="2" spans="2:9" ht="13.5" customHeight="1" x14ac:dyDescent="0.25">
      <c r="B2" s="161" t="s">
        <v>24</v>
      </c>
      <c r="C2" s="161"/>
      <c r="D2" s="161"/>
      <c r="F2" s="161" t="s">
        <v>24</v>
      </c>
      <c r="G2" s="161"/>
      <c r="H2" s="161"/>
    </row>
    <row r="3" spans="2:9" x14ac:dyDescent="0.25">
      <c r="B3" s="161" t="s">
        <v>32</v>
      </c>
      <c r="C3" s="161"/>
      <c r="D3" s="161"/>
      <c r="F3" s="161" t="s">
        <v>28</v>
      </c>
      <c r="G3" s="161"/>
      <c r="H3" s="161"/>
    </row>
    <row r="4" spans="2:9" ht="7.5" customHeight="1" x14ac:dyDescent="0.25">
      <c r="G4" s="5"/>
      <c r="H4" s="6"/>
    </row>
    <row r="5" spans="2:9" ht="55.5" customHeight="1" x14ac:dyDescent="0.25">
      <c r="B5" s="160" t="s">
        <v>0</v>
      </c>
      <c r="C5" s="160"/>
      <c r="D5" s="7" t="s">
        <v>23</v>
      </c>
      <c r="F5" s="160" t="s">
        <v>0</v>
      </c>
      <c r="G5" s="160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59" t="s">
        <v>7</v>
      </c>
      <c r="G9" s="159"/>
      <c r="H9" s="9">
        <f>SUM(H6:H8)</f>
        <v>39190318000</v>
      </c>
    </row>
    <row r="10" spans="2:9" ht="35.25" customHeight="1" x14ac:dyDescent="0.25">
      <c r="B10" s="159" t="s">
        <v>6</v>
      </c>
      <c r="C10" s="159"/>
      <c r="D10" s="9">
        <f>+D9+D8+D7+D6</f>
        <v>41885181893</v>
      </c>
      <c r="E10" s="11"/>
      <c r="F10" s="160" t="s">
        <v>1</v>
      </c>
      <c r="G10" s="160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59" t="s">
        <v>7</v>
      </c>
      <c r="C14" s="159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60" t="s">
        <v>1</v>
      </c>
      <c r="C15" s="160"/>
      <c r="D15" s="10">
        <f>+D10+D14</f>
        <v>64523756893</v>
      </c>
      <c r="E15" s="11"/>
      <c r="F15" s="159" t="s">
        <v>6</v>
      </c>
      <c r="G15" s="159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59" t="s">
        <v>20</v>
      </c>
      <c r="C20" s="159"/>
      <c r="D20" s="9">
        <f>SUM(D16:D19)</f>
        <v>264133043070</v>
      </c>
      <c r="E20" s="11"/>
      <c r="F20" s="159" t="s">
        <v>30</v>
      </c>
      <c r="G20" s="159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60" t="s">
        <v>20</v>
      </c>
      <c r="G21" s="160"/>
      <c r="H21" s="10">
        <f>+H15+H20</f>
        <v>394211564000</v>
      </c>
    </row>
    <row r="22" spans="2:8" ht="26.25" customHeight="1" x14ac:dyDescent="0.25">
      <c r="B22" s="160" t="s">
        <v>8</v>
      </c>
      <c r="C22" s="160"/>
      <c r="D22" s="10">
        <f>+D15+D20</f>
        <v>328656799963</v>
      </c>
      <c r="F22" s="162" t="s">
        <v>8</v>
      </c>
      <c r="G22" s="163"/>
      <c r="H22" s="10">
        <f>+H21+H10</f>
        <v>433401882000</v>
      </c>
    </row>
    <row r="23" spans="2:8" ht="18.75" customHeight="1" x14ac:dyDescent="0.25">
      <c r="B23" s="164" t="s">
        <v>33</v>
      </c>
      <c r="C23" s="164"/>
      <c r="D23" s="164"/>
      <c r="F23" s="164" t="s">
        <v>34</v>
      </c>
      <c r="G23" s="164"/>
      <c r="H23" s="164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66" t="s">
        <v>83</v>
      </c>
      <c r="B1" s="167"/>
      <c r="C1" s="167"/>
      <c r="D1" s="167"/>
      <c r="E1" s="168"/>
    </row>
    <row r="2" spans="1:9" ht="18.600000000000001" thickBot="1" x14ac:dyDescent="0.35">
      <c r="A2" s="170" t="s">
        <v>88</v>
      </c>
      <c r="B2" s="171"/>
      <c r="C2" s="171"/>
      <c r="D2" s="171"/>
      <c r="E2" s="172"/>
    </row>
    <row r="3" spans="1:9" ht="15" thickBot="1" x14ac:dyDescent="0.35"/>
    <row r="4" spans="1:9" ht="45.6" customHeight="1" thickBot="1" x14ac:dyDescent="0.35">
      <c r="A4" s="98" t="s">
        <v>74</v>
      </c>
      <c r="B4" s="99" t="s">
        <v>75</v>
      </c>
      <c r="C4" s="99" t="s">
        <v>76</v>
      </c>
      <c r="D4" s="99" t="s">
        <v>77</v>
      </c>
      <c r="E4" s="100" t="s">
        <v>78</v>
      </c>
    </row>
    <row r="5" spans="1:9" ht="45.6" customHeight="1" x14ac:dyDescent="0.3">
      <c r="A5" s="88" t="s">
        <v>80</v>
      </c>
      <c r="B5" s="86">
        <v>235110</v>
      </c>
      <c r="C5" s="116">
        <v>0.96299999999999997</v>
      </c>
      <c r="D5" s="87">
        <v>0.59099999999999997</v>
      </c>
      <c r="E5" s="89">
        <v>23</v>
      </c>
    </row>
    <row r="6" spans="1:9" ht="45.6" customHeight="1" x14ac:dyDescent="0.3">
      <c r="A6" s="88" t="s">
        <v>81</v>
      </c>
      <c r="B6" s="86">
        <v>476382</v>
      </c>
      <c r="C6" s="116">
        <v>0.94</v>
      </c>
      <c r="D6" s="87">
        <v>0.65700000000000003</v>
      </c>
      <c r="E6" s="89">
        <v>27</v>
      </c>
    </row>
    <row r="7" spans="1:9" ht="21" x14ac:dyDescent="0.3">
      <c r="A7" s="94" t="s">
        <v>86</v>
      </c>
      <c r="B7" s="95">
        <v>2415335</v>
      </c>
      <c r="C7" s="116">
        <v>0.80500000000000005</v>
      </c>
      <c r="D7" s="96">
        <v>0.378</v>
      </c>
      <c r="E7" s="97">
        <v>39</v>
      </c>
      <c r="I7" s="70"/>
    </row>
    <row r="8" spans="1:9" ht="21" x14ac:dyDescent="0.3">
      <c r="A8" s="88" t="s">
        <v>87</v>
      </c>
      <c r="B8" s="86">
        <v>8508922</v>
      </c>
      <c r="C8" s="117">
        <v>0.73299999999999998</v>
      </c>
      <c r="D8" s="87">
        <v>0.50700000000000001</v>
      </c>
      <c r="E8" s="89">
        <v>45</v>
      </c>
      <c r="I8" s="70"/>
    </row>
    <row r="9" spans="1:9" ht="21.6" thickBot="1" x14ac:dyDescent="0.35">
      <c r="A9" s="90" t="s">
        <v>82</v>
      </c>
      <c r="B9" s="91">
        <v>2649733</v>
      </c>
      <c r="C9" s="117">
        <v>0.67600000000000005</v>
      </c>
      <c r="D9" s="92">
        <v>0.28599999999999998</v>
      </c>
      <c r="E9" s="93">
        <v>48</v>
      </c>
    </row>
    <row r="10" spans="1:9" x14ac:dyDescent="0.3">
      <c r="B10" s="64"/>
      <c r="C10" s="64"/>
      <c r="D10" s="64"/>
      <c r="E10" s="64"/>
    </row>
    <row r="11" spans="1:9" ht="15.6" x14ac:dyDescent="0.3">
      <c r="A11" s="65" t="s">
        <v>84</v>
      </c>
      <c r="D11" s="169" t="s">
        <v>90</v>
      </c>
      <c r="E11" s="169"/>
    </row>
    <row r="12" spans="1:9" x14ac:dyDescent="0.3">
      <c r="A12" s="63"/>
    </row>
    <row r="13" spans="1:9" x14ac:dyDescent="0.3">
      <c r="A13" t="s">
        <v>79</v>
      </c>
    </row>
    <row r="15" spans="1:9" x14ac:dyDescent="0.3">
      <c r="A15" s="101"/>
      <c r="B15" s="165" t="s">
        <v>91</v>
      </c>
      <c r="C15" s="165"/>
      <c r="D15" s="165"/>
    </row>
    <row r="16" spans="1:9" x14ac:dyDescent="0.3">
      <c r="A16" s="102"/>
      <c r="B16" s="165" t="s">
        <v>92</v>
      </c>
      <c r="C16" s="165"/>
      <c r="D16" s="165"/>
    </row>
    <row r="17" spans="1:4" x14ac:dyDescent="0.3">
      <c r="A17" s="103"/>
      <c r="B17" s="165" t="s">
        <v>93</v>
      </c>
      <c r="C17" s="165"/>
      <c r="D17" s="165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83" t="s">
        <v>46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5" x14ac:dyDescent="0.25">
      <c r="B2" s="183" t="s">
        <v>47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x14ac:dyDescent="0.25">
      <c r="B3" s="183" t="s">
        <v>100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5" ht="12.6" thickBot="1" x14ac:dyDescent="0.3"/>
    <row r="5" spans="1:15" ht="36" customHeight="1" x14ac:dyDescent="0.2">
      <c r="B5" s="184" t="s">
        <v>0</v>
      </c>
      <c r="C5" s="185"/>
      <c r="D5" s="186" t="s">
        <v>98</v>
      </c>
      <c r="E5" s="187"/>
      <c r="F5" s="51" t="s">
        <v>2</v>
      </c>
      <c r="G5" s="52" t="s">
        <v>3</v>
      </c>
      <c r="H5" s="52" t="s">
        <v>85</v>
      </c>
      <c r="I5" s="52" t="s">
        <v>41</v>
      </c>
      <c r="J5" s="53" t="s">
        <v>5</v>
      </c>
      <c r="K5" s="54" t="s">
        <v>44</v>
      </c>
      <c r="L5" s="54" t="s">
        <v>45</v>
      </c>
    </row>
    <row r="6" spans="1:15" s="21" customFormat="1" ht="31.5" customHeight="1" x14ac:dyDescent="0.25">
      <c r="A6" s="188" t="s">
        <v>69</v>
      </c>
      <c r="B6" s="71">
        <v>7563</v>
      </c>
      <c r="C6" s="125" t="s">
        <v>52</v>
      </c>
      <c r="D6" s="72" t="s">
        <v>48</v>
      </c>
      <c r="E6" s="73">
        <v>463416124</v>
      </c>
      <c r="F6" s="73">
        <v>165291000</v>
      </c>
      <c r="G6" s="109">
        <f>IFERROR(F6/E6,"-")</f>
        <v>0.35667943224176635</v>
      </c>
      <c r="H6" s="73">
        <v>165291000</v>
      </c>
      <c r="I6" s="109">
        <f>IFERROR(H6/E6,"-")</f>
        <v>0.35667943224176635</v>
      </c>
      <c r="J6" s="73">
        <v>18408450</v>
      </c>
      <c r="K6" s="109">
        <f>IFERROR(J6/E6,"-")</f>
        <v>3.9723369659878299E-2</v>
      </c>
      <c r="L6" s="109">
        <f t="shared" ref="L6:L44" si="0">IFERROR(J6/H6,"-")</f>
        <v>0.11136994754705337</v>
      </c>
      <c r="M6" s="68"/>
      <c r="N6" s="66"/>
      <c r="O6" s="61"/>
    </row>
    <row r="7" spans="1:15" s="21" customFormat="1" ht="28.5" customHeight="1" x14ac:dyDescent="0.25">
      <c r="A7" s="189"/>
      <c r="B7" s="74">
        <v>7568</v>
      </c>
      <c r="C7" s="126" t="s">
        <v>53</v>
      </c>
      <c r="D7" s="72" t="s">
        <v>48</v>
      </c>
      <c r="E7" s="73">
        <v>19710159240</v>
      </c>
      <c r="F7" s="73">
        <v>9223692184</v>
      </c>
      <c r="G7" s="109">
        <f t="shared" ref="G7:G44" si="1">IFERROR(F7/E7,"-")</f>
        <v>0.46796639599346029</v>
      </c>
      <c r="H7" s="73">
        <v>9223692184</v>
      </c>
      <c r="I7" s="109">
        <f t="shared" ref="I7:I44" si="2">IFERROR(H7/E7,"-")</f>
        <v>0.46796639599346029</v>
      </c>
      <c r="J7" s="73">
        <v>1337168880</v>
      </c>
      <c r="K7" s="109">
        <f t="shared" ref="K7:K44" si="3">IFERROR(J7/E7,"-")</f>
        <v>6.7841607148781208E-2</v>
      </c>
      <c r="L7" s="109">
        <f t="shared" si="0"/>
        <v>0.14497110845909816</v>
      </c>
      <c r="M7" s="68"/>
      <c r="N7" s="66"/>
      <c r="O7" s="61"/>
    </row>
    <row r="8" spans="1:15" s="21" customFormat="1" ht="41.25" customHeight="1" x14ac:dyDescent="0.25">
      <c r="A8" s="189"/>
      <c r="B8" s="71">
        <v>7570</v>
      </c>
      <c r="C8" s="125" t="s">
        <v>54</v>
      </c>
      <c r="D8" s="72" t="s">
        <v>48</v>
      </c>
      <c r="E8" s="73">
        <v>26226085876</v>
      </c>
      <c r="F8" s="73">
        <v>7754213242</v>
      </c>
      <c r="G8" s="109">
        <f t="shared" si="1"/>
        <v>0.29566795741700941</v>
      </c>
      <c r="H8" s="73">
        <v>7754213242</v>
      </c>
      <c r="I8" s="109">
        <f t="shared" si="2"/>
        <v>0.29566795741700941</v>
      </c>
      <c r="J8" s="73">
        <v>931649507</v>
      </c>
      <c r="K8" s="109">
        <f t="shared" si="3"/>
        <v>3.5523772453310336E-2</v>
      </c>
      <c r="L8" s="109">
        <f t="shared" si="0"/>
        <v>0.12014752211788607</v>
      </c>
      <c r="M8" s="85"/>
      <c r="N8" s="66"/>
      <c r="O8" s="61"/>
    </row>
    <row r="9" spans="1:15" s="21" customFormat="1" ht="21" customHeight="1" x14ac:dyDescent="0.25">
      <c r="A9" s="189"/>
      <c r="B9" s="71">
        <v>7574</v>
      </c>
      <c r="C9" s="125" t="s">
        <v>55</v>
      </c>
      <c r="D9" s="72" t="s">
        <v>48</v>
      </c>
      <c r="E9" s="73">
        <v>8436990000</v>
      </c>
      <c r="F9" s="73">
        <v>2883824856</v>
      </c>
      <c r="G9" s="109">
        <f t="shared" si="1"/>
        <v>0.34180730995295716</v>
      </c>
      <c r="H9" s="73">
        <v>2883824856</v>
      </c>
      <c r="I9" s="109">
        <f t="shared" si="2"/>
        <v>0.34180730995295716</v>
      </c>
      <c r="J9" s="73">
        <v>860880821</v>
      </c>
      <c r="K9" s="109">
        <f t="shared" si="3"/>
        <v>0.10203648706469962</v>
      </c>
      <c r="L9" s="109">
        <f t="shared" si="0"/>
        <v>0.29852049413086829</v>
      </c>
      <c r="M9" s="85"/>
      <c r="N9" s="66"/>
      <c r="O9" s="61"/>
    </row>
    <row r="10" spans="1:15" s="21" customFormat="1" ht="12" customHeight="1" x14ac:dyDescent="0.25">
      <c r="A10" s="189"/>
      <c r="B10" s="173" t="s">
        <v>7</v>
      </c>
      <c r="C10" s="174"/>
      <c r="D10" s="75" t="s">
        <v>48</v>
      </c>
      <c r="E10" s="76">
        <f>+E6+E7+E8+E9</f>
        <v>54836651240</v>
      </c>
      <c r="F10" s="76">
        <f>+F6+F7+F8+F9</f>
        <v>20027021282</v>
      </c>
      <c r="G10" s="107">
        <f t="shared" si="1"/>
        <v>0.36521233206508252</v>
      </c>
      <c r="H10" s="76">
        <f>+H6+H7+H8+H9</f>
        <v>20027021282</v>
      </c>
      <c r="I10" s="107">
        <f t="shared" si="2"/>
        <v>0.36521233206508252</v>
      </c>
      <c r="J10" s="76">
        <f>+J6+J7+J8+J9</f>
        <v>3148107658</v>
      </c>
      <c r="K10" s="107">
        <f t="shared" si="3"/>
        <v>5.7408823967420662E-2</v>
      </c>
      <c r="L10" s="107">
        <f t="shared" si="0"/>
        <v>0.1571930050740733</v>
      </c>
      <c r="M10" s="85"/>
      <c r="N10" s="85"/>
      <c r="O10" s="85"/>
    </row>
    <row r="11" spans="1:15" s="21" customFormat="1" ht="18" customHeight="1" x14ac:dyDescent="0.25">
      <c r="A11" s="189"/>
      <c r="B11" s="198">
        <v>7589</v>
      </c>
      <c r="C11" s="179" t="s">
        <v>56</v>
      </c>
      <c r="D11" s="72" t="s">
        <v>48</v>
      </c>
      <c r="E11" s="73">
        <f>SUM(E12:E13)</f>
        <v>23279369000</v>
      </c>
      <c r="F11" s="73">
        <f>SUM(F12:F13)</f>
        <v>18481529506</v>
      </c>
      <c r="G11" s="109">
        <f t="shared" si="1"/>
        <v>0.79390165197347062</v>
      </c>
      <c r="H11" s="73">
        <f>SUM(H12:H13)</f>
        <v>18481529506</v>
      </c>
      <c r="I11" s="109">
        <f t="shared" si="2"/>
        <v>0.79390165197347062</v>
      </c>
      <c r="J11" s="73">
        <f>SUM(J12:J13)</f>
        <v>7716208361</v>
      </c>
      <c r="K11" s="109">
        <f t="shared" si="3"/>
        <v>0.33146123337793221</v>
      </c>
      <c r="L11" s="109">
        <f t="shared" si="0"/>
        <v>0.41750918713166812</v>
      </c>
      <c r="M11" s="68"/>
      <c r="N11" s="66"/>
      <c r="O11" s="61"/>
    </row>
    <row r="12" spans="1:15" s="21" customFormat="1" ht="18" customHeight="1" x14ac:dyDescent="0.25">
      <c r="A12" s="189"/>
      <c r="B12" s="199"/>
      <c r="C12" s="178"/>
      <c r="D12" s="77" t="s">
        <v>50</v>
      </c>
      <c r="E12" s="73">
        <v>23130619000</v>
      </c>
      <c r="F12" s="73">
        <v>18481529506</v>
      </c>
      <c r="G12" s="109">
        <f t="shared" si="1"/>
        <v>0.79900713015937874</v>
      </c>
      <c r="H12" s="73">
        <v>18481529506</v>
      </c>
      <c r="I12" s="109">
        <f t="shared" si="2"/>
        <v>0.79900713015937874</v>
      </c>
      <c r="J12" s="73">
        <v>7716208361</v>
      </c>
      <c r="K12" s="109">
        <f t="shared" si="3"/>
        <v>0.33359281742524921</v>
      </c>
      <c r="L12" s="109">
        <f t="shared" si="0"/>
        <v>0.41750918713166812</v>
      </c>
      <c r="M12" s="69"/>
      <c r="N12" s="66"/>
      <c r="O12" s="61"/>
    </row>
    <row r="13" spans="1:15" s="21" customFormat="1" ht="18" customHeight="1" x14ac:dyDescent="0.25">
      <c r="A13" s="189"/>
      <c r="B13" s="200"/>
      <c r="C13" s="180"/>
      <c r="D13" s="77" t="s">
        <v>51</v>
      </c>
      <c r="E13" s="78">
        <v>148750000</v>
      </c>
      <c r="F13" s="78">
        <v>0</v>
      </c>
      <c r="G13" s="110">
        <f t="shared" si="1"/>
        <v>0</v>
      </c>
      <c r="H13" s="78">
        <v>0</v>
      </c>
      <c r="I13" s="110">
        <f t="shared" si="2"/>
        <v>0</v>
      </c>
      <c r="J13" s="73">
        <v>0</v>
      </c>
      <c r="K13" s="110">
        <f t="shared" si="3"/>
        <v>0</v>
      </c>
      <c r="L13" s="109" t="str">
        <f t="shared" si="0"/>
        <v>-</v>
      </c>
      <c r="M13" s="68"/>
      <c r="N13" s="66"/>
      <c r="O13" s="61"/>
    </row>
    <row r="14" spans="1:15" s="21" customFormat="1" ht="22.5" customHeight="1" x14ac:dyDescent="0.25">
      <c r="A14" s="189"/>
      <c r="B14" s="173" t="s">
        <v>37</v>
      </c>
      <c r="C14" s="174"/>
      <c r="D14" s="75" t="s">
        <v>48</v>
      </c>
      <c r="E14" s="76">
        <f>E11</f>
        <v>23279369000</v>
      </c>
      <c r="F14" s="76">
        <f>F11</f>
        <v>18481529506</v>
      </c>
      <c r="G14" s="107">
        <f t="shared" si="1"/>
        <v>0.79390165197347062</v>
      </c>
      <c r="H14" s="76">
        <f>H11</f>
        <v>18481529506</v>
      </c>
      <c r="I14" s="107">
        <f t="shared" si="2"/>
        <v>0.79390165197347062</v>
      </c>
      <c r="J14" s="76">
        <f>J11</f>
        <v>7716208361</v>
      </c>
      <c r="K14" s="107">
        <f t="shared" si="3"/>
        <v>0.33146123337793221</v>
      </c>
      <c r="L14" s="107">
        <f t="shared" si="0"/>
        <v>0.41750918713166812</v>
      </c>
      <c r="M14" s="85"/>
      <c r="N14" s="66"/>
      <c r="O14" s="61"/>
    </row>
    <row r="15" spans="1:15" s="21" customFormat="1" ht="13.8" x14ac:dyDescent="0.25">
      <c r="A15" s="189"/>
      <c r="B15" s="181" t="s">
        <v>1</v>
      </c>
      <c r="C15" s="182"/>
      <c r="D15" s="79" t="s">
        <v>48</v>
      </c>
      <c r="E15" s="80">
        <f>E10+E14</f>
        <v>78116020240</v>
      </c>
      <c r="F15" s="80">
        <f>F10+F14</f>
        <v>38508550788</v>
      </c>
      <c r="G15" s="106">
        <f t="shared" si="1"/>
        <v>0.49296611206879376</v>
      </c>
      <c r="H15" s="80">
        <f>H10+H14</f>
        <v>38508550788</v>
      </c>
      <c r="I15" s="106">
        <f t="shared" si="2"/>
        <v>0.49296611206879376</v>
      </c>
      <c r="J15" s="80">
        <f>J10+J14</f>
        <v>10864316019</v>
      </c>
      <c r="K15" s="106">
        <f t="shared" si="3"/>
        <v>0.13907923093906965</v>
      </c>
      <c r="L15" s="106">
        <f t="shared" si="0"/>
        <v>0.2821273664337825</v>
      </c>
      <c r="M15" s="68"/>
      <c r="N15" s="66"/>
      <c r="O15" s="61"/>
    </row>
    <row r="16" spans="1:15" s="21" customFormat="1" ht="27.6" customHeight="1" x14ac:dyDescent="0.25">
      <c r="A16" s="189"/>
      <c r="B16" s="81">
        <v>7596</v>
      </c>
      <c r="C16" s="125" t="s">
        <v>57</v>
      </c>
      <c r="D16" s="72" t="s">
        <v>48</v>
      </c>
      <c r="E16" s="73">
        <v>10880858000</v>
      </c>
      <c r="F16" s="73">
        <v>3004316055</v>
      </c>
      <c r="G16" s="109">
        <f t="shared" si="1"/>
        <v>0.27611021621640497</v>
      </c>
      <c r="H16" s="73">
        <v>3004316055</v>
      </c>
      <c r="I16" s="109">
        <f t="shared" si="2"/>
        <v>0.27611021621640497</v>
      </c>
      <c r="J16" s="73">
        <v>164239093</v>
      </c>
      <c r="K16" s="109">
        <f t="shared" si="3"/>
        <v>1.509431452924025E-2</v>
      </c>
      <c r="L16" s="109">
        <f t="shared" si="0"/>
        <v>5.4667714712192624E-2</v>
      </c>
      <c r="M16" s="69"/>
      <c r="N16" s="66"/>
      <c r="O16" s="61"/>
    </row>
    <row r="17" spans="1:15" s="21" customFormat="1" ht="27.6" customHeight="1" x14ac:dyDescent="0.25">
      <c r="A17" s="189"/>
      <c r="B17" s="82">
        <v>7588</v>
      </c>
      <c r="C17" s="129" t="s">
        <v>58</v>
      </c>
      <c r="D17" s="72" t="s">
        <v>48</v>
      </c>
      <c r="E17" s="73">
        <v>12028175000</v>
      </c>
      <c r="F17" s="73">
        <v>6617707266</v>
      </c>
      <c r="G17" s="109">
        <f t="shared" si="1"/>
        <v>0.55018381973990238</v>
      </c>
      <c r="H17" s="73">
        <v>6617707266</v>
      </c>
      <c r="I17" s="109">
        <f t="shared" si="2"/>
        <v>0.55018381973990238</v>
      </c>
      <c r="J17" s="73">
        <v>583804135</v>
      </c>
      <c r="K17" s="109">
        <f t="shared" si="3"/>
        <v>4.8536385195592849E-2</v>
      </c>
      <c r="L17" s="109">
        <f t="shared" si="0"/>
        <v>8.8218488901651571E-2</v>
      </c>
      <c r="M17" s="68"/>
      <c r="N17" s="66"/>
      <c r="O17" s="61"/>
    </row>
    <row r="18" spans="1:15" s="21" customFormat="1" ht="20.399999999999999" x14ac:dyDescent="0.25">
      <c r="A18" s="189"/>
      <c r="B18" s="83">
        <v>7583</v>
      </c>
      <c r="C18" s="150" t="s">
        <v>59</v>
      </c>
      <c r="D18" s="72" t="s">
        <v>48</v>
      </c>
      <c r="E18" s="73">
        <v>11526699000</v>
      </c>
      <c r="F18" s="73">
        <v>2760903331</v>
      </c>
      <c r="G18" s="109">
        <f t="shared" si="1"/>
        <v>0.2395224626755674</v>
      </c>
      <c r="H18" s="73">
        <v>2760903331</v>
      </c>
      <c r="I18" s="109">
        <f t="shared" si="2"/>
        <v>0.2395224626755674</v>
      </c>
      <c r="J18" s="73">
        <v>151427096</v>
      </c>
      <c r="K18" s="109">
        <f t="shared" si="3"/>
        <v>1.313707384915664E-2</v>
      </c>
      <c r="L18" s="109">
        <f t="shared" si="0"/>
        <v>5.4846938789831899E-2</v>
      </c>
      <c r="M18" s="68"/>
      <c r="N18" s="66"/>
      <c r="O18" s="61"/>
    </row>
    <row r="19" spans="1:15" s="21" customFormat="1" ht="19.8" customHeight="1" x14ac:dyDescent="0.25">
      <c r="A19" s="189"/>
      <c r="B19" s="74">
        <v>7579</v>
      </c>
      <c r="C19" s="125" t="s">
        <v>60</v>
      </c>
      <c r="D19" s="72" t="s">
        <v>48</v>
      </c>
      <c r="E19" s="73">
        <v>9506322000</v>
      </c>
      <c r="F19" s="73">
        <v>3418186830</v>
      </c>
      <c r="G19" s="109">
        <f t="shared" si="1"/>
        <v>0.35956985572338074</v>
      </c>
      <c r="H19" s="73">
        <v>3418186830</v>
      </c>
      <c r="I19" s="109">
        <f t="shared" si="2"/>
        <v>0.35956985572338074</v>
      </c>
      <c r="J19" s="73">
        <v>127379339</v>
      </c>
      <c r="K19" s="109">
        <f t="shared" si="3"/>
        <v>1.3399434502639401E-2</v>
      </c>
      <c r="L19" s="109">
        <f t="shared" si="0"/>
        <v>3.7265177515179881E-2</v>
      </c>
      <c r="M19" s="68"/>
      <c r="N19" s="66"/>
      <c r="O19" s="61"/>
    </row>
    <row r="20" spans="1:15" ht="12" customHeight="1" x14ac:dyDescent="0.25">
      <c r="A20" s="189"/>
      <c r="B20" s="173" t="s">
        <v>38</v>
      </c>
      <c r="C20" s="174"/>
      <c r="D20" s="75" t="s">
        <v>48</v>
      </c>
      <c r="E20" s="76">
        <f>E16+E17+E18+E19</f>
        <v>43942054000</v>
      </c>
      <c r="F20" s="76">
        <f>F16+F17+F18+F19</f>
        <v>15801113482</v>
      </c>
      <c r="G20" s="107">
        <f t="shared" si="1"/>
        <v>0.35958977889381322</v>
      </c>
      <c r="H20" s="76">
        <f>H16+H17+H18+H19</f>
        <v>15801113482</v>
      </c>
      <c r="I20" s="107">
        <f t="shared" si="2"/>
        <v>0.35958977889381322</v>
      </c>
      <c r="J20" s="76">
        <f>J16+J17+J18+J19</f>
        <v>1026849663</v>
      </c>
      <c r="K20" s="107">
        <f t="shared" si="3"/>
        <v>2.3368267286731748E-2</v>
      </c>
      <c r="L20" s="107">
        <f t="shared" si="0"/>
        <v>6.4985905212929851E-2</v>
      </c>
      <c r="M20" s="85"/>
      <c r="N20" s="67"/>
      <c r="O20" s="61"/>
    </row>
    <row r="21" spans="1:15" ht="35.4" customHeight="1" x14ac:dyDescent="0.25">
      <c r="A21" s="189"/>
      <c r="B21" s="74">
        <v>7581</v>
      </c>
      <c r="C21" s="125" t="s">
        <v>61</v>
      </c>
      <c r="D21" s="72" t="s">
        <v>48</v>
      </c>
      <c r="E21" s="73">
        <v>9336402000</v>
      </c>
      <c r="F21" s="73">
        <v>3190932288</v>
      </c>
      <c r="G21" s="109">
        <f t="shared" si="1"/>
        <v>0.34177323212946487</v>
      </c>
      <c r="H21" s="73">
        <v>3190932288</v>
      </c>
      <c r="I21" s="109">
        <f t="shared" si="2"/>
        <v>0.34177323212946487</v>
      </c>
      <c r="J21" s="73">
        <v>244212136</v>
      </c>
      <c r="K21" s="109">
        <f t="shared" si="3"/>
        <v>2.615698595668867E-2</v>
      </c>
      <c r="L21" s="109">
        <f t="shared" si="0"/>
        <v>7.6533161458297916E-2</v>
      </c>
      <c r="M21" s="68"/>
      <c r="N21" s="67"/>
      <c r="O21" s="61"/>
    </row>
    <row r="22" spans="1:15" ht="21.75" customHeight="1" x14ac:dyDescent="0.25">
      <c r="A22" s="189"/>
      <c r="B22" s="173" t="s">
        <v>7</v>
      </c>
      <c r="C22" s="174"/>
      <c r="D22" s="75" t="s">
        <v>48</v>
      </c>
      <c r="E22" s="76">
        <f>E21</f>
        <v>9336402000</v>
      </c>
      <c r="F22" s="76">
        <f>F21</f>
        <v>3190932288</v>
      </c>
      <c r="G22" s="107">
        <f t="shared" si="1"/>
        <v>0.34177323212946487</v>
      </c>
      <c r="H22" s="76">
        <f>H21</f>
        <v>3190932288</v>
      </c>
      <c r="I22" s="107">
        <f t="shared" si="2"/>
        <v>0.34177323212946487</v>
      </c>
      <c r="J22" s="76">
        <f>J21</f>
        <v>244212136</v>
      </c>
      <c r="K22" s="107">
        <f t="shared" si="3"/>
        <v>2.615698595668867E-2</v>
      </c>
      <c r="L22" s="107">
        <f t="shared" si="0"/>
        <v>7.6533161458297916E-2</v>
      </c>
      <c r="M22" s="68"/>
      <c r="N22" s="67"/>
      <c r="O22" s="61"/>
    </row>
    <row r="23" spans="1:15" ht="13.8" customHeight="1" x14ac:dyDescent="0.25">
      <c r="A23" s="189"/>
      <c r="B23" s="175">
        <v>7573</v>
      </c>
      <c r="C23" s="177" t="s">
        <v>62</v>
      </c>
      <c r="D23" s="72" t="s">
        <v>48</v>
      </c>
      <c r="E23" s="73">
        <f>E24+E25</f>
        <v>52582404000</v>
      </c>
      <c r="F23" s="73">
        <f>F24+F25</f>
        <v>25504644072</v>
      </c>
      <c r="G23" s="109">
        <f t="shared" si="1"/>
        <v>0.48504142321069993</v>
      </c>
      <c r="H23" s="73">
        <f>H24+H25</f>
        <v>25504644072</v>
      </c>
      <c r="I23" s="109">
        <f t="shared" si="2"/>
        <v>0.48504142321069993</v>
      </c>
      <c r="J23" s="73">
        <f>J24+J25</f>
        <v>12637781792</v>
      </c>
      <c r="K23" s="109">
        <f t="shared" si="3"/>
        <v>0.24034241173149862</v>
      </c>
      <c r="L23" s="109">
        <f t="shared" si="0"/>
        <v>0.4955090436205794</v>
      </c>
      <c r="M23" s="68"/>
      <c r="N23" s="67"/>
      <c r="O23" s="61"/>
    </row>
    <row r="24" spans="1:15" ht="13.8" customHeight="1" x14ac:dyDescent="0.25">
      <c r="A24" s="189"/>
      <c r="B24" s="176"/>
      <c r="C24" s="178"/>
      <c r="D24" s="77" t="s">
        <v>50</v>
      </c>
      <c r="E24" s="73">
        <v>51373848000</v>
      </c>
      <c r="F24" s="73">
        <v>25348520818</v>
      </c>
      <c r="G24" s="109">
        <f t="shared" si="1"/>
        <v>0.49341292904514372</v>
      </c>
      <c r="H24" s="73">
        <v>25348520818</v>
      </c>
      <c r="I24" s="109">
        <f t="shared" si="2"/>
        <v>0.49341292904514372</v>
      </c>
      <c r="J24" s="73">
        <v>12511338538</v>
      </c>
      <c r="K24" s="109">
        <f t="shared" si="3"/>
        <v>0.24353516477878004</v>
      </c>
      <c r="L24" s="109">
        <f t="shared" si="0"/>
        <v>0.49357272670189462</v>
      </c>
      <c r="M24" s="68"/>
      <c r="N24" s="67"/>
      <c r="O24" s="61"/>
    </row>
    <row r="25" spans="1:15" ht="13.8" customHeight="1" x14ac:dyDescent="0.25">
      <c r="A25" s="189"/>
      <c r="B25" s="176"/>
      <c r="C25" s="178"/>
      <c r="D25" s="77" t="s">
        <v>51</v>
      </c>
      <c r="E25" s="73">
        <v>1208556000</v>
      </c>
      <c r="F25" s="73">
        <v>156123254</v>
      </c>
      <c r="G25" s="109">
        <f t="shared" si="1"/>
        <v>0.12918164652692965</v>
      </c>
      <c r="H25" s="73">
        <v>156123254</v>
      </c>
      <c r="I25" s="109">
        <f t="shared" si="2"/>
        <v>0.12918164652692965</v>
      </c>
      <c r="J25" s="73">
        <v>126443254</v>
      </c>
      <c r="K25" s="109">
        <f t="shared" si="3"/>
        <v>0.10462341339582112</v>
      </c>
      <c r="L25" s="109">
        <f t="shared" si="0"/>
        <v>0.80989379070974266</v>
      </c>
      <c r="M25" s="68"/>
      <c r="N25" s="67"/>
      <c r="O25" s="61"/>
    </row>
    <row r="26" spans="1:15" ht="30.6" customHeight="1" x14ac:dyDescent="0.25">
      <c r="A26" s="189"/>
      <c r="B26" s="74">
        <v>7576</v>
      </c>
      <c r="C26" s="125" t="s">
        <v>63</v>
      </c>
      <c r="D26" s="72" t="s">
        <v>48</v>
      </c>
      <c r="E26" s="73">
        <v>25976667000</v>
      </c>
      <c r="F26" s="73">
        <v>14984714025</v>
      </c>
      <c r="G26" s="109">
        <f t="shared" si="1"/>
        <v>0.5768528358545767</v>
      </c>
      <c r="H26" s="73">
        <v>14984714025</v>
      </c>
      <c r="I26" s="109">
        <f t="shared" si="2"/>
        <v>0.5768528358545767</v>
      </c>
      <c r="J26" s="73">
        <v>3100446077</v>
      </c>
      <c r="K26" s="109">
        <f t="shared" si="3"/>
        <v>0.11935503800391328</v>
      </c>
      <c r="L26" s="109">
        <f t="shared" si="0"/>
        <v>0.20690725707726679</v>
      </c>
      <c r="M26" s="68"/>
      <c r="N26" s="67"/>
      <c r="O26" s="61"/>
    </row>
    <row r="27" spans="1:15" ht="14.4" customHeight="1" x14ac:dyDescent="0.25">
      <c r="A27" s="189"/>
      <c r="B27" s="194">
        <v>7587</v>
      </c>
      <c r="C27" s="191" t="s">
        <v>64</v>
      </c>
      <c r="D27" s="72" t="s">
        <v>48</v>
      </c>
      <c r="E27" s="73">
        <f>E28+E29</f>
        <v>84115253000</v>
      </c>
      <c r="F27" s="73">
        <f>F28+F29</f>
        <v>35148913775</v>
      </c>
      <c r="G27" s="109">
        <f t="shared" si="1"/>
        <v>0.41786611252301648</v>
      </c>
      <c r="H27" s="73">
        <f>H28+H29</f>
        <v>35148913775</v>
      </c>
      <c r="I27" s="109">
        <f t="shared" si="2"/>
        <v>0.41786611252301648</v>
      </c>
      <c r="J27" s="73">
        <f>J28+J29</f>
        <v>10481621601</v>
      </c>
      <c r="K27" s="109">
        <f t="shared" si="3"/>
        <v>0.12461023687344791</v>
      </c>
      <c r="L27" s="109">
        <f t="shared" si="0"/>
        <v>0.29820613143542302</v>
      </c>
      <c r="M27" s="68"/>
      <c r="N27" s="67"/>
      <c r="O27" s="61"/>
    </row>
    <row r="28" spans="1:15" ht="14.4" customHeight="1" x14ac:dyDescent="0.25">
      <c r="A28" s="189"/>
      <c r="B28" s="194"/>
      <c r="C28" s="191"/>
      <c r="D28" s="77" t="s">
        <v>50</v>
      </c>
      <c r="E28" s="73">
        <v>81775544000</v>
      </c>
      <c r="F28" s="73">
        <v>35143276442</v>
      </c>
      <c r="G28" s="109">
        <f t="shared" si="1"/>
        <v>0.42975289093766222</v>
      </c>
      <c r="H28" s="73">
        <v>35143276442</v>
      </c>
      <c r="I28" s="109">
        <f t="shared" si="2"/>
        <v>0.42975289093766222</v>
      </c>
      <c r="J28" s="73">
        <v>10481621601</v>
      </c>
      <c r="K28" s="109">
        <f t="shared" si="3"/>
        <v>0.12817550441486517</v>
      </c>
      <c r="L28" s="109">
        <f t="shared" si="0"/>
        <v>0.29825396668118664</v>
      </c>
      <c r="M28" s="68"/>
      <c r="N28" s="67"/>
      <c r="O28" s="61"/>
    </row>
    <row r="29" spans="1:15" ht="14.4" customHeight="1" x14ac:dyDescent="0.25">
      <c r="A29" s="189"/>
      <c r="B29" s="194"/>
      <c r="C29" s="191"/>
      <c r="D29" s="77" t="s">
        <v>51</v>
      </c>
      <c r="E29" s="73">
        <v>2339709000</v>
      </c>
      <c r="F29" s="73">
        <v>5637333</v>
      </c>
      <c r="G29" s="109">
        <f t="shared" si="1"/>
        <v>2.4094162992064397E-3</v>
      </c>
      <c r="H29" s="73">
        <v>5637333</v>
      </c>
      <c r="I29" s="109">
        <f t="shared" si="2"/>
        <v>2.4094162992064397E-3</v>
      </c>
      <c r="J29" s="73">
        <v>0</v>
      </c>
      <c r="K29" s="109">
        <f t="shared" si="3"/>
        <v>0</v>
      </c>
      <c r="L29" s="109">
        <f t="shared" si="0"/>
        <v>0</v>
      </c>
      <c r="M29" s="68"/>
      <c r="N29" s="67"/>
      <c r="O29" s="61"/>
    </row>
    <row r="30" spans="1:15" ht="13.8" customHeight="1" x14ac:dyDescent="0.25">
      <c r="A30" s="189"/>
      <c r="B30" s="194">
        <v>7578</v>
      </c>
      <c r="C30" s="191" t="s">
        <v>65</v>
      </c>
      <c r="D30" s="72" t="s">
        <v>48</v>
      </c>
      <c r="E30" s="73">
        <f>E31+E32</f>
        <v>135721115000</v>
      </c>
      <c r="F30" s="73">
        <f>F31+F32</f>
        <v>83427932073</v>
      </c>
      <c r="G30" s="109">
        <f t="shared" si="1"/>
        <v>0.61470119865284045</v>
      </c>
      <c r="H30" s="73">
        <f>H31+H32</f>
        <v>83427932073</v>
      </c>
      <c r="I30" s="109">
        <f t="shared" si="2"/>
        <v>0.61470119865284045</v>
      </c>
      <c r="J30" s="73">
        <f>J31+J32</f>
        <v>9326968534</v>
      </c>
      <c r="K30" s="109">
        <f t="shared" si="3"/>
        <v>6.8721573161257918E-2</v>
      </c>
      <c r="L30" s="109">
        <f t="shared" si="0"/>
        <v>0.11179671247081661</v>
      </c>
      <c r="M30" s="68"/>
      <c r="N30" s="67"/>
      <c r="O30" s="61"/>
    </row>
    <row r="31" spans="1:15" ht="13.8" customHeight="1" x14ac:dyDescent="0.25">
      <c r="A31" s="189"/>
      <c r="B31" s="194"/>
      <c r="C31" s="191"/>
      <c r="D31" s="77" t="s">
        <v>50</v>
      </c>
      <c r="E31" s="73">
        <v>130080760000</v>
      </c>
      <c r="F31" s="73">
        <v>79107786985</v>
      </c>
      <c r="G31" s="109">
        <f t="shared" si="1"/>
        <v>0.60814364080437411</v>
      </c>
      <c r="H31" s="73">
        <v>79107786985</v>
      </c>
      <c r="I31" s="109">
        <f t="shared" si="2"/>
        <v>0.60814364080437411</v>
      </c>
      <c r="J31" s="73">
        <v>6101034287</v>
      </c>
      <c r="K31" s="109">
        <f t="shared" si="3"/>
        <v>4.6901896075945436E-2</v>
      </c>
      <c r="L31" s="109">
        <f t="shared" si="0"/>
        <v>7.7123056016683234E-2</v>
      </c>
      <c r="M31" s="68"/>
      <c r="N31" s="67"/>
      <c r="O31" s="61"/>
    </row>
    <row r="32" spans="1:15" ht="13.8" customHeight="1" x14ac:dyDescent="0.25">
      <c r="A32" s="189"/>
      <c r="B32" s="194"/>
      <c r="C32" s="191"/>
      <c r="D32" s="77" t="s">
        <v>51</v>
      </c>
      <c r="E32" s="73">
        <v>5640355000</v>
      </c>
      <c r="F32" s="73">
        <v>4320145088</v>
      </c>
      <c r="G32" s="109">
        <f t="shared" si="1"/>
        <v>0.76593496118595372</v>
      </c>
      <c r="H32" s="73">
        <v>4320145088</v>
      </c>
      <c r="I32" s="109">
        <f t="shared" si="2"/>
        <v>0.76593496118595372</v>
      </c>
      <c r="J32" s="73">
        <v>3225934247</v>
      </c>
      <c r="K32" s="109">
        <f t="shared" si="3"/>
        <v>0.57193815761596567</v>
      </c>
      <c r="L32" s="109">
        <f t="shared" si="0"/>
        <v>0.74671895996285576</v>
      </c>
      <c r="M32" s="68"/>
      <c r="N32" s="67"/>
      <c r="O32" s="61"/>
    </row>
    <row r="33" spans="1:15" ht="22.5" customHeight="1" x14ac:dyDescent="0.25">
      <c r="A33" s="189"/>
      <c r="B33" s="173" t="s">
        <v>39</v>
      </c>
      <c r="C33" s="174"/>
      <c r="D33" s="75" t="s">
        <v>48</v>
      </c>
      <c r="E33" s="76">
        <f>E23+E26+E27+E30</f>
        <v>298395439000</v>
      </c>
      <c r="F33" s="76">
        <f>F23+F26+F27+F30</f>
        <v>159066203945</v>
      </c>
      <c r="G33" s="107">
        <f t="shared" si="1"/>
        <v>0.53307183406714198</v>
      </c>
      <c r="H33" s="76">
        <f>H23+H26+H27+H30</f>
        <v>159066203945</v>
      </c>
      <c r="I33" s="107">
        <f t="shared" si="2"/>
        <v>0.53307183406714198</v>
      </c>
      <c r="J33" s="76">
        <f>J23+J26+J27+J30</f>
        <v>35546818004</v>
      </c>
      <c r="K33" s="107">
        <f t="shared" si="3"/>
        <v>0.11912654604616794</v>
      </c>
      <c r="L33" s="107">
        <f t="shared" si="0"/>
        <v>0.22347184456788163</v>
      </c>
      <c r="M33" s="68"/>
      <c r="N33" s="67"/>
      <c r="O33" s="61"/>
    </row>
    <row r="34" spans="1:15" ht="14.4" customHeight="1" x14ac:dyDescent="0.25">
      <c r="A34" s="189"/>
      <c r="B34" s="195">
        <v>7593</v>
      </c>
      <c r="C34" s="177" t="s">
        <v>66</v>
      </c>
      <c r="D34" s="72" t="s">
        <v>48</v>
      </c>
      <c r="E34" s="73">
        <f>E35+E36</f>
        <v>40962056000</v>
      </c>
      <c r="F34" s="73">
        <f>F35+F36</f>
        <v>23485558099</v>
      </c>
      <c r="G34" s="109">
        <f t="shared" si="1"/>
        <v>0.57334910383892834</v>
      </c>
      <c r="H34" s="73">
        <f>H35+H36</f>
        <v>23485558099</v>
      </c>
      <c r="I34" s="109">
        <f t="shared" si="2"/>
        <v>0.57334910383892834</v>
      </c>
      <c r="J34" s="73">
        <f>J35+J36</f>
        <v>5300342588</v>
      </c>
      <c r="K34" s="109">
        <f t="shared" si="3"/>
        <v>0.12939640012210324</v>
      </c>
      <c r="L34" s="109">
        <f t="shared" si="0"/>
        <v>0.22568518770800194</v>
      </c>
      <c r="M34" s="68"/>
      <c r="N34" s="67"/>
      <c r="O34" s="61"/>
    </row>
    <row r="35" spans="1:15" ht="14.4" customHeight="1" x14ac:dyDescent="0.25">
      <c r="A35" s="189"/>
      <c r="B35" s="196"/>
      <c r="C35" s="178"/>
      <c r="D35" s="72" t="s">
        <v>50</v>
      </c>
      <c r="E35" s="73">
        <v>34962056000</v>
      </c>
      <c r="F35" s="73">
        <v>21149758772</v>
      </c>
      <c r="G35" s="109">
        <f t="shared" si="1"/>
        <v>0.60493464034266176</v>
      </c>
      <c r="H35" s="73">
        <v>21149758772</v>
      </c>
      <c r="I35" s="109">
        <f t="shared" si="2"/>
        <v>0.60493464034266176</v>
      </c>
      <c r="J35" s="73">
        <v>2964543261</v>
      </c>
      <c r="K35" s="109">
        <f t="shared" si="3"/>
        <v>8.4793161506291279E-2</v>
      </c>
      <c r="L35" s="109">
        <f t="shared" si="0"/>
        <v>0.14016912878102117</v>
      </c>
      <c r="M35" s="68"/>
      <c r="N35" s="67"/>
    </row>
    <row r="36" spans="1:15" ht="14.4" customHeight="1" x14ac:dyDescent="0.2">
      <c r="A36" s="189"/>
      <c r="B36" s="197"/>
      <c r="C36" s="180"/>
      <c r="D36" s="72" t="s">
        <v>51</v>
      </c>
      <c r="E36" s="73">
        <v>6000000000</v>
      </c>
      <c r="F36" s="73">
        <v>2335799327</v>
      </c>
      <c r="G36" s="109">
        <f t="shared" si="1"/>
        <v>0.38929988783333336</v>
      </c>
      <c r="H36" s="73">
        <v>2335799327</v>
      </c>
      <c r="I36" s="109">
        <f t="shared" si="2"/>
        <v>0.38929988783333336</v>
      </c>
      <c r="J36" s="73">
        <v>2335799327</v>
      </c>
      <c r="K36" s="109">
        <f t="shared" si="3"/>
        <v>0.38929988783333336</v>
      </c>
      <c r="L36" s="109">
        <f t="shared" si="0"/>
        <v>1</v>
      </c>
    </row>
    <row r="37" spans="1:15" ht="13.8" x14ac:dyDescent="0.2">
      <c r="A37" s="189"/>
      <c r="B37" s="190">
        <v>7653</v>
      </c>
      <c r="C37" s="191" t="s">
        <v>67</v>
      </c>
      <c r="D37" s="72" t="s">
        <v>48</v>
      </c>
      <c r="E37" s="73">
        <f>E38+E39</f>
        <v>33450158760</v>
      </c>
      <c r="F37" s="73">
        <f>F38+F39</f>
        <v>22328175784</v>
      </c>
      <c r="G37" s="109">
        <f t="shared" si="1"/>
        <v>0.66750582393947355</v>
      </c>
      <c r="H37" s="73">
        <f>H38+H39</f>
        <v>22328175784</v>
      </c>
      <c r="I37" s="109">
        <f t="shared" si="2"/>
        <v>0.66750582393947355</v>
      </c>
      <c r="J37" s="73">
        <f>J38+J39</f>
        <v>3809824771</v>
      </c>
      <c r="K37" s="109">
        <f t="shared" si="3"/>
        <v>0.11389556618654446</v>
      </c>
      <c r="L37" s="109">
        <f t="shared" si="0"/>
        <v>0.1706285729678847</v>
      </c>
      <c r="N37" s="67"/>
    </row>
    <row r="38" spans="1:15" ht="13.8" x14ac:dyDescent="0.2">
      <c r="A38" s="189"/>
      <c r="B38" s="190"/>
      <c r="C38" s="191"/>
      <c r="D38" s="77" t="s">
        <v>50</v>
      </c>
      <c r="E38" s="73">
        <v>33128694760</v>
      </c>
      <c r="F38" s="73">
        <v>22089705343</v>
      </c>
      <c r="G38" s="109">
        <f t="shared" si="1"/>
        <v>0.6667846561124221</v>
      </c>
      <c r="H38" s="73">
        <v>22089705343</v>
      </c>
      <c r="I38" s="109">
        <f t="shared" si="2"/>
        <v>0.6667846561124221</v>
      </c>
      <c r="J38" s="73">
        <v>3571354330</v>
      </c>
      <c r="K38" s="109">
        <f t="shared" si="3"/>
        <v>0.10780244606292481</v>
      </c>
      <c r="L38" s="109">
        <f t="shared" si="0"/>
        <v>0.16167505516915939</v>
      </c>
    </row>
    <row r="39" spans="1:15" ht="13.8" x14ac:dyDescent="0.2">
      <c r="A39" s="189"/>
      <c r="B39" s="190"/>
      <c r="C39" s="191"/>
      <c r="D39" s="77" t="s">
        <v>51</v>
      </c>
      <c r="E39" s="73">
        <v>321464000</v>
      </c>
      <c r="F39" s="73">
        <v>238470441</v>
      </c>
      <c r="G39" s="109">
        <f t="shared" si="1"/>
        <v>0.74182627292636194</v>
      </c>
      <c r="H39" s="73">
        <v>238470441</v>
      </c>
      <c r="I39" s="109">
        <f t="shared" si="2"/>
        <v>0.74182627292636194</v>
      </c>
      <c r="J39" s="73">
        <v>238470441</v>
      </c>
      <c r="K39" s="109">
        <f t="shared" si="3"/>
        <v>0.74182627292636194</v>
      </c>
      <c r="L39" s="109">
        <f t="shared" si="0"/>
        <v>1</v>
      </c>
    </row>
    <row r="40" spans="1:15" ht="37.200000000000003" customHeight="1" x14ac:dyDescent="0.2">
      <c r="A40" s="189"/>
      <c r="B40" s="74">
        <v>7595</v>
      </c>
      <c r="C40" s="125" t="s">
        <v>68</v>
      </c>
      <c r="D40" s="72" t="s">
        <v>48</v>
      </c>
      <c r="E40" s="73">
        <v>6155768000</v>
      </c>
      <c r="F40" s="73">
        <v>2529901857</v>
      </c>
      <c r="G40" s="109">
        <f t="shared" si="1"/>
        <v>0.41098070248911267</v>
      </c>
      <c r="H40" s="73">
        <v>2529901857</v>
      </c>
      <c r="I40" s="109">
        <f t="shared" si="2"/>
        <v>0.41098070248911267</v>
      </c>
      <c r="J40" s="73">
        <v>373659405</v>
      </c>
      <c r="K40" s="109">
        <f t="shared" si="3"/>
        <v>6.0700696484987736E-2</v>
      </c>
      <c r="L40" s="109">
        <f t="shared" si="0"/>
        <v>0.14769719385205385</v>
      </c>
    </row>
    <row r="41" spans="1:15" ht="22.2" customHeight="1" x14ac:dyDescent="0.2">
      <c r="A41" s="189"/>
      <c r="B41" s="74">
        <v>7907</v>
      </c>
      <c r="C41" s="125" t="s">
        <v>71</v>
      </c>
      <c r="D41" s="72" t="s">
        <v>48</v>
      </c>
      <c r="E41" s="73">
        <v>2115936000</v>
      </c>
      <c r="F41" s="73">
        <v>1201695000</v>
      </c>
      <c r="G41" s="109">
        <f t="shared" si="1"/>
        <v>0.56792596751508551</v>
      </c>
      <c r="H41" s="73">
        <v>1201695000</v>
      </c>
      <c r="I41" s="109">
        <f t="shared" si="2"/>
        <v>0.56792596751508551</v>
      </c>
      <c r="J41" s="73">
        <v>43443150</v>
      </c>
      <c r="K41" s="109">
        <f t="shared" si="3"/>
        <v>2.0531410212785265E-2</v>
      </c>
      <c r="L41" s="109">
        <f t="shared" si="0"/>
        <v>3.6151560920200214E-2</v>
      </c>
    </row>
    <row r="42" spans="1:15" ht="13.8" x14ac:dyDescent="0.2">
      <c r="A42" s="189"/>
      <c r="B42" s="173" t="s">
        <v>40</v>
      </c>
      <c r="C42" s="174"/>
      <c r="D42" s="75" t="s">
        <v>48</v>
      </c>
      <c r="E42" s="76">
        <f>E34+E37+E40+E41</f>
        <v>82683918760</v>
      </c>
      <c r="F42" s="76">
        <f>F34+F37+F40+F41</f>
        <v>49545330740</v>
      </c>
      <c r="G42" s="107">
        <f t="shared" si="1"/>
        <v>0.59921362561214919</v>
      </c>
      <c r="H42" s="76">
        <f>H34+H37+H40+H41</f>
        <v>49545330740</v>
      </c>
      <c r="I42" s="107">
        <f t="shared" si="2"/>
        <v>0.59921362561214919</v>
      </c>
      <c r="J42" s="76">
        <f>J34+J37+J40+J41</f>
        <v>9527269914</v>
      </c>
      <c r="K42" s="107">
        <f t="shared" si="3"/>
        <v>0.11522518594763323</v>
      </c>
      <c r="L42" s="107">
        <f t="shared" si="0"/>
        <v>0.19229400170919114</v>
      </c>
    </row>
    <row r="43" spans="1:15" ht="13.8" x14ac:dyDescent="0.2">
      <c r="A43" s="189"/>
      <c r="B43" s="181" t="s">
        <v>20</v>
      </c>
      <c r="C43" s="182"/>
      <c r="D43" s="79" t="s">
        <v>48</v>
      </c>
      <c r="E43" s="80">
        <f>E20+E22+E33+E42</f>
        <v>434357813760</v>
      </c>
      <c r="F43" s="80">
        <f>F20+F22+F33+F42</f>
        <v>227603580455</v>
      </c>
      <c r="G43" s="106">
        <f t="shared" si="1"/>
        <v>0.5240001980964939</v>
      </c>
      <c r="H43" s="80">
        <f>H20+H22+H33+H42</f>
        <v>227603580455</v>
      </c>
      <c r="I43" s="106">
        <f t="shared" si="2"/>
        <v>0.5240001980964939</v>
      </c>
      <c r="J43" s="80">
        <f>J20+J22+J33+J42</f>
        <v>46345149717</v>
      </c>
      <c r="K43" s="106">
        <f t="shared" si="3"/>
        <v>0.10669809140951138</v>
      </c>
      <c r="L43" s="106">
        <f t="shared" si="0"/>
        <v>0.20362223487148964</v>
      </c>
    </row>
    <row r="44" spans="1:15" ht="14.4" thickBot="1" x14ac:dyDescent="0.25">
      <c r="A44" s="189"/>
      <c r="B44" s="192" t="s">
        <v>8</v>
      </c>
      <c r="C44" s="193"/>
      <c r="D44" s="193"/>
      <c r="E44" s="84">
        <f>E15+E43</f>
        <v>512473834000</v>
      </c>
      <c r="F44" s="84">
        <f>F15+F43</f>
        <v>266112131243</v>
      </c>
      <c r="G44" s="105">
        <f t="shared" si="1"/>
        <v>0.51926969454405358</v>
      </c>
      <c r="H44" s="84">
        <f>H15+H43</f>
        <v>266112131243</v>
      </c>
      <c r="I44" s="105">
        <f t="shared" si="2"/>
        <v>0.51926969454405358</v>
      </c>
      <c r="J44" s="84">
        <f>J15+J43</f>
        <v>57209465736</v>
      </c>
      <c r="K44" s="105">
        <f t="shared" si="3"/>
        <v>0.11163392536447041</v>
      </c>
      <c r="L44" s="105">
        <f t="shared" si="0"/>
        <v>0.21498255441710487</v>
      </c>
    </row>
    <row r="45" spans="1:15" x14ac:dyDescent="0.25">
      <c r="H45" s="118"/>
    </row>
    <row r="46" spans="1:15" ht="13.2" x14ac:dyDescent="0.25">
      <c r="E46" s="108"/>
      <c r="H46" s="118"/>
      <c r="J46" s="104"/>
    </row>
    <row r="47" spans="1:15" ht="13.2" x14ac:dyDescent="0.25">
      <c r="E47" s="108"/>
      <c r="H47" s="151"/>
    </row>
    <row r="48" spans="1:15" x14ac:dyDescent="0.25">
      <c r="E48" s="67"/>
      <c r="H48" s="118"/>
    </row>
    <row r="49" spans="8:8" x14ac:dyDescent="0.25">
      <c r="H49" s="118"/>
    </row>
    <row r="50" spans="8:8" x14ac:dyDescent="0.25">
      <c r="H50" s="118"/>
    </row>
    <row r="51" spans="8:8" x14ac:dyDescent="0.25">
      <c r="H51" s="118"/>
    </row>
    <row r="52" spans="8:8" x14ac:dyDescent="0.25">
      <c r="H52" s="118"/>
    </row>
  </sheetData>
  <autoFilter ref="A5:L37" xr:uid="{00000000-0009-0000-0000-000002000000}">
    <filterColumn colId="1" showButton="0"/>
    <filterColumn colId="3" showButton="0"/>
  </autoFilter>
  <mergeCells count="27">
    <mergeCell ref="A6:A44"/>
    <mergeCell ref="B37:B39"/>
    <mergeCell ref="C37:C39"/>
    <mergeCell ref="B42:C42"/>
    <mergeCell ref="B43:C43"/>
    <mergeCell ref="B44:D44"/>
    <mergeCell ref="B27:B29"/>
    <mergeCell ref="C27:C29"/>
    <mergeCell ref="B33:C33"/>
    <mergeCell ref="B34:B36"/>
    <mergeCell ref="C34:C36"/>
    <mergeCell ref="B20:C20"/>
    <mergeCell ref="B10:C10"/>
    <mergeCell ref="C30:C32"/>
    <mergeCell ref="B30:B32"/>
    <mergeCell ref="B11:B13"/>
    <mergeCell ref="B1:L1"/>
    <mergeCell ref="B2:L2"/>
    <mergeCell ref="B3:L3"/>
    <mergeCell ref="B5:C5"/>
    <mergeCell ref="D5:E5"/>
    <mergeCell ref="B22:C22"/>
    <mergeCell ref="B23:B25"/>
    <mergeCell ref="C23:C25"/>
    <mergeCell ref="C11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03" t="s">
        <v>70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1" ht="22.8" customHeight="1" thickBot="1" x14ac:dyDescent="0.3">
      <c r="A2" s="206" t="s">
        <v>49</v>
      </c>
      <c r="B2" s="207"/>
      <c r="C2" s="207"/>
      <c r="D2" s="207"/>
      <c r="E2" s="207"/>
      <c r="F2" s="207"/>
      <c r="G2" s="207"/>
      <c r="H2" s="207"/>
      <c r="I2" s="207"/>
      <c r="J2" s="208"/>
    </row>
    <row r="3" spans="1:11" ht="7.2" customHeight="1" x14ac:dyDescent="0.25">
      <c r="A3" s="209"/>
      <c r="B3" s="210"/>
      <c r="C3" s="210"/>
      <c r="D3" s="210"/>
      <c r="E3" s="210"/>
      <c r="F3" s="210"/>
      <c r="G3" s="210"/>
      <c r="H3" s="210"/>
      <c r="I3" s="210"/>
      <c r="J3" s="211"/>
    </row>
    <row r="4" spans="1:11" ht="7.2" customHeight="1" x14ac:dyDescent="0.25">
      <c r="A4" s="212"/>
      <c r="B4" s="213"/>
      <c r="C4" s="213"/>
      <c r="D4" s="213"/>
      <c r="E4" s="213"/>
      <c r="F4" s="213"/>
      <c r="G4" s="213"/>
      <c r="H4" s="213"/>
      <c r="I4" s="213"/>
      <c r="J4" s="214"/>
    </row>
    <row r="5" spans="1:11" ht="31.8" customHeight="1" x14ac:dyDescent="0.25">
      <c r="A5" s="201" t="s">
        <v>21</v>
      </c>
      <c r="B5" s="202"/>
      <c r="C5" s="130" t="s">
        <v>42</v>
      </c>
      <c r="D5" s="130" t="s">
        <v>2</v>
      </c>
      <c r="E5" s="131" t="s">
        <v>3</v>
      </c>
      <c r="F5" s="130" t="s">
        <v>4</v>
      </c>
      <c r="G5" s="132" t="s">
        <v>41</v>
      </c>
      <c r="H5" s="130" t="s">
        <v>5</v>
      </c>
      <c r="I5" s="133" t="s">
        <v>44</v>
      </c>
      <c r="J5" s="140" t="s">
        <v>45</v>
      </c>
      <c r="K5" s="40"/>
    </row>
    <row r="6" spans="1:11" ht="31.2" customHeight="1" x14ac:dyDescent="0.25">
      <c r="A6" s="141" t="s">
        <v>94</v>
      </c>
      <c r="B6" s="134" t="s">
        <v>36</v>
      </c>
      <c r="C6" s="135">
        <v>122463929531</v>
      </c>
      <c r="D6" s="135">
        <v>40738278289</v>
      </c>
      <c r="E6" s="136">
        <f t="shared" ref="E6:E9" si="0">+D6/C6</f>
        <v>0.33265532508237605</v>
      </c>
      <c r="F6" s="135">
        <v>40738278289</v>
      </c>
      <c r="G6" s="136">
        <f t="shared" ref="G6:G9" si="1">+F6/C6</f>
        <v>0.33265532508237605</v>
      </c>
      <c r="H6" s="135">
        <v>40732991889</v>
      </c>
      <c r="I6" s="136">
        <f t="shared" ref="I6:I9" si="2">+H6/C6</f>
        <v>0.33261215808601846</v>
      </c>
      <c r="J6" s="142">
        <f>+H6/F6</f>
        <v>0.99987023506583916</v>
      </c>
    </row>
    <row r="7" spans="1:11" ht="31.2" customHeight="1" x14ac:dyDescent="0.25">
      <c r="A7" s="141" t="s">
        <v>95</v>
      </c>
      <c r="B7" s="137" t="s">
        <v>72</v>
      </c>
      <c r="C7" s="135">
        <v>18712276200</v>
      </c>
      <c r="D7" s="135">
        <v>16914637638</v>
      </c>
      <c r="E7" s="136">
        <f t="shared" si="0"/>
        <v>0.90393266202430256</v>
      </c>
      <c r="F7" s="135">
        <v>14251742963</v>
      </c>
      <c r="G7" s="136">
        <f t="shared" si="1"/>
        <v>0.76162529938501011</v>
      </c>
      <c r="H7" s="135">
        <v>2894374605</v>
      </c>
      <c r="I7" s="136">
        <f t="shared" si="2"/>
        <v>0.15467784752984781</v>
      </c>
      <c r="J7" s="143">
        <f>IFERROR(H7/F7,"-")</f>
        <v>0.20308916688395934</v>
      </c>
    </row>
    <row r="8" spans="1:11" ht="43.8" customHeight="1" x14ac:dyDescent="0.25">
      <c r="A8" s="141" t="s">
        <v>96</v>
      </c>
      <c r="B8" s="134" t="s">
        <v>73</v>
      </c>
      <c r="C8" s="138">
        <v>10587000000</v>
      </c>
      <c r="D8" s="138">
        <v>5600000000</v>
      </c>
      <c r="E8" s="139">
        <f t="shared" si="0"/>
        <v>0.52895059979219794</v>
      </c>
      <c r="F8" s="138">
        <v>5600000000</v>
      </c>
      <c r="G8" s="139">
        <f t="shared" si="1"/>
        <v>0.52895059979219794</v>
      </c>
      <c r="H8" s="138">
        <v>1787276077</v>
      </c>
      <c r="I8" s="139">
        <f t="shared" si="2"/>
        <v>0.1688179915934637</v>
      </c>
      <c r="J8" s="144">
        <f>IFERROR(H8/F8,"-")</f>
        <v>0.31915644232142859</v>
      </c>
    </row>
    <row r="9" spans="1:11" s="43" customFormat="1" ht="32.4" customHeight="1" thickBot="1" x14ac:dyDescent="0.3">
      <c r="A9" s="145" t="s">
        <v>97</v>
      </c>
      <c r="B9" s="146" t="s">
        <v>22</v>
      </c>
      <c r="C9" s="147">
        <f>SUM(C6:C8)</f>
        <v>151763205731</v>
      </c>
      <c r="D9" s="147">
        <f>SUM(D6:D8)</f>
        <v>63252915927</v>
      </c>
      <c r="E9" s="148">
        <f t="shared" si="0"/>
        <v>0.4167868991850085</v>
      </c>
      <c r="F9" s="147">
        <f>SUM(F6:F8)</f>
        <v>60590021252</v>
      </c>
      <c r="G9" s="148">
        <f t="shared" si="1"/>
        <v>0.39924052052113146</v>
      </c>
      <c r="H9" s="147">
        <f>SUM(H6:H8)</f>
        <v>45414642571</v>
      </c>
      <c r="I9" s="148">
        <f t="shared" si="2"/>
        <v>0.29924672684825443</v>
      </c>
      <c r="J9" s="149">
        <f>+H9/F9</f>
        <v>0.74953996768074937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62"/>
      <c r="F12" s="128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11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16" t="s">
        <v>70</v>
      </c>
      <c r="B1" s="216"/>
      <c r="C1" s="216"/>
      <c r="D1" s="216"/>
      <c r="E1" s="216"/>
    </row>
    <row r="2" spans="1:22" ht="13.2" hidden="1" x14ac:dyDescent="0.2">
      <c r="A2" s="216" t="s">
        <v>89</v>
      </c>
      <c r="B2" s="216"/>
      <c r="C2" s="216"/>
      <c r="D2" s="216"/>
      <c r="E2" s="216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17" t="s">
        <v>0</v>
      </c>
      <c r="B4" s="218"/>
      <c r="C4" s="120" t="s">
        <v>99</v>
      </c>
      <c r="D4" s="120" t="s">
        <v>5</v>
      </c>
      <c r="E4" s="121" t="s">
        <v>43</v>
      </c>
    </row>
    <row r="5" spans="1:22" ht="24.6" customHeight="1" x14ac:dyDescent="0.2">
      <c r="A5" s="59">
        <v>7589</v>
      </c>
      <c r="B5" s="59" t="s">
        <v>56</v>
      </c>
      <c r="C5" s="55">
        <v>6076099811</v>
      </c>
      <c r="D5" s="55">
        <v>3935872461</v>
      </c>
      <c r="E5" s="111">
        <f>+D5/C5</f>
        <v>0.64776297023208984</v>
      </c>
      <c r="F5" s="45"/>
    </row>
    <row r="6" spans="1:22" ht="12" x14ac:dyDescent="0.2">
      <c r="A6" s="219" t="s">
        <v>37</v>
      </c>
      <c r="B6" s="220"/>
      <c r="C6" s="48">
        <f>C5</f>
        <v>6076099811</v>
      </c>
      <c r="D6" s="48">
        <f>D5</f>
        <v>3935872461</v>
      </c>
      <c r="E6" s="112">
        <f>+D6/C6</f>
        <v>0.64776297023208984</v>
      </c>
    </row>
    <row r="7" spans="1:22" ht="24.6" customHeight="1" x14ac:dyDescent="0.2">
      <c r="A7" s="58">
        <v>7563</v>
      </c>
      <c r="B7" s="59" t="s">
        <v>52</v>
      </c>
      <c r="C7" s="55">
        <v>63847235</v>
      </c>
      <c r="D7" s="55">
        <v>58801425</v>
      </c>
      <c r="E7" s="111">
        <f>D7/C7</f>
        <v>0.92097057922711922</v>
      </c>
    </row>
    <row r="8" spans="1:22" ht="24.6" customHeight="1" x14ac:dyDescent="0.2">
      <c r="A8" s="58">
        <v>7568</v>
      </c>
      <c r="B8" s="59" t="s">
        <v>53</v>
      </c>
      <c r="C8" s="55">
        <v>5979705623</v>
      </c>
      <c r="D8" s="55">
        <v>5131460014</v>
      </c>
      <c r="E8" s="111">
        <f>D8/C8</f>
        <v>0.8581459251543494</v>
      </c>
    </row>
    <row r="9" spans="1:22" ht="34.200000000000003" x14ac:dyDescent="0.2">
      <c r="A9" s="58">
        <v>7570</v>
      </c>
      <c r="B9" s="59" t="s">
        <v>54</v>
      </c>
      <c r="C9" s="55">
        <v>5148070459</v>
      </c>
      <c r="D9" s="55">
        <v>4349719751</v>
      </c>
      <c r="E9" s="111">
        <f>D9/C9</f>
        <v>0.84492234238863206</v>
      </c>
    </row>
    <row r="10" spans="1:22" ht="24.6" customHeight="1" x14ac:dyDescent="0.2">
      <c r="A10" s="58">
        <v>7574</v>
      </c>
      <c r="B10" s="59" t="s">
        <v>55</v>
      </c>
      <c r="C10" s="55">
        <v>1652857169</v>
      </c>
      <c r="D10" s="55">
        <v>1302803272</v>
      </c>
      <c r="E10" s="111">
        <f>D10/C10</f>
        <v>0.78821285736880264</v>
      </c>
    </row>
    <row r="11" spans="1:22" ht="12" x14ac:dyDescent="0.2">
      <c r="A11" s="219" t="s">
        <v>7</v>
      </c>
      <c r="B11" s="220"/>
      <c r="C11" s="49">
        <f>SUM(C7:C10)</f>
        <v>12844480486</v>
      </c>
      <c r="D11" s="49">
        <f>SUM(D7:D10)</f>
        <v>10842784462</v>
      </c>
      <c r="E11" s="112">
        <f>+D11/C11</f>
        <v>0.84415905133868407</v>
      </c>
      <c r="F11" s="45"/>
    </row>
    <row r="12" spans="1:22" s="13" customFormat="1" ht="12" x14ac:dyDescent="0.25">
      <c r="A12" s="221" t="s">
        <v>25</v>
      </c>
      <c r="B12" s="221"/>
      <c r="C12" s="122">
        <f>+C11+C6</f>
        <v>18920580297</v>
      </c>
      <c r="D12" s="122">
        <f>+D11+D6</f>
        <v>14778656923</v>
      </c>
      <c r="E12" s="123">
        <f>+D12/C12</f>
        <v>0.78108898834055673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0">
        <v>7596</v>
      </c>
      <c r="B13" s="59" t="s">
        <v>57</v>
      </c>
      <c r="C13" s="56">
        <v>3816419145</v>
      </c>
      <c r="D13" s="56">
        <v>2988237055</v>
      </c>
      <c r="E13" s="111">
        <f t="shared" ref="E13:E28" si="0">D13/C13</f>
        <v>0.78299498599753514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9">
        <v>7588</v>
      </c>
      <c r="B14" s="59" t="s">
        <v>58</v>
      </c>
      <c r="C14" s="56">
        <v>2655320713</v>
      </c>
      <c r="D14" s="56">
        <v>2404596876</v>
      </c>
      <c r="E14" s="111">
        <f t="shared" si="0"/>
        <v>0.90557681572229731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8">
        <v>7583</v>
      </c>
      <c r="B15" s="59" t="s">
        <v>59</v>
      </c>
      <c r="C15" s="56">
        <v>3553687666</v>
      </c>
      <c r="D15" s="56">
        <v>3200391232</v>
      </c>
      <c r="E15" s="111">
        <f t="shared" si="0"/>
        <v>0.90058314989801358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8">
        <v>7579</v>
      </c>
      <c r="B16" s="59" t="s">
        <v>60</v>
      </c>
      <c r="C16" s="56">
        <v>1516215303</v>
      </c>
      <c r="D16" s="56">
        <v>1335164801</v>
      </c>
      <c r="E16" s="111">
        <f t="shared" si="0"/>
        <v>0.8805905060832907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19" t="s">
        <v>38</v>
      </c>
      <c r="B17" s="220"/>
      <c r="C17" s="50">
        <f>SUM(C13:C16)</f>
        <v>11541642827</v>
      </c>
      <c r="D17" s="50">
        <f>SUM(D13:D16)</f>
        <v>9928389964</v>
      </c>
      <c r="E17" s="113">
        <f t="shared" si="0"/>
        <v>0.86022328994395592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8">
        <v>7581</v>
      </c>
      <c r="B18" s="59" t="s">
        <v>61</v>
      </c>
      <c r="C18" s="56">
        <v>1626173191</v>
      </c>
      <c r="D18" s="56">
        <v>1413438169</v>
      </c>
      <c r="E18" s="111">
        <f t="shared" si="0"/>
        <v>0.86918058717400171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19" t="s">
        <v>7</v>
      </c>
      <c r="B19" s="220"/>
      <c r="C19" s="50">
        <f>SUM(C18:C18)</f>
        <v>1626173191</v>
      </c>
      <c r="D19" s="50">
        <f>SUM(D18:D18)</f>
        <v>1413438169</v>
      </c>
      <c r="E19" s="112">
        <f t="shared" si="0"/>
        <v>0.86918058717400171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9">
        <v>7573</v>
      </c>
      <c r="B20" s="60" t="s">
        <v>62</v>
      </c>
      <c r="C20" s="57">
        <v>17193816345</v>
      </c>
      <c r="D20" s="57">
        <v>9337836095</v>
      </c>
      <c r="E20" s="111">
        <f t="shared" si="0"/>
        <v>0.54309269726005094</v>
      </c>
    </row>
    <row r="21" spans="1:22" ht="34.200000000000003" x14ac:dyDescent="0.2">
      <c r="A21" s="58">
        <v>7576</v>
      </c>
      <c r="B21" s="60" t="s">
        <v>63</v>
      </c>
      <c r="C21" s="57">
        <v>558990069</v>
      </c>
      <c r="D21" s="57">
        <v>394198356</v>
      </c>
      <c r="E21" s="111">
        <f t="shared" si="0"/>
        <v>0.70519742274705777</v>
      </c>
    </row>
    <row r="22" spans="1:22" ht="34.200000000000003" x14ac:dyDescent="0.2">
      <c r="A22" s="58">
        <v>7587</v>
      </c>
      <c r="B22" s="60" t="s">
        <v>64</v>
      </c>
      <c r="C22" s="57">
        <v>16616011005</v>
      </c>
      <c r="D22" s="57">
        <v>10071715381</v>
      </c>
      <c r="E22" s="111">
        <f t="shared" si="0"/>
        <v>0.6061452040426113</v>
      </c>
    </row>
    <row r="23" spans="1:22" ht="24.6" customHeight="1" x14ac:dyDescent="0.2">
      <c r="A23" s="58">
        <v>7578</v>
      </c>
      <c r="B23" s="60" t="s">
        <v>65</v>
      </c>
      <c r="C23" s="57">
        <v>33334918713</v>
      </c>
      <c r="D23" s="57">
        <v>28478171357</v>
      </c>
      <c r="E23" s="111">
        <f t="shared" si="0"/>
        <v>0.85430450880007824</v>
      </c>
    </row>
    <row r="24" spans="1:22" ht="12" x14ac:dyDescent="0.2">
      <c r="A24" s="219" t="s">
        <v>39</v>
      </c>
      <c r="B24" s="220"/>
      <c r="C24" s="47">
        <f>SUM(C20:C23)</f>
        <v>67703736132</v>
      </c>
      <c r="D24" s="47">
        <f>SUM(D20:D23)</f>
        <v>48281921189</v>
      </c>
      <c r="E24" s="114">
        <f t="shared" si="0"/>
        <v>0.71313525585746329</v>
      </c>
    </row>
    <row r="25" spans="1:22" ht="24.6" customHeight="1" x14ac:dyDescent="0.2">
      <c r="A25" s="58">
        <v>7593</v>
      </c>
      <c r="B25" s="60" t="s">
        <v>66</v>
      </c>
      <c r="C25" s="57">
        <v>10511277602</v>
      </c>
      <c r="D25" s="57">
        <v>7248924924</v>
      </c>
      <c r="E25" s="111">
        <f t="shared" si="0"/>
        <v>0.68963309680078599</v>
      </c>
    </row>
    <row r="26" spans="1:22" ht="24.6" customHeight="1" x14ac:dyDescent="0.2">
      <c r="A26" s="59">
        <v>7653</v>
      </c>
      <c r="B26" s="60" t="s">
        <v>67</v>
      </c>
      <c r="C26" s="57">
        <v>8247024699</v>
      </c>
      <c r="D26" s="57">
        <v>7466102780</v>
      </c>
      <c r="E26" s="111">
        <f t="shared" si="0"/>
        <v>0.90530864796673993</v>
      </c>
    </row>
    <row r="27" spans="1:22" ht="34.200000000000003" x14ac:dyDescent="0.2">
      <c r="A27" s="58">
        <v>7595</v>
      </c>
      <c r="B27" s="60" t="s">
        <v>68</v>
      </c>
      <c r="C27" s="57">
        <v>883593716</v>
      </c>
      <c r="D27" s="57">
        <v>716041911</v>
      </c>
      <c r="E27" s="111">
        <f t="shared" si="0"/>
        <v>0.81037460773430847</v>
      </c>
    </row>
    <row r="28" spans="1:22" ht="21" customHeight="1" x14ac:dyDescent="0.2">
      <c r="A28" s="58">
        <v>7907</v>
      </c>
      <c r="B28" s="60" t="s">
        <v>71</v>
      </c>
      <c r="C28" s="57">
        <v>568839826</v>
      </c>
      <c r="D28" s="57">
        <v>331404719</v>
      </c>
      <c r="E28" s="111">
        <f t="shared" si="0"/>
        <v>0.5825976027916161</v>
      </c>
    </row>
    <row r="29" spans="1:22" ht="12" x14ac:dyDescent="0.2">
      <c r="A29" s="219" t="s">
        <v>40</v>
      </c>
      <c r="B29" s="220"/>
      <c r="C29" s="49">
        <f>SUM(C25:C28)</f>
        <v>20210735843</v>
      </c>
      <c r="D29" s="49">
        <f>SUM(D25:D28)</f>
        <v>15762474334</v>
      </c>
      <c r="E29" s="112">
        <f>D29/C29</f>
        <v>0.779906009184685</v>
      </c>
      <c r="F29" s="44"/>
    </row>
    <row r="30" spans="1:22" ht="12" x14ac:dyDescent="0.2">
      <c r="A30" s="222" t="s">
        <v>26</v>
      </c>
      <c r="B30" s="222"/>
      <c r="C30" s="122">
        <f>+C29+C24+C19+C17</f>
        <v>101082287993</v>
      </c>
      <c r="D30" s="122">
        <f>+D29+D24+D19+D17</f>
        <v>75386223656</v>
      </c>
      <c r="E30" s="123">
        <f>D30/C30</f>
        <v>0.7457906340744932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15" t="s">
        <v>27</v>
      </c>
      <c r="B32" s="215"/>
      <c r="C32" s="124">
        <f>+C30+C12</f>
        <v>120002868290</v>
      </c>
      <c r="D32" s="124">
        <f>+D30+D12</f>
        <v>90164880579</v>
      </c>
      <c r="E32" s="119">
        <f>+D32/C32</f>
        <v>0.75135604559973301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101</v>
      </c>
      <c r="D34" s="34"/>
      <c r="E34" s="25"/>
      <c r="F34" s="31"/>
      <c r="G34" s="31"/>
    </row>
    <row r="35" spans="1:7" s="23" customFormat="1" x14ac:dyDescent="0.2">
      <c r="A35" s="27"/>
      <c r="B35" s="127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23" t="s">
        <v>70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x14ac:dyDescent="0.3">
      <c r="A2" s="223" t="s">
        <v>107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 x14ac:dyDescent="0.3">
      <c r="A3" s="225"/>
      <c r="B3" s="225"/>
      <c r="C3" s="225"/>
      <c r="D3" s="225"/>
      <c r="E3" s="225"/>
      <c r="F3" s="225"/>
      <c r="G3" s="225"/>
      <c r="H3" s="225"/>
      <c r="I3" s="225"/>
      <c r="J3" s="225"/>
    </row>
    <row r="4" spans="1:10" ht="63.6" customHeight="1" x14ac:dyDescent="0.3">
      <c r="A4" s="130" t="s">
        <v>103</v>
      </c>
      <c r="B4" s="130" t="s">
        <v>102</v>
      </c>
      <c r="C4" s="130" t="s">
        <v>42</v>
      </c>
      <c r="D4" s="130" t="s">
        <v>2</v>
      </c>
      <c r="E4" s="131" t="s">
        <v>3</v>
      </c>
      <c r="F4" s="130" t="s">
        <v>4</v>
      </c>
      <c r="G4" s="132" t="s">
        <v>41</v>
      </c>
      <c r="H4" s="130" t="s">
        <v>5</v>
      </c>
      <c r="I4" s="131" t="s">
        <v>44</v>
      </c>
      <c r="J4" s="131" t="s">
        <v>45</v>
      </c>
    </row>
    <row r="5" spans="1:10" ht="36.6" customHeight="1" x14ac:dyDescent="0.3">
      <c r="A5" s="155" t="s">
        <v>105</v>
      </c>
      <c r="B5" s="156" t="s">
        <v>104</v>
      </c>
      <c r="C5" s="152">
        <v>3030165778000</v>
      </c>
      <c r="D5" s="152">
        <v>1609165850288</v>
      </c>
      <c r="E5" s="136">
        <f t="shared" ref="E5:E6" si="0">+D5/C5</f>
        <v>0.53104878352566487</v>
      </c>
      <c r="F5" s="152">
        <v>1609165850288</v>
      </c>
      <c r="G5" s="136">
        <f t="shared" ref="G5:G6" si="1">+F5/C5</f>
        <v>0.53104878352566487</v>
      </c>
      <c r="H5" s="152">
        <v>1176000000000</v>
      </c>
      <c r="I5" s="136">
        <f t="shared" ref="I5:I6" si="2">+H5/C5</f>
        <v>0.38809757820451501</v>
      </c>
      <c r="J5" s="136">
        <f>+H5/F5</f>
        <v>0.73081342099667712</v>
      </c>
    </row>
    <row r="6" spans="1:10" ht="36.6" customHeight="1" x14ac:dyDescent="0.3">
      <c r="A6" s="157" t="s">
        <v>108</v>
      </c>
      <c r="B6" s="157" t="s">
        <v>106</v>
      </c>
      <c r="C6" s="152">
        <v>47003696000</v>
      </c>
      <c r="D6" s="152">
        <v>32840119394</v>
      </c>
      <c r="E6" s="136">
        <f t="shared" si="0"/>
        <v>0.69867100225480139</v>
      </c>
      <c r="F6" s="152">
        <v>32840119394</v>
      </c>
      <c r="G6" s="136">
        <f t="shared" si="1"/>
        <v>0.69867100225480139</v>
      </c>
      <c r="H6" s="152">
        <v>24000000000</v>
      </c>
      <c r="I6" s="136">
        <f t="shared" si="2"/>
        <v>0.51059814530329695</v>
      </c>
      <c r="J6" s="136">
        <f>+H6/F6</f>
        <v>0.73081342098850222</v>
      </c>
    </row>
    <row r="7" spans="1:10" ht="36.6" customHeight="1" x14ac:dyDescent="0.3">
      <c r="A7" s="224" t="s">
        <v>109</v>
      </c>
      <c r="B7" s="224"/>
      <c r="C7" s="158">
        <f>SUM(C4:C6)</f>
        <v>3077169474000</v>
      </c>
      <c r="D7" s="153">
        <f>SUM(D4:D6)</f>
        <v>1642005969682</v>
      </c>
      <c r="E7" s="154">
        <f>+D7/C7</f>
        <v>0.53360920922810373</v>
      </c>
      <c r="F7" s="153">
        <f>SUM(F4:F6)</f>
        <v>1642005969682</v>
      </c>
      <c r="G7" s="154">
        <f t="shared" ref="G7" si="3">+F7/C7</f>
        <v>0.53360920922810373</v>
      </c>
      <c r="H7" s="153">
        <f>SUM(H4:H6)</f>
        <v>1200000000000</v>
      </c>
      <c r="I7" s="154">
        <f t="shared" ref="I7" si="4">+H7/C7</f>
        <v>0.38996877167123489</v>
      </c>
      <c r="J7" s="154">
        <f>+H7/F7</f>
        <v>0.73081342099651359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2024-06-26T19:21:45Z</dcterms:modified>
</cp:coreProperties>
</file>