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Abril\"/>
    </mc:Choice>
  </mc:AlternateContent>
  <xr:revisionPtr revIDLastSave="0" documentId="8_{274FC5F5-03EF-4215-86B1-20CA8F3303A7}" xr6:coauthVersionLast="47" xr6:coauthVersionMax="47" xr10:uidLastSave="{00000000-0000-0000-0000-000000000000}"/>
  <bookViews>
    <workbookView xWindow="12180" yWindow="120" windowWidth="11865" windowHeight="12870" activeTab="3" xr2:uid="{00000000-000D-0000-FFFF-FFFF00000000}"/>
  </bookViews>
  <sheets>
    <sheet name="EJECUCIÓN" sheetId="62" r:id="rId1"/>
    <sheet name="FUNC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RESERVAS!$B$4:$F$44</definedName>
    <definedName name="a">#REF!</definedName>
    <definedName name="_xlnm.Print_Area" localSheetId="0">EJECUCIÓN!$A$1:$M$5</definedName>
    <definedName name="_xlnm.Print_Area" localSheetId="2">RESERVAS!$B$1:$F$46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E7" i="92" l="1"/>
  <c r="E14" i="92"/>
  <c r="E23" i="92"/>
  <c r="E26" i="92"/>
  <c r="E35" i="92"/>
  <c r="E42" i="92"/>
  <c r="D45" i="92"/>
  <c r="D43" i="92"/>
  <c r="D42" i="92"/>
  <c r="D35" i="92"/>
  <c r="D23" i="92"/>
  <c r="D15" i="92"/>
  <c r="D7" i="92"/>
  <c r="D14" i="92"/>
  <c r="E15" i="92" l="1"/>
  <c r="E43" i="92"/>
  <c r="E45" i="92" l="1"/>
  <c r="D26" i="92" l="1"/>
  <c r="F39" i="92"/>
  <c r="F38" i="92"/>
  <c r="F37" i="92"/>
  <c r="F36" i="92"/>
  <c r="F30" i="92"/>
  <c r="F29" i="92"/>
  <c r="F28" i="92"/>
  <c r="F27" i="92"/>
  <c r="F24" i="92"/>
  <c r="F19" i="92"/>
  <c r="F18" i="92"/>
  <c r="F17" i="92"/>
  <c r="F16" i="92"/>
  <c r="F10" i="92"/>
  <c r="F9" i="92"/>
  <c r="F8" i="92"/>
  <c r="F5" i="92"/>
  <c r="D6" i="97" l="1"/>
  <c r="F6" i="97"/>
  <c r="J10" i="62"/>
  <c r="I23" i="62"/>
  <c r="F11" i="92"/>
  <c r="F37" i="62" l="1"/>
  <c r="F22" i="92" l="1"/>
  <c r="F23" i="92" l="1"/>
  <c r="F18" i="62"/>
  <c r="K18" i="62"/>
  <c r="L18" i="62" s="1"/>
  <c r="I18" i="62"/>
  <c r="J18" i="62" s="1"/>
  <c r="G18" i="62"/>
  <c r="H18" i="62" s="1"/>
  <c r="M17" i="62"/>
  <c r="L17" i="62"/>
  <c r="J17" i="62"/>
  <c r="H17" i="62"/>
  <c r="M18" i="62" l="1"/>
  <c r="F6" i="92" l="1"/>
  <c r="J5" i="97"/>
  <c r="F41" i="92" l="1"/>
  <c r="F40" i="92"/>
  <c r="F34" i="92"/>
  <c r="F33" i="92"/>
  <c r="F32" i="92"/>
  <c r="F31" i="92"/>
  <c r="F25" i="92"/>
  <c r="F20" i="92"/>
  <c r="F21" i="92"/>
  <c r="F12" i="92"/>
  <c r="F13" i="92"/>
  <c r="G20" i="62" l="1"/>
  <c r="M9" i="62"/>
  <c r="M8" i="62"/>
  <c r="L9" i="62"/>
  <c r="L8" i="62"/>
  <c r="J9" i="62"/>
  <c r="J8" i="62"/>
  <c r="H9" i="62"/>
  <c r="H8" i="62"/>
  <c r="K7" i="62"/>
  <c r="I7" i="62"/>
  <c r="I11" i="62" s="1"/>
  <c r="G7" i="62"/>
  <c r="G11" i="62" s="1"/>
  <c r="F7" i="62"/>
  <c r="F11" i="62" s="1"/>
  <c r="H7" i="62" l="1"/>
  <c r="M7" i="62"/>
  <c r="J7" i="62"/>
  <c r="K11" i="62"/>
  <c r="L7" i="62"/>
  <c r="L10" i="62" l="1"/>
  <c r="M10" i="62"/>
  <c r="H10" i="62"/>
  <c r="L36" i="62"/>
  <c r="L35" i="62"/>
  <c r="L31" i="62"/>
  <c r="L30" i="62"/>
  <c r="L28" i="62"/>
  <c r="L27" i="62"/>
  <c r="L25" i="62"/>
  <c r="L24" i="62"/>
  <c r="L22" i="62"/>
  <c r="L21" i="62"/>
  <c r="L19" i="62"/>
  <c r="L16" i="62"/>
  <c r="L15" i="62"/>
  <c r="L6" i="62"/>
  <c r="J36" i="62"/>
  <c r="J35" i="62"/>
  <c r="J31" i="62"/>
  <c r="J30" i="62"/>
  <c r="J28" i="62"/>
  <c r="J27" i="62"/>
  <c r="J25" i="62"/>
  <c r="J24" i="62"/>
  <c r="J22" i="62"/>
  <c r="J21" i="62"/>
  <c r="J19" i="62"/>
  <c r="J16" i="62"/>
  <c r="J15" i="62"/>
  <c r="J6" i="62"/>
  <c r="H36" i="62"/>
  <c r="H35" i="62"/>
  <c r="H31" i="62"/>
  <c r="H30" i="62"/>
  <c r="H28" i="62"/>
  <c r="H27" i="62"/>
  <c r="H25" i="62"/>
  <c r="H24" i="62"/>
  <c r="H22" i="62"/>
  <c r="H21" i="62"/>
  <c r="H19" i="62"/>
  <c r="H16" i="62"/>
  <c r="H15" i="62"/>
  <c r="H6" i="62"/>
  <c r="M31" i="62" l="1"/>
  <c r="M30" i="62"/>
  <c r="K29" i="62"/>
  <c r="I29" i="62"/>
  <c r="G29" i="62"/>
  <c r="M29" i="62" l="1"/>
  <c r="F29" i="62" l="1"/>
  <c r="F32" i="62" s="1"/>
  <c r="F38" i="62" s="1"/>
  <c r="F20" i="62"/>
  <c r="J11" i="62"/>
  <c r="M36" i="62"/>
  <c r="M35" i="62"/>
  <c r="K34" i="62"/>
  <c r="K37" i="62" s="1"/>
  <c r="I34" i="62"/>
  <c r="I37" i="62" s="1"/>
  <c r="G34" i="62"/>
  <c r="G37" i="62" s="1"/>
  <c r="F34" i="62"/>
  <c r="M28" i="62"/>
  <c r="M27" i="62"/>
  <c r="K26" i="62"/>
  <c r="I26" i="62"/>
  <c r="I32" i="62" s="1"/>
  <c r="G26" i="62"/>
  <c r="F26" i="62"/>
  <c r="M25" i="62"/>
  <c r="M24" i="62"/>
  <c r="K23" i="62"/>
  <c r="G23" i="62"/>
  <c r="F23" i="62"/>
  <c r="M22" i="62"/>
  <c r="M21" i="62"/>
  <c r="K20" i="62"/>
  <c r="I20" i="62"/>
  <c r="M19" i="62"/>
  <c r="M16" i="62"/>
  <c r="M15" i="62"/>
  <c r="M6" i="62"/>
  <c r="H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I7" i="91"/>
  <c r="I6" i="91"/>
  <c r="E6" i="91"/>
  <c r="G7" i="91"/>
  <c r="E7" i="91"/>
  <c r="G6" i="91"/>
  <c r="G32" i="62" l="1"/>
  <c r="J6" i="97"/>
  <c r="G38" i="62"/>
  <c r="H11" i="62"/>
  <c r="L11" i="62"/>
  <c r="H23" i="62"/>
  <c r="H34" i="62"/>
  <c r="H33" i="62"/>
  <c r="J33" i="62"/>
  <c r="L33" i="62"/>
  <c r="J34" i="62"/>
  <c r="L34" i="62"/>
  <c r="J29" i="62"/>
  <c r="L29" i="62"/>
  <c r="H29" i="62"/>
  <c r="L26" i="62"/>
  <c r="J26" i="62"/>
  <c r="H26" i="62"/>
  <c r="L23" i="62"/>
  <c r="J23" i="62"/>
  <c r="J20" i="62"/>
  <c r="H20" i="62"/>
  <c r="L20" i="62"/>
  <c r="H12" i="62"/>
  <c r="L12" i="62"/>
  <c r="J12" i="62"/>
  <c r="F13" i="62"/>
  <c r="F14" i="62" s="1"/>
  <c r="F39" i="62" s="1"/>
  <c r="K32" i="62"/>
  <c r="F7" i="92"/>
  <c r="E9" i="91"/>
  <c r="F42" i="92"/>
  <c r="F35" i="92"/>
  <c r="F26" i="92"/>
  <c r="F14" i="92"/>
  <c r="J9" i="91"/>
  <c r="G9" i="91"/>
  <c r="I9" i="91"/>
  <c r="M33" i="62"/>
  <c r="M23" i="62"/>
  <c r="M11" i="62"/>
  <c r="M26" i="62"/>
  <c r="M34" i="62"/>
  <c r="M20" i="62"/>
  <c r="M12" i="62"/>
  <c r="G13" i="62"/>
  <c r="G14" i="62" s="1"/>
  <c r="I13" i="62"/>
  <c r="K13" i="62"/>
  <c r="K14" i="62" s="1"/>
  <c r="E6" i="97"/>
  <c r="G6" i="97"/>
  <c r="I6" i="97"/>
  <c r="H37" i="62" l="1"/>
  <c r="J37" i="62"/>
  <c r="L37" i="62"/>
  <c r="L32" i="62"/>
  <c r="H32" i="62"/>
  <c r="J32" i="62"/>
  <c r="L14" i="62"/>
  <c r="J13" i="62"/>
  <c r="L13" i="62"/>
  <c r="H13" i="62"/>
  <c r="F43" i="92"/>
  <c r="F15" i="92"/>
  <c r="I38" i="62"/>
  <c r="I14" i="62"/>
  <c r="M37" i="62"/>
  <c r="M13" i="62"/>
  <c r="G39" i="62"/>
  <c r="K38" i="62"/>
  <c r="K39" i="62" s="1"/>
  <c r="M32" i="62"/>
  <c r="J14" i="62" l="1"/>
  <c r="L38" i="62"/>
  <c r="H38" i="62"/>
  <c r="J38" i="62"/>
  <c r="H14" i="62"/>
  <c r="F45" i="92"/>
  <c r="I39" i="62"/>
  <c r="M14" i="62"/>
  <c r="M38" i="62"/>
  <c r="H39" i="62" l="1"/>
  <c r="J39" i="62"/>
  <c r="L39" i="62"/>
  <c r="M39" i="62"/>
</calcChain>
</file>

<file path=xl/sharedStrings.xml><?xml version="1.0" encoding="utf-8"?>
<sst xmlns="http://schemas.openxmlformats.org/spreadsheetml/2006/main" count="228" uniqueCount="117">
  <si>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</si>
  <si>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</si>
  <si>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</si>
  <si>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</si>
  <si>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</si>
  <si>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</si>
  <si>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</si>
  <si>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</si>
  <si>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</si>
  <si>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</si>
  <si>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</si>
  <si>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</si>
  <si>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</si>
  <si>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</si>
  <si>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</si>
  <si>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</si>
  <si>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</si>
  <si>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</si>
  <si>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</si>
  <si>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</si>
  <si>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</si>
  <si>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</si>
  <si>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</si>
  <si>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</si>
  <si>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</si>
  <si>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</si>
  <si>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</si>
  <si>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</si>
  <si>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</si>
  <si>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</si>
  <si>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SECRETARÍA DISTRITAL DE MOVILIDAD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</si>
  <si>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</si>
  <si>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</si>
  <si>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</si>
  <si>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</si>
  <si>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</si>
  <si>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</si>
  <si>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</si>
  <si>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</si>
  <si>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</si>
  <si>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</si>
  <si>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</si>
  <si>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</si>
  <si>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</si>
  <si>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</si>
  <si>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</si>
  <si>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</si>
  <si>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</si>
  <si>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</si>
  <si>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</si>
  <si>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</si>
  <si>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</si>
  <si>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</si>
  <si>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</si>
  <si>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</si>
  <si>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</si>
  <si>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</si>
  <si>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</si>
  <si>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</si>
  <si>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</si>
  <si>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</si>
  <si>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</si>
  <si>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</si>
  <si>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</si>
  <si>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</si>
  <si>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</si>
  <si>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</si>
  <si>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</si>
  <si>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</si>
  <si>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</si>
  <si>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</si>
  <si>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</si>
  <si>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</si>
  <si>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</si>
  <si>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</si>
  <si>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</si>
  <si>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</si>
  <si>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BCS</t>
  </si>
  <si>
    <t>PDD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</si>
  <si>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</si>
  <si>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</si>
  <si>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</si>
  <si>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</si>
  <si>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</si>
  <si>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</si>
  <si>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</si>
  <si>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</si>
  <si>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</si>
  <si>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</si>
  <si>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</si>
  <si>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</si>
  <si>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</si>
  <si>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</si>
  <si>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</si>
  <si>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</si>
  <si>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</si>
  <si>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</si>
  <si>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</si>
  <si>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</si>
  <si>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</si>
  <si>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</si>
  <si>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</si>
  <si>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</si>
  <si>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</si>
  <si>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</si>
  <si>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</si>
  <si>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</si>
  <si>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</si>
  <si>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</si>
  <si>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</si>
  <si>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</si>
  <si>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</si>
  <si>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</si>
  <si>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</si>
  <si>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</si>
  <si>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Corte: 30-04-2025</t>
  </si>
  <si>
    <t>EJECUCION PRESUPUESTAL  - 30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</si>
</sst>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9" formatCode="_-&quot;$&quot;\ * #,##0_-;\-&quot;$&quot;\ * #,##0_-;_-&quot;$&quot;\ * &quot;-&quot;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10" fontId="3" fillId="2" borderId="0" xfId="2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85" fontId="7" fillId="27" borderId="63" xfId="2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0" fontId="65" fillId="4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27" borderId="63" xfId="0" applyFont="1" applyFill="1" applyBorder="1" applyAlignment="1">
      <alignment horizontal="center" vertical="center" wrapText="1"/>
    </xf>
    <xf numFmtId="0" fontId="9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  <xf numFmtId="189" fontId="0" fillId="0" borderId="0" xfId="2533" applyNumberFormat="1" applyFont="1"/>
    <xf numFmtId="189" fontId="9" fillId="27" borderId="63" xfId="2533" applyNumberFormat="1" applyFont="1" applyFill="1" applyBorder="1" applyAlignment="1">
      <alignment horizontal="center" vertical="center"/>
    </xf>
    <xf numFmtId="189" fontId="9" fillId="60" borderId="63" xfId="2533" applyNumberFormat="1" applyFont="1" applyFill="1" applyBorder="1" applyAlignment="1">
      <alignment horizontal="center" vertical="center"/>
    </xf>
    <xf numFmtId="189" fontId="9" fillId="27" borderId="63" xfId="2533" applyNumberFormat="1" applyFont="1" applyFill="1" applyBorder="1" applyAlignment="1">
      <alignment vertical="center"/>
    </xf>
    <xf numFmtId="189" fontId="7" fillId="0" borderId="63" xfId="2533" applyNumberFormat="1" applyFont="1" applyFill="1" applyBorder="1" applyAlignment="1">
      <alignment horizontal="center" vertical="center"/>
    </xf>
    <xf numFmtId="189" fontId="7" fillId="2" borderId="0" xfId="2533" applyNumberFormat="1" applyFont="1" applyFill="1"/>
    <xf numFmtId="189" fontId="12" fillId="63" borderId="1" xfId="2533" applyNumberFormat="1" applyFont="1" applyFill="1" applyBorder="1" applyAlignment="1">
      <alignment horizontal="center" vertical="center"/>
    </xf>
  </cellXfs>
  <cellStyles count="2534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" xfId="2533" builtinId="4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zoomScale="60" zoomScaleNormal="60" zoomScaleSheetLayoutView="9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2" x14ac:dyDescent="0.2"/>
  <cols>
    <col min="1" max="1" width="11.42578125" style="4" customWidth="1"/>
    <col min="2" max="2" width="5" style="4" customWidth="1"/>
    <col min="3" max="3" width="8.7109375" style="4" customWidth="1"/>
    <col min="4" max="4" width="38.85546875" style="5" customWidth="1"/>
    <col min="5" max="5" width="9.7109375" style="6" customWidth="1"/>
    <col min="6" max="6" width="22.42578125" style="4" customWidth="1"/>
    <col min="7" max="7" width="24.28515625" style="4" customWidth="1"/>
    <col min="8" max="8" width="7.5703125" style="4" customWidth="1"/>
    <col min="9" max="9" width="22.5703125" style="4" customWidth="1"/>
    <col min="10" max="10" width="8.140625" style="4" customWidth="1"/>
    <col min="11" max="11" width="24" style="4" customWidth="1"/>
    <col min="12" max="12" width="8.42578125" style="4" customWidth="1"/>
    <col min="13" max="13" width="8.140625" style="4" customWidth="1"/>
    <col min="14" max="16384" width="11.42578125" style="4"/>
  </cols>
  <sheetData>
    <row r="1" spans="1:14" x14ac:dyDescent="0.2">
      <c r="B1" s="126" t="s">
        <v>24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x14ac:dyDescent="0.2">
      <c r="B2" s="126" t="s">
        <v>25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4" x14ac:dyDescent="0.2">
      <c r="B3" s="126" t="s">
        <v>116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4" ht="12.75" thickBot="1" x14ac:dyDescent="0.25"/>
    <row r="5" spans="1:14" ht="64.900000000000006" customHeight="1" thickBot="1" x14ac:dyDescent="0.25">
      <c r="A5" s="93" t="s">
        <v>46</v>
      </c>
      <c r="B5" s="127" t="s">
        <v>0</v>
      </c>
      <c r="C5" s="128"/>
      <c r="D5" s="129"/>
      <c r="E5" s="130" t="s">
        <v>95</v>
      </c>
      <c r="F5" s="130"/>
      <c r="G5" s="65" t="s">
        <v>2</v>
      </c>
      <c r="H5" s="64" t="s">
        <v>3</v>
      </c>
      <c r="I5" s="64" t="s">
        <v>33</v>
      </c>
      <c r="J5" s="64" t="s">
        <v>19</v>
      </c>
      <c r="K5" s="65" t="s">
        <v>5</v>
      </c>
      <c r="L5" s="64" t="s">
        <v>22</v>
      </c>
      <c r="M5" s="66" t="s">
        <v>23</v>
      </c>
    </row>
    <row r="6" spans="1:14" ht="42" customHeight="1" x14ac:dyDescent="0.2">
      <c r="A6" s="131" t="s">
        <v>45</v>
      </c>
      <c r="B6" s="96" t="s">
        <v>53</v>
      </c>
      <c r="C6" s="94" t="s">
        <v>80</v>
      </c>
      <c r="D6" s="67" t="s">
        <v>47</v>
      </c>
      <c r="E6" s="85" t="s">
        <v>26</v>
      </c>
      <c r="F6" s="86">
        <v>496880000</v>
      </c>
      <c r="G6" s="86">
        <v>405575466</v>
      </c>
      <c r="H6" s="87">
        <f t="shared" ref="H6:H32" si="0">IFERROR(G6/F6,"-")</f>
        <v>0.81624429640959584</v>
      </c>
      <c r="I6" s="86">
        <v>405575466</v>
      </c>
      <c r="J6" s="87">
        <f t="shared" ref="J6:J32" si="1">IFERROR(I6/F6,"-")</f>
        <v>0.81624429640959584</v>
      </c>
      <c r="K6" s="86">
        <v>35209686</v>
      </c>
      <c r="L6" s="87">
        <f t="shared" ref="L6:L32" si="2">IFERROR(K6/F6,"-")</f>
        <v>7.0861548059893739E-2</v>
      </c>
      <c r="M6" s="88">
        <f t="shared" ref="M6:M39" si="3">IFERROR(K6/I6,"-")</f>
        <v>8.6814141760734612E-2</v>
      </c>
      <c r="N6" s="90"/>
    </row>
    <row r="7" spans="1:14" ht="16.899999999999999" customHeight="1" x14ac:dyDescent="0.2">
      <c r="A7" s="132"/>
      <c r="B7" s="140" t="s">
        <v>54</v>
      </c>
      <c r="C7" s="123" t="s">
        <v>81</v>
      </c>
      <c r="D7" s="137" t="s">
        <v>48</v>
      </c>
      <c r="E7" s="70" t="s">
        <v>26</v>
      </c>
      <c r="F7" s="73">
        <f>F8+F9</f>
        <v>29230618000</v>
      </c>
      <c r="G7" s="71">
        <f>G8+G9</f>
        <v>16163348926</v>
      </c>
      <c r="H7" s="72">
        <f>IFERROR(G7/F7,"-")</f>
        <v>0.55295953462222391</v>
      </c>
      <c r="I7" s="71">
        <f>I8+I9</f>
        <v>1899050100</v>
      </c>
      <c r="J7" s="72">
        <f>IFERROR(I7/F7,"-")</f>
        <v>6.4967839544138276E-2</v>
      </c>
      <c r="K7" s="71">
        <f>K8+K9</f>
        <v>84292559</v>
      </c>
      <c r="L7" s="87">
        <f>IFERROR(K7/F7,"-")</f>
        <v>2.8837077272878733E-3</v>
      </c>
      <c r="M7" s="80">
        <f>IFERROR(K7/I7,"-")</f>
        <v>4.4386695748574512E-2</v>
      </c>
      <c r="N7" s="90"/>
    </row>
    <row r="8" spans="1:14" ht="16.899999999999999" customHeight="1" x14ac:dyDescent="0.2">
      <c r="A8" s="132"/>
      <c r="B8" s="141"/>
      <c r="C8" s="124"/>
      <c r="D8" s="138"/>
      <c r="E8" s="69" t="s">
        <v>28</v>
      </c>
      <c r="F8" s="73">
        <v>29027302000</v>
      </c>
      <c r="G8" s="71">
        <v>16162660926</v>
      </c>
      <c r="H8" s="87">
        <f t="shared" si="0"/>
        <v>0.55680892857352016</v>
      </c>
      <c r="I8" s="71">
        <v>1898362100</v>
      </c>
      <c r="J8" s="87">
        <f t="shared" si="1"/>
        <v>6.5399192112308616E-2</v>
      </c>
      <c r="K8" s="71">
        <v>83608186</v>
      </c>
      <c r="L8" s="87">
        <f t="shared" si="2"/>
        <v>2.8803292155778031E-3</v>
      </c>
      <c r="M8" s="88">
        <f t="shared" si="3"/>
        <v>4.4042275180272511E-2</v>
      </c>
      <c r="N8" s="90"/>
    </row>
    <row r="9" spans="1:14" ht="16.899999999999999" customHeight="1" x14ac:dyDescent="0.2">
      <c r="A9" s="132"/>
      <c r="B9" s="142"/>
      <c r="C9" s="125"/>
      <c r="D9" s="139"/>
      <c r="E9" s="69" t="s">
        <v>29</v>
      </c>
      <c r="F9" s="73">
        <v>203316000</v>
      </c>
      <c r="G9" s="86">
        <v>688000</v>
      </c>
      <c r="H9" s="87">
        <f t="shared" si="0"/>
        <v>3.3838950205591295E-3</v>
      </c>
      <c r="I9" s="86">
        <v>688000</v>
      </c>
      <c r="J9" s="87">
        <f t="shared" si="1"/>
        <v>3.3838950205591295E-3</v>
      </c>
      <c r="K9" s="86">
        <v>684373</v>
      </c>
      <c r="L9" s="87">
        <f t="shared" si="2"/>
        <v>3.3660557949202227E-3</v>
      </c>
      <c r="M9" s="88">
        <f t="shared" si="3"/>
        <v>0.99472819767441856</v>
      </c>
      <c r="N9" s="90"/>
    </row>
    <row r="10" spans="1:14" ht="42" customHeight="1" x14ac:dyDescent="0.2">
      <c r="A10" s="132"/>
      <c r="B10" s="98" t="s">
        <v>55</v>
      </c>
      <c r="C10" s="99" t="s">
        <v>82</v>
      </c>
      <c r="D10" s="92" t="s">
        <v>49</v>
      </c>
      <c r="E10" s="70" t="s">
        <v>26</v>
      </c>
      <c r="F10" s="71">
        <v>31278921000</v>
      </c>
      <c r="G10" s="71">
        <v>25703659172</v>
      </c>
      <c r="H10" s="72">
        <f>IFERROR(G10/F10,"-")</f>
        <v>0.82175658079765601</v>
      </c>
      <c r="I10" s="71">
        <v>13992805344</v>
      </c>
      <c r="J10" s="72">
        <f>IFERROR(I10/F10,"-")</f>
        <v>0.44735575578198494</v>
      </c>
      <c r="K10" s="71">
        <v>1144500511</v>
      </c>
      <c r="L10" s="87">
        <f>IFERROR(K10/F10,"-")</f>
        <v>3.6590153189747177E-2</v>
      </c>
      <c r="M10" s="80">
        <f>IFERROR(K10/I10,"-")</f>
        <v>8.1792069771824016E-2</v>
      </c>
      <c r="N10" s="90"/>
    </row>
    <row r="11" spans="1:14" ht="13.5" x14ac:dyDescent="0.2">
      <c r="A11" s="132"/>
      <c r="B11" s="120" t="s">
        <v>6</v>
      </c>
      <c r="C11" s="121"/>
      <c r="D11" s="122"/>
      <c r="E11" s="74" t="s">
        <v>26</v>
      </c>
      <c r="F11" s="75">
        <f>+F6+F7+F10</f>
        <v>61006419000</v>
      </c>
      <c r="G11" s="75">
        <f>+G6+G7+G10</f>
        <v>42272583564</v>
      </c>
      <c r="H11" s="76">
        <f t="shared" si="0"/>
        <v>0.69292025752240927</v>
      </c>
      <c r="I11" s="75">
        <f>+I6+I7+I10</f>
        <v>16297430910</v>
      </c>
      <c r="J11" s="76">
        <f t="shared" si="1"/>
        <v>0.26714288720995083</v>
      </c>
      <c r="K11" s="75">
        <f>+K6+K7+K10</f>
        <v>1264002756</v>
      </c>
      <c r="L11" s="76">
        <f t="shared" si="2"/>
        <v>2.071917638699626E-2</v>
      </c>
      <c r="M11" s="81">
        <f t="shared" si="3"/>
        <v>7.7558405553627224E-2</v>
      </c>
      <c r="N11" s="90"/>
    </row>
    <row r="12" spans="1:14" ht="38.450000000000003" customHeight="1" x14ac:dyDescent="0.2">
      <c r="A12" s="132"/>
      <c r="B12" s="97" t="s">
        <v>56</v>
      </c>
      <c r="C12" s="99" t="s">
        <v>83</v>
      </c>
      <c r="D12" s="68" t="s">
        <v>50</v>
      </c>
      <c r="E12" s="70" t="s">
        <v>26</v>
      </c>
      <c r="F12" s="71">
        <v>24878803000</v>
      </c>
      <c r="G12" s="71">
        <v>22756255527</v>
      </c>
      <c r="H12" s="72">
        <f t="shared" si="0"/>
        <v>0.91468450178250138</v>
      </c>
      <c r="I12" s="71">
        <v>18724506065</v>
      </c>
      <c r="J12" s="72">
        <f t="shared" si="1"/>
        <v>0.75262889717805148</v>
      </c>
      <c r="K12" s="71">
        <v>3350846397</v>
      </c>
      <c r="L12" s="72">
        <f t="shared" si="2"/>
        <v>0.13468680133043379</v>
      </c>
      <c r="M12" s="80">
        <f t="shared" si="3"/>
        <v>0.17895512892932483</v>
      </c>
      <c r="N12" s="90"/>
    </row>
    <row r="13" spans="1:14" ht="13.5" x14ac:dyDescent="0.2">
      <c r="A13" s="132"/>
      <c r="B13" s="120" t="s">
        <v>15</v>
      </c>
      <c r="C13" s="121"/>
      <c r="D13" s="122"/>
      <c r="E13" s="74" t="s">
        <v>26</v>
      </c>
      <c r="F13" s="75">
        <f>F12</f>
        <v>24878803000</v>
      </c>
      <c r="G13" s="75">
        <f>G12</f>
        <v>22756255527</v>
      </c>
      <c r="H13" s="76">
        <f t="shared" si="0"/>
        <v>0.91468450178250138</v>
      </c>
      <c r="I13" s="75">
        <f>I12</f>
        <v>18724506065</v>
      </c>
      <c r="J13" s="76">
        <f t="shared" si="1"/>
        <v>0.75262889717805148</v>
      </c>
      <c r="K13" s="75">
        <f>K12</f>
        <v>3350846397</v>
      </c>
      <c r="L13" s="76">
        <f t="shared" si="2"/>
        <v>0.13468680133043379</v>
      </c>
      <c r="M13" s="81">
        <f t="shared" si="3"/>
        <v>0.17895512892932483</v>
      </c>
      <c r="N13" s="90"/>
    </row>
    <row r="14" spans="1:14" ht="13.5" x14ac:dyDescent="0.2">
      <c r="A14" s="132"/>
      <c r="B14" s="134" t="s">
        <v>1</v>
      </c>
      <c r="C14" s="135"/>
      <c r="D14" s="136"/>
      <c r="E14" s="77" t="s">
        <v>26</v>
      </c>
      <c r="F14" s="78">
        <f>F11+F13</f>
        <v>85885222000</v>
      </c>
      <c r="G14" s="78">
        <f>G11+G13</f>
        <v>65028839091</v>
      </c>
      <c r="H14" s="79">
        <f t="shared" si="0"/>
        <v>0.75715981837946467</v>
      </c>
      <c r="I14" s="78">
        <f>I11+I13</f>
        <v>35021936975</v>
      </c>
      <c r="J14" s="79">
        <f t="shared" si="1"/>
        <v>0.4077760545929543</v>
      </c>
      <c r="K14" s="78">
        <f>K11+K13</f>
        <v>4614849153</v>
      </c>
      <c r="L14" s="79">
        <f t="shared" si="2"/>
        <v>5.373274989031291E-2</v>
      </c>
      <c r="M14" s="82">
        <f t="shared" si="3"/>
        <v>0.13177024321339667</v>
      </c>
      <c r="N14" s="90"/>
    </row>
    <row r="15" spans="1:14" ht="36.6" customHeight="1" x14ac:dyDescent="0.2">
      <c r="A15" s="132"/>
      <c r="B15" s="100" t="s">
        <v>58</v>
      </c>
      <c r="C15" s="95" t="s">
        <v>84</v>
      </c>
      <c r="D15" s="68" t="s">
        <v>60</v>
      </c>
      <c r="E15" s="70" t="s">
        <v>26</v>
      </c>
      <c r="F15" s="71">
        <v>8050751000</v>
      </c>
      <c r="G15" s="71">
        <v>2359808611</v>
      </c>
      <c r="H15" s="72">
        <f t="shared" si="0"/>
        <v>0.29311658142203129</v>
      </c>
      <c r="I15" s="71">
        <v>2316020911</v>
      </c>
      <c r="J15" s="72">
        <f t="shared" si="1"/>
        <v>0.28767762299442623</v>
      </c>
      <c r="K15" s="71">
        <v>260102215</v>
      </c>
      <c r="L15" s="72">
        <f t="shared" si="2"/>
        <v>3.2307820102745695E-2</v>
      </c>
      <c r="M15" s="80">
        <f t="shared" si="3"/>
        <v>0.11230564187250552</v>
      </c>
      <c r="N15" s="90"/>
    </row>
    <row r="16" spans="1:14" ht="36.6" customHeight="1" x14ac:dyDescent="0.2">
      <c r="A16" s="132"/>
      <c r="B16" s="100" t="s">
        <v>59</v>
      </c>
      <c r="C16" s="95" t="s">
        <v>85</v>
      </c>
      <c r="D16" s="68" t="s">
        <v>79</v>
      </c>
      <c r="E16" s="70" t="s">
        <v>26</v>
      </c>
      <c r="F16" s="71">
        <v>30094792000</v>
      </c>
      <c r="G16" s="71">
        <v>23340408530</v>
      </c>
      <c r="H16" s="72">
        <f t="shared" si="0"/>
        <v>0.77556304526045572</v>
      </c>
      <c r="I16" s="71">
        <v>15343375586</v>
      </c>
      <c r="J16" s="72">
        <f t="shared" si="1"/>
        <v>0.5098349105054456</v>
      </c>
      <c r="K16" s="71">
        <v>1518805525</v>
      </c>
      <c r="L16" s="72">
        <f t="shared" si="2"/>
        <v>5.0467387347285869E-2</v>
      </c>
      <c r="M16" s="80">
        <f t="shared" si="3"/>
        <v>9.8987704269315274E-2</v>
      </c>
      <c r="N16" s="90"/>
    </row>
    <row r="17" spans="1:14" ht="36.6" customHeight="1" x14ac:dyDescent="0.2">
      <c r="A17" s="132"/>
      <c r="B17" s="100" t="s">
        <v>75</v>
      </c>
      <c r="C17" s="95" t="s">
        <v>94</v>
      </c>
      <c r="D17" s="68" t="s">
        <v>76</v>
      </c>
      <c r="E17" s="70" t="s">
        <v>26</v>
      </c>
      <c r="F17" s="71">
        <v>5361782000</v>
      </c>
      <c r="G17" s="71">
        <v>4292354136</v>
      </c>
      <c r="H17" s="72">
        <f t="shared" si="0"/>
        <v>0.80054618706989578</v>
      </c>
      <c r="I17" s="71">
        <v>4120496621</v>
      </c>
      <c r="J17" s="72">
        <f t="shared" si="1"/>
        <v>0.76849387405157465</v>
      </c>
      <c r="K17" s="71">
        <v>184139234</v>
      </c>
      <c r="L17" s="72">
        <f t="shared" si="2"/>
        <v>3.434291696305445E-2</v>
      </c>
      <c r="M17" s="80">
        <f>IFERROR(K17/I17,"-")</f>
        <v>4.4688602112070513E-2</v>
      </c>
      <c r="N17" s="90"/>
    </row>
    <row r="18" spans="1:14" ht="13.5" x14ac:dyDescent="0.2">
      <c r="A18" s="132"/>
      <c r="B18" s="120" t="s">
        <v>16</v>
      </c>
      <c r="C18" s="121"/>
      <c r="D18" s="122"/>
      <c r="E18" s="74" t="s">
        <v>26</v>
      </c>
      <c r="F18" s="75">
        <f>F15+F16+F17</f>
        <v>43507325000</v>
      </c>
      <c r="G18" s="75">
        <f>G15+G16+G17</f>
        <v>29992571277</v>
      </c>
      <c r="H18" s="76">
        <f>IFERROR(G18/F18,"-")</f>
        <v>0.68936831388737418</v>
      </c>
      <c r="I18" s="75">
        <f>I15+I16+I17</f>
        <v>21779893118</v>
      </c>
      <c r="J18" s="76">
        <f>IFERROR(I18/F18,"-")</f>
        <v>0.50060290118962725</v>
      </c>
      <c r="K18" s="75">
        <f>K15+K16+K17</f>
        <v>1963046974</v>
      </c>
      <c r="L18" s="76">
        <f>IFERROR(K18/F18,"-")</f>
        <v>4.5119918864237232E-2</v>
      </c>
      <c r="M18" s="81">
        <f>IFERROR(K18/I18,"-")</f>
        <v>9.0131157364479408E-2</v>
      </c>
      <c r="N18" s="90"/>
    </row>
    <row r="19" spans="1:14" ht="40.9" customHeight="1" x14ac:dyDescent="0.2">
      <c r="A19" s="132"/>
      <c r="B19" s="100" t="s">
        <v>57</v>
      </c>
      <c r="C19" s="95" t="s">
        <v>86</v>
      </c>
      <c r="D19" s="68" t="s">
        <v>51</v>
      </c>
      <c r="E19" s="70" t="s">
        <v>26</v>
      </c>
      <c r="F19" s="71">
        <v>10055181000</v>
      </c>
      <c r="G19" s="71">
        <v>7193374187</v>
      </c>
      <c r="H19" s="72">
        <f t="shared" si="0"/>
        <v>0.71538982610059432</v>
      </c>
      <c r="I19" s="71">
        <v>5112178287</v>
      </c>
      <c r="J19" s="72">
        <f t="shared" si="1"/>
        <v>0.50841235846475563</v>
      </c>
      <c r="K19" s="71">
        <v>343710500</v>
      </c>
      <c r="L19" s="72">
        <f t="shared" si="2"/>
        <v>3.4182427944360223E-2</v>
      </c>
      <c r="M19" s="80">
        <f t="shared" si="3"/>
        <v>6.7233668448934511E-2</v>
      </c>
      <c r="N19" s="90"/>
    </row>
    <row r="20" spans="1:14" ht="13.5" x14ac:dyDescent="0.2">
      <c r="A20" s="132"/>
      <c r="B20" s="120" t="s">
        <v>6</v>
      </c>
      <c r="C20" s="121"/>
      <c r="D20" s="122"/>
      <c r="E20" s="74" t="s">
        <v>26</v>
      </c>
      <c r="F20" s="75">
        <f>F19</f>
        <v>10055181000</v>
      </c>
      <c r="G20" s="75">
        <f>G19</f>
        <v>7193374187</v>
      </c>
      <c r="H20" s="76">
        <f t="shared" si="0"/>
        <v>0.71538982610059432</v>
      </c>
      <c r="I20" s="75">
        <f>I19</f>
        <v>5112178287</v>
      </c>
      <c r="J20" s="76">
        <f t="shared" si="1"/>
        <v>0.50841235846475563</v>
      </c>
      <c r="K20" s="75">
        <f>K19</f>
        <v>343710500</v>
      </c>
      <c r="L20" s="76">
        <f t="shared" si="2"/>
        <v>3.4182427944360223E-2</v>
      </c>
      <c r="M20" s="81">
        <f t="shared" si="3"/>
        <v>6.7233668448934511E-2</v>
      </c>
      <c r="N20" s="90"/>
    </row>
    <row r="21" spans="1:14" ht="40.9" customHeight="1" x14ac:dyDescent="0.2">
      <c r="A21" s="132"/>
      <c r="B21" s="100" t="s">
        <v>61</v>
      </c>
      <c r="C21" s="95" t="s">
        <v>87</v>
      </c>
      <c r="D21" s="68" t="s">
        <v>62</v>
      </c>
      <c r="E21" s="70" t="s">
        <v>26</v>
      </c>
      <c r="F21" s="71">
        <v>25877284000</v>
      </c>
      <c r="G21" s="71">
        <v>24088138236</v>
      </c>
      <c r="H21" s="72">
        <f t="shared" si="0"/>
        <v>0.9308603729819559</v>
      </c>
      <c r="I21" s="71">
        <v>18736802536</v>
      </c>
      <c r="J21" s="72">
        <f t="shared" si="1"/>
        <v>0.72406372075214698</v>
      </c>
      <c r="K21" s="71">
        <v>3119740928</v>
      </c>
      <c r="L21" s="72">
        <f t="shared" si="2"/>
        <v>0.12055905588855462</v>
      </c>
      <c r="M21" s="80">
        <f t="shared" si="3"/>
        <v>0.16650337868512402</v>
      </c>
      <c r="N21" s="90"/>
    </row>
    <row r="22" spans="1:14" ht="40.9" customHeight="1" x14ac:dyDescent="0.2">
      <c r="A22" s="132"/>
      <c r="B22" s="100" t="s">
        <v>63</v>
      </c>
      <c r="C22" s="95" t="s">
        <v>88</v>
      </c>
      <c r="D22" s="68" t="s">
        <v>64</v>
      </c>
      <c r="E22" s="70" t="s">
        <v>26</v>
      </c>
      <c r="F22" s="71">
        <v>2475128000</v>
      </c>
      <c r="G22" s="71">
        <v>2221240000</v>
      </c>
      <c r="H22" s="72">
        <f t="shared" si="0"/>
        <v>0.89742429482434849</v>
      </c>
      <c r="I22" s="71">
        <v>2221240000</v>
      </c>
      <c r="J22" s="72">
        <f t="shared" si="1"/>
        <v>0.89742429482434849</v>
      </c>
      <c r="K22" s="71">
        <v>220864534</v>
      </c>
      <c r="L22" s="72">
        <f t="shared" si="2"/>
        <v>8.9233580647142291E-2</v>
      </c>
      <c r="M22" s="80">
        <f t="shared" si="3"/>
        <v>9.9432989681439196E-2</v>
      </c>
      <c r="N22" s="90"/>
    </row>
    <row r="23" spans="1:14" ht="15" customHeight="1" x14ac:dyDescent="0.2">
      <c r="A23" s="132"/>
      <c r="B23" s="119" t="s">
        <v>65</v>
      </c>
      <c r="C23" s="123" t="s">
        <v>89</v>
      </c>
      <c r="D23" s="118" t="s">
        <v>66</v>
      </c>
      <c r="E23" s="70" t="s">
        <v>26</v>
      </c>
      <c r="F23" s="71">
        <f>F24+F25</f>
        <v>83184577000</v>
      </c>
      <c r="G23" s="71">
        <f>G24+G25</f>
        <v>76326554391</v>
      </c>
      <c r="H23" s="72">
        <f t="shared" si="0"/>
        <v>0.91755656088748283</v>
      </c>
      <c r="I23" s="71">
        <f>I24+I25</f>
        <v>72345455778</v>
      </c>
      <c r="J23" s="72">
        <f t="shared" si="1"/>
        <v>0.86969794626713071</v>
      </c>
      <c r="K23" s="71">
        <f>K24+K25</f>
        <v>6593822793</v>
      </c>
      <c r="L23" s="72">
        <f t="shared" si="2"/>
        <v>7.926737179898144E-2</v>
      </c>
      <c r="M23" s="80">
        <f t="shared" si="3"/>
        <v>9.1143565578380922E-2</v>
      </c>
      <c r="N23" s="90"/>
    </row>
    <row r="24" spans="1:14" ht="15" customHeight="1" x14ac:dyDescent="0.2">
      <c r="A24" s="132"/>
      <c r="B24" s="119"/>
      <c r="C24" s="124"/>
      <c r="D24" s="118"/>
      <c r="E24" s="69" t="s">
        <v>28</v>
      </c>
      <c r="F24" s="71">
        <v>79340121000</v>
      </c>
      <c r="G24" s="71">
        <v>76281424522</v>
      </c>
      <c r="H24" s="72">
        <f t="shared" si="0"/>
        <v>0.96144830081617849</v>
      </c>
      <c r="I24" s="71">
        <v>72300325909</v>
      </c>
      <c r="J24" s="72">
        <f t="shared" si="1"/>
        <v>0.91127067866458134</v>
      </c>
      <c r="K24" s="71">
        <v>6593822793</v>
      </c>
      <c r="L24" s="72">
        <f t="shared" si="2"/>
        <v>8.3108302708537585E-2</v>
      </c>
      <c r="M24" s="80">
        <f t="shared" si="3"/>
        <v>9.120045739903361E-2</v>
      </c>
      <c r="N24" s="90"/>
    </row>
    <row r="25" spans="1:14" ht="15" customHeight="1" x14ac:dyDescent="0.2">
      <c r="A25" s="132"/>
      <c r="B25" s="119"/>
      <c r="C25" s="125"/>
      <c r="D25" s="118"/>
      <c r="E25" s="69" t="s">
        <v>29</v>
      </c>
      <c r="F25" s="71">
        <v>3844456000</v>
      </c>
      <c r="G25" s="71">
        <v>45129869</v>
      </c>
      <c r="H25" s="72">
        <f t="shared" si="0"/>
        <v>1.173894798119682E-2</v>
      </c>
      <c r="I25" s="71">
        <v>45129869</v>
      </c>
      <c r="J25" s="72">
        <f t="shared" si="1"/>
        <v>1.173894798119682E-2</v>
      </c>
      <c r="K25" s="71">
        <v>0</v>
      </c>
      <c r="L25" s="72">
        <f t="shared" si="2"/>
        <v>0</v>
      </c>
      <c r="M25" s="80">
        <f t="shared" si="3"/>
        <v>0</v>
      </c>
      <c r="N25" s="90"/>
    </row>
    <row r="26" spans="1:14" ht="15" customHeight="1" x14ac:dyDescent="0.2">
      <c r="A26" s="132"/>
      <c r="B26" s="119" t="s">
        <v>67</v>
      </c>
      <c r="C26" s="123" t="s">
        <v>90</v>
      </c>
      <c r="D26" s="118" t="s">
        <v>68</v>
      </c>
      <c r="E26" s="70" t="s">
        <v>26</v>
      </c>
      <c r="F26" s="71">
        <f>F27+F28</f>
        <v>204009586000</v>
      </c>
      <c r="G26" s="71">
        <f>G27+G28</f>
        <v>104983392955</v>
      </c>
      <c r="H26" s="72">
        <f t="shared" si="0"/>
        <v>0.51460029410088604</v>
      </c>
      <c r="I26" s="71">
        <f>I27+I28</f>
        <v>75908365187</v>
      </c>
      <c r="J26" s="72">
        <f t="shared" si="1"/>
        <v>0.37208234512568444</v>
      </c>
      <c r="K26" s="71">
        <f>K27+K28</f>
        <v>4974611272</v>
      </c>
      <c r="L26" s="72">
        <f t="shared" si="2"/>
        <v>2.4384203554042798E-2</v>
      </c>
      <c r="M26" s="80">
        <f t="shared" si="3"/>
        <v>6.5534427724073127E-2</v>
      </c>
      <c r="N26" s="90"/>
    </row>
    <row r="27" spans="1:14" ht="15" customHeight="1" x14ac:dyDescent="0.2">
      <c r="A27" s="132"/>
      <c r="B27" s="119"/>
      <c r="C27" s="124"/>
      <c r="D27" s="118"/>
      <c r="E27" s="69" t="s">
        <v>28</v>
      </c>
      <c r="F27" s="71">
        <v>202876054000</v>
      </c>
      <c r="G27" s="71">
        <v>104458412630</v>
      </c>
      <c r="H27" s="72">
        <f t="shared" si="0"/>
        <v>0.51488783703373886</v>
      </c>
      <c r="I27" s="71">
        <v>75776475939</v>
      </c>
      <c r="J27" s="72">
        <f t="shared" si="1"/>
        <v>0.37351118796405613</v>
      </c>
      <c r="K27" s="71">
        <v>4842722024</v>
      </c>
      <c r="L27" s="72">
        <f t="shared" si="2"/>
        <v>2.387034806976283E-2</v>
      </c>
      <c r="M27" s="80">
        <f t="shared" si="3"/>
        <v>6.3907986799206493E-2</v>
      </c>
      <c r="N27" s="90"/>
    </row>
    <row r="28" spans="1:14" ht="15" customHeight="1" x14ac:dyDescent="0.2">
      <c r="A28" s="132"/>
      <c r="B28" s="119"/>
      <c r="C28" s="125"/>
      <c r="D28" s="118"/>
      <c r="E28" s="69" t="s">
        <v>29</v>
      </c>
      <c r="F28" s="71">
        <v>1133532000</v>
      </c>
      <c r="G28" s="71">
        <v>524980325</v>
      </c>
      <c r="H28" s="72">
        <f t="shared" si="0"/>
        <v>0.46313674867582033</v>
      </c>
      <c r="I28" s="71">
        <v>131889248</v>
      </c>
      <c r="J28" s="72">
        <f t="shared" si="1"/>
        <v>0.11635246997879195</v>
      </c>
      <c r="K28" s="71">
        <v>131889248</v>
      </c>
      <c r="L28" s="72">
        <f t="shared" si="2"/>
        <v>0.11635246997879195</v>
      </c>
      <c r="M28" s="80">
        <f t="shared" si="3"/>
        <v>1</v>
      </c>
      <c r="N28" s="90"/>
    </row>
    <row r="29" spans="1:14" ht="15" customHeight="1" x14ac:dyDescent="0.2">
      <c r="A29" s="132"/>
      <c r="B29" s="119" t="s">
        <v>69</v>
      </c>
      <c r="C29" s="123" t="s">
        <v>91</v>
      </c>
      <c r="D29" s="118" t="s">
        <v>70</v>
      </c>
      <c r="E29" s="70" t="s">
        <v>26</v>
      </c>
      <c r="F29" s="71">
        <f>F30+F31</f>
        <v>67325862000</v>
      </c>
      <c r="G29" s="71">
        <f>G30+G31</f>
        <v>40633816693</v>
      </c>
      <c r="H29" s="72">
        <f t="shared" si="0"/>
        <v>0.60353949412485797</v>
      </c>
      <c r="I29" s="71">
        <f>I30+I31</f>
        <v>20784228638</v>
      </c>
      <c r="J29" s="72">
        <f t="shared" si="1"/>
        <v>0.30871091762627562</v>
      </c>
      <c r="K29" s="71">
        <f>K30+K31</f>
        <v>1054052532</v>
      </c>
      <c r="L29" s="72">
        <f t="shared" si="2"/>
        <v>1.5655982718795342E-2</v>
      </c>
      <c r="M29" s="80">
        <f t="shared" si="3"/>
        <v>5.0714055852564374E-2</v>
      </c>
      <c r="N29" s="90"/>
    </row>
    <row r="30" spans="1:14" ht="15" customHeight="1" x14ac:dyDescent="0.2">
      <c r="A30" s="132"/>
      <c r="B30" s="119"/>
      <c r="C30" s="124"/>
      <c r="D30" s="118"/>
      <c r="E30" s="69" t="s">
        <v>28</v>
      </c>
      <c r="F30" s="71">
        <v>66452946000</v>
      </c>
      <c r="G30" s="71">
        <v>40217673211</v>
      </c>
      <c r="H30" s="72">
        <f t="shared" si="0"/>
        <v>0.60520527127570833</v>
      </c>
      <c r="I30" s="71">
        <v>20567678435</v>
      </c>
      <c r="J30" s="72">
        <f t="shared" si="1"/>
        <v>0.30950739843798647</v>
      </c>
      <c r="K30" s="71">
        <v>1008922663</v>
      </c>
      <c r="L30" s="72">
        <f t="shared" si="2"/>
        <v>1.5182512194417987E-2</v>
      </c>
      <c r="M30" s="80">
        <f t="shared" si="3"/>
        <v>4.905379409681538E-2</v>
      </c>
      <c r="N30" s="90"/>
    </row>
    <row r="31" spans="1:14" ht="15" customHeight="1" x14ac:dyDescent="0.2">
      <c r="A31" s="132"/>
      <c r="B31" s="119"/>
      <c r="C31" s="125"/>
      <c r="D31" s="118"/>
      <c r="E31" s="69" t="s">
        <v>29</v>
      </c>
      <c r="F31" s="71">
        <v>872916000</v>
      </c>
      <c r="G31" s="71">
        <v>416143482</v>
      </c>
      <c r="H31" s="72">
        <f t="shared" si="0"/>
        <v>0.47672798069917383</v>
      </c>
      <c r="I31" s="71">
        <v>216550203</v>
      </c>
      <c r="J31" s="72">
        <f t="shared" si="1"/>
        <v>0.24807679433072599</v>
      </c>
      <c r="K31" s="71">
        <v>45129869</v>
      </c>
      <c r="L31" s="72">
        <f t="shared" si="2"/>
        <v>5.1700128076470127E-2</v>
      </c>
      <c r="M31" s="80">
        <f t="shared" si="3"/>
        <v>0.20840372520916084</v>
      </c>
      <c r="N31" s="90"/>
    </row>
    <row r="32" spans="1:14" ht="13.5" x14ac:dyDescent="0.2">
      <c r="A32" s="132"/>
      <c r="B32" s="120" t="s">
        <v>17</v>
      </c>
      <c r="C32" s="121"/>
      <c r="D32" s="122"/>
      <c r="E32" s="74" t="s">
        <v>26</v>
      </c>
      <c r="F32" s="75">
        <f>F21+F22+F23+F26+F29</f>
        <v>382872437000</v>
      </c>
      <c r="G32" s="75">
        <f>G21+G22+G23+G26+G29</f>
        <v>248253142275</v>
      </c>
      <c r="H32" s="76">
        <f t="shared" si="0"/>
        <v>0.64839648479318457</v>
      </c>
      <c r="I32" s="75">
        <f>I21+I22+I23+I26+I29</f>
        <v>189996092139</v>
      </c>
      <c r="J32" s="76">
        <f t="shared" si="1"/>
        <v>0.49623862617982084</v>
      </c>
      <c r="K32" s="75">
        <f>K21+K22+K23+K26+K29</f>
        <v>15963092059</v>
      </c>
      <c r="L32" s="76">
        <f t="shared" si="2"/>
        <v>4.1692977912118546E-2</v>
      </c>
      <c r="M32" s="81">
        <f t="shared" si="3"/>
        <v>8.4018002050913226E-2</v>
      </c>
      <c r="N32" s="90"/>
    </row>
    <row r="33" spans="1:14" ht="40.15" customHeight="1" x14ac:dyDescent="0.2">
      <c r="A33" s="132"/>
      <c r="B33" s="100" t="s">
        <v>71</v>
      </c>
      <c r="C33" s="99" t="s">
        <v>92</v>
      </c>
      <c r="D33" s="68" t="s">
        <v>72</v>
      </c>
      <c r="E33" s="70" t="s">
        <v>26</v>
      </c>
      <c r="F33" s="71">
        <v>46562734000</v>
      </c>
      <c r="G33" s="71">
        <v>34663041812</v>
      </c>
      <c r="H33" s="72">
        <f t="shared" ref="H33:H39" si="4">IFERROR(G33/F33,"-")</f>
        <v>0.74443742525943601</v>
      </c>
      <c r="I33" s="71">
        <v>22108025369</v>
      </c>
      <c r="J33" s="72">
        <f t="shared" ref="J33:J39" si="5">IFERROR(I33/F33,"-")</f>
        <v>0.47480084328811106</v>
      </c>
      <c r="K33" s="71">
        <v>2501061296</v>
      </c>
      <c r="L33" s="72">
        <f t="shared" ref="L33:L39" si="6">IFERROR(K33/F33,"-")</f>
        <v>5.3713798163140508E-2</v>
      </c>
      <c r="M33" s="80">
        <f t="shared" si="3"/>
        <v>0.11312911281108816</v>
      </c>
      <c r="N33" s="90"/>
    </row>
    <row r="34" spans="1:14" ht="15.6" customHeight="1" x14ac:dyDescent="0.2">
      <c r="A34" s="132"/>
      <c r="B34" s="119" t="s">
        <v>73</v>
      </c>
      <c r="C34" s="123" t="s">
        <v>93</v>
      </c>
      <c r="D34" s="118" t="s">
        <v>74</v>
      </c>
      <c r="E34" s="70" t="s">
        <v>26</v>
      </c>
      <c r="F34" s="71">
        <f>F35+F36</f>
        <v>39876727000</v>
      </c>
      <c r="G34" s="71">
        <f>G35+G36</f>
        <v>32071627517</v>
      </c>
      <c r="H34" s="72">
        <f t="shared" si="4"/>
        <v>0.80426930517642536</v>
      </c>
      <c r="I34" s="71">
        <f>I35+I36</f>
        <v>22437685463</v>
      </c>
      <c r="J34" s="72">
        <f t="shared" si="5"/>
        <v>0.56267620617409242</v>
      </c>
      <c r="K34" s="71">
        <f>K35+K36</f>
        <v>1594652531</v>
      </c>
      <c r="L34" s="72">
        <f t="shared" si="6"/>
        <v>3.9989554082510335E-2</v>
      </c>
      <c r="M34" s="80">
        <f t="shared" si="3"/>
        <v>7.1070277441476759E-2</v>
      </c>
      <c r="N34" s="90"/>
    </row>
    <row r="35" spans="1:14" ht="15.6" customHeight="1" x14ac:dyDescent="0.2">
      <c r="A35" s="132"/>
      <c r="B35" s="119"/>
      <c r="C35" s="124"/>
      <c r="D35" s="118"/>
      <c r="E35" s="69" t="s">
        <v>28</v>
      </c>
      <c r="F35" s="71">
        <v>39836199000</v>
      </c>
      <c r="G35" s="71">
        <v>32071627517</v>
      </c>
      <c r="H35" s="72">
        <f t="shared" si="4"/>
        <v>0.80508754153477347</v>
      </c>
      <c r="I35" s="71">
        <v>22437685463</v>
      </c>
      <c r="J35" s="72">
        <f t="shared" si="5"/>
        <v>0.56324865389391188</v>
      </c>
      <c r="K35" s="71">
        <v>1594652531</v>
      </c>
      <c r="L35" s="72">
        <f t="shared" si="6"/>
        <v>4.0030238100778638E-2</v>
      </c>
      <c r="M35" s="80">
        <f t="shared" si="3"/>
        <v>7.1070277441476759E-2</v>
      </c>
      <c r="N35" s="90"/>
    </row>
    <row r="36" spans="1:14" ht="15.6" customHeight="1" x14ac:dyDescent="0.2">
      <c r="A36" s="132"/>
      <c r="B36" s="119"/>
      <c r="C36" s="125"/>
      <c r="D36" s="118"/>
      <c r="E36" s="69" t="s">
        <v>29</v>
      </c>
      <c r="F36" s="71">
        <v>40528000</v>
      </c>
      <c r="G36" s="71">
        <v>0</v>
      </c>
      <c r="H36" s="72">
        <f t="shared" si="4"/>
        <v>0</v>
      </c>
      <c r="I36" s="71">
        <v>0</v>
      </c>
      <c r="J36" s="72">
        <f t="shared" si="5"/>
        <v>0</v>
      </c>
      <c r="K36" s="71">
        <v>0</v>
      </c>
      <c r="L36" s="72">
        <f t="shared" si="6"/>
        <v>0</v>
      </c>
      <c r="M36" s="80" t="str">
        <f t="shared" si="3"/>
        <v>-</v>
      </c>
      <c r="N36" s="90"/>
    </row>
    <row r="37" spans="1:14" ht="13.5" x14ac:dyDescent="0.2">
      <c r="A37" s="132"/>
      <c r="B37" s="120" t="s">
        <v>18</v>
      </c>
      <c r="C37" s="121"/>
      <c r="D37" s="122"/>
      <c r="E37" s="74" t="s">
        <v>26</v>
      </c>
      <c r="F37" s="75">
        <f>F33+F34</f>
        <v>86439461000</v>
      </c>
      <c r="G37" s="75">
        <f>G33+G34</f>
        <v>66734669329</v>
      </c>
      <c r="H37" s="76">
        <f t="shared" si="4"/>
        <v>0.77203939678661349</v>
      </c>
      <c r="I37" s="75">
        <f>I33+I34</f>
        <v>44545710832</v>
      </c>
      <c r="J37" s="76">
        <f t="shared" si="5"/>
        <v>0.51533998843421758</v>
      </c>
      <c r="K37" s="75">
        <f>K33+K34</f>
        <v>4095713827</v>
      </c>
      <c r="L37" s="76">
        <f t="shared" si="6"/>
        <v>4.7382454490316639E-2</v>
      </c>
      <c r="M37" s="81">
        <f t="shared" si="3"/>
        <v>9.194406712795769E-2</v>
      </c>
      <c r="N37" s="90"/>
    </row>
    <row r="38" spans="1:14" ht="13.5" x14ac:dyDescent="0.2">
      <c r="A38" s="132"/>
      <c r="B38" s="134" t="s">
        <v>8</v>
      </c>
      <c r="C38" s="135"/>
      <c r="D38" s="136"/>
      <c r="E38" s="77" t="s">
        <v>26</v>
      </c>
      <c r="F38" s="78">
        <f>F18+F20+F32+F37</f>
        <v>522874404000</v>
      </c>
      <c r="G38" s="78">
        <f>G18+G20+G32+G37</f>
        <v>352173757068</v>
      </c>
      <c r="H38" s="79">
        <f t="shared" si="4"/>
        <v>0.67353413051750766</v>
      </c>
      <c r="I38" s="78">
        <f>I18+I20+I32+I37</f>
        <v>261433874376</v>
      </c>
      <c r="J38" s="79">
        <f t="shared" si="5"/>
        <v>0.49999363590190199</v>
      </c>
      <c r="K38" s="78">
        <f>K18+K20+K32+K37</f>
        <v>22365563360</v>
      </c>
      <c r="L38" s="79">
        <f t="shared" si="6"/>
        <v>4.2774255517009398E-2</v>
      </c>
      <c r="M38" s="82">
        <f t="shared" si="3"/>
        <v>8.554959992611115E-2</v>
      </c>
      <c r="N38" s="90"/>
    </row>
    <row r="39" spans="1:14" ht="13.5" thickBot="1" x14ac:dyDescent="0.25">
      <c r="A39" s="133"/>
      <c r="B39" s="143" t="s">
        <v>7</v>
      </c>
      <c r="C39" s="144"/>
      <c r="D39" s="145"/>
      <c r="E39" s="145"/>
      <c r="F39" s="83">
        <f>F14+F38</f>
        <v>608759626000</v>
      </c>
      <c r="G39" s="83">
        <f>G14+G38</f>
        <v>417202596159</v>
      </c>
      <c r="H39" s="84">
        <f t="shared" si="4"/>
        <v>0.68533223679817423</v>
      </c>
      <c r="I39" s="83">
        <f>I14+I38</f>
        <v>296455811351</v>
      </c>
      <c r="J39" s="84">
        <f t="shared" si="5"/>
        <v>0.48698336533737208</v>
      </c>
      <c r="K39" s="83">
        <f>K14+K38</f>
        <v>26980412513</v>
      </c>
      <c r="L39" s="84">
        <f t="shared" si="6"/>
        <v>4.4320305356452795E-2</v>
      </c>
      <c r="M39" s="63">
        <f t="shared" si="3"/>
        <v>9.1009895842640534E-2</v>
      </c>
      <c r="N39" s="90"/>
    </row>
    <row r="40" spans="1:14" x14ac:dyDescent="0.2">
      <c r="F40" s="33"/>
    </row>
    <row r="42" spans="1:14" x14ac:dyDescent="0.2">
      <c r="F42" s="33"/>
      <c r="I42" s="33"/>
      <c r="J42" s="90"/>
      <c r="K42" s="33"/>
      <c r="L42" s="91"/>
      <c r="M42" s="91"/>
    </row>
    <row r="43" spans="1:14" x14ac:dyDescent="0.2">
      <c r="F43" s="33"/>
      <c r="G43" s="33"/>
      <c r="I43" s="33"/>
    </row>
    <row r="45" spans="1:14" x14ac:dyDescent="0.2">
      <c r="I45" s="33"/>
    </row>
  </sheetData>
  <autoFilter ref="A5:M5" xr:uid="{00000000-0009-0000-0000-000002000000}">
    <filterColumn colId="1" showButton="0"/>
    <filterColumn colId="2" showButton="0"/>
    <filterColumn colId="4" showButton="0"/>
  </autoFilter>
  <mergeCells count="30"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  <mergeCell ref="B1:M1"/>
    <mergeCell ref="B2:M2"/>
    <mergeCell ref="B3:M3"/>
    <mergeCell ref="B5:D5"/>
    <mergeCell ref="E5:F5"/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="70" zoomScaleNormal="70" zoomScaleSheetLayoutView="85" workbookViewId="0">
      <pane ySplit="5" topLeftCell="A6" activePane="bottomLeft" state="frozen"/>
      <selection pane="bottomLeft" activeCell="H9" sqref="H9"/>
    </sheetView>
  </sheetViews>
  <sheetFormatPr baseColWidth="10" defaultColWidth="11.42578125" defaultRowHeight="12.75" x14ac:dyDescent="0.2"/>
  <cols>
    <col min="1" max="1" width="8.5703125" style="9" customWidth="1"/>
    <col min="2" max="2" width="27.85546875" style="9" customWidth="1"/>
    <col min="3" max="3" width="23" style="9" customWidth="1"/>
    <col min="4" max="4" width="22.42578125" style="9" customWidth="1"/>
    <col min="5" max="5" width="12.5703125" style="9" customWidth="1"/>
    <col min="6" max="6" width="22.140625" style="9" customWidth="1"/>
    <col min="7" max="7" width="14.85546875" style="9" customWidth="1"/>
    <col min="8" max="8" width="19.85546875" style="9" customWidth="1"/>
    <col min="9" max="9" width="13.140625" style="9" customWidth="1"/>
    <col min="10" max="16384" width="11.42578125" style="9"/>
  </cols>
  <sheetData>
    <row r="1" spans="1:11" ht="22.9" customHeight="1" x14ac:dyDescent="0.2">
      <c r="A1" s="148" t="s">
        <v>30</v>
      </c>
      <c r="B1" s="149"/>
      <c r="C1" s="149"/>
      <c r="D1" s="149"/>
      <c r="E1" s="149"/>
      <c r="F1" s="149"/>
      <c r="G1" s="149"/>
      <c r="H1" s="149"/>
      <c r="I1" s="149"/>
      <c r="J1" s="150"/>
    </row>
    <row r="2" spans="1:11" ht="22.9" customHeight="1" thickBot="1" x14ac:dyDescent="0.25">
      <c r="A2" s="151" t="s">
        <v>27</v>
      </c>
      <c r="B2" s="152"/>
      <c r="C2" s="152"/>
      <c r="D2" s="152"/>
      <c r="E2" s="152"/>
      <c r="F2" s="152"/>
      <c r="G2" s="152"/>
      <c r="H2" s="152"/>
      <c r="I2" s="152"/>
      <c r="J2" s="153"/>
    </row>
    <row r="3" spans="1:11" ht="7.15" customHeight="1" x14ac:dyDescent="0.2">
      <c r="A3" s="154"/>
      <c r="B3" s="155"/>
      <c r="C3" s="155"/>
      <c r="D3" s="155"/>
      <c r="E3" s="155"/>
      <c r="F3" s="155"/>
      <c r="G3" s="155"/>
      <c r="H3" s="155"/>
      <c r="I3" s="155"/>
      <c r="J3" s="156"/>
    </row>
    <row r="4" spans="1:11" ht="7.15" customHeight="1" x14ac:dyDescent="0.2">
      <c r="A4" s="157"/>
      <c r="B4" s="158"/>
      <c r="C4" s="158"/>
      <c r="D4" s="158"/>
      <c r="E4" s="158"/>
      <c r="F4" s="158"/>
      <c r="G4" s="158"/>
      <c r="H4" s="158"/>
      <c r="I4" s="158"/>
      <c r="J4" s="159"/>
    </row>
    <row r="5" spans="1:11" ht="31.9" customHeight="1" x14ac:dyDescent="0.2">
      <c r="A5" s="146" t="s">
        <v>9</v>
      </c>
      <c r="B5" s="147"/>
      <c r="C5" s="38" t="s">
        <v>20</v>
      </c>
      <c r="D5" s="38" t="s">
        <v>2</v>
      </c>
      <c r="E5" s="39" t="s">
        <v>3</v>
      </c>
      <c r="F5" s="38" t="s">
        <v>4</v>
      </c>
      <c r="G5" s="40" t="s">
        <v>19</v>
      </c>
      <c r="H5" s="38" t="s">
        <v>5</v>
      </c>
      <c r="I5" s="41" t="s">
        <v>22</v>
      </c>
      <c r="J5" s="48" t="s">
        <v>23</v>
      </c>
      <c r="K5" s="25"/>
    </row>
    <row r="6" spans="1:11" ht="31.15" customHeight="1" x14ac:dyDescent="0.2">
      <c r="A6" s="49" t="s">
        <v>35</v>
      </c>
      <c r="B6" s="42" t="s">
        <v>14</v>
      </c>
      <c r="C6" s="43">
        <v>136508586000</v>
      </c>
      <c r="D6" s="43">
        <v>73215509244</v>
      </c>
      <c r="E6" s="44">
        <f>+D6/C6</f>
        <v>0.53634362049578332</v>
      </c>
      <c r="F6" s="43">
        <v>38249654476</v>
      </c>
      <c r="G6" s="44">
        <f>+F6/C6</f>
        <v>0.28019962404416088</v>
      </c>
      <c r="H6" s="43">
        <v>37716718704</v>
      </c>
      <c r="I6" s="44">
        <f>+H6/C6</f>
        <v>0.27629557824296852</v>
      </c>
      <c r="J6" s="50">
        <f>+H6/F6</f>
        <v>0.98606691277866587</v>
      </c>
    </row>
    <row r="7" spans="1:11" ht="31.15" customHeight="1" x14ac:dyDescent="0.2">
      <c r="A7" s="49" t="s">
        <v>36</v>
      </c>
      <c r="B7" s="45" t="s">
        <v>31</v>
      </c>
      <c r="C7" s="43">
        <v>20518458000</v>
      </c>
      <c r="D7" s="43">
        <v>10249695047</v>
      </c>
      <c r="E7" s="44">
        <f>+D7/C7</f>
        <v>0.49953534749053752</v>
      </c>
      <c r="F7" s="43">
        <v>2356704976</v>
      </c>
      <c r="G7" s="44">
        <f>+F7/C7</f>
        <v>0.11485780149755893</v>
      </c>
      <c r="H7" s="43">
        <v>1185433555</v>
      </c>
      <c r="I7" s="44">
        <f>+H7/C7</f>
        <v>5.7774007920088341E-2</v>
      </c>
      <c r="J7" s="51">
        <f>IFERROR(H7/F7,"-")</f>
        <v>0.5030046471968751</v>
      </c>
    </row>
    <row r="8" spans="1:11" ht="43.9" customHeight="1" x14ac:dyDescent="0.2">
      <c r="A8" s="49" t="s">
        <v>37</v>
      </c>
      <c r="B8" s="42" t="s">
        <v>32</v>
      </c>
      <c r="C8" s="46">
        <v>10938080000</v>
      </c>
      <c r="D8" s="46">
        <v>5790000000</v>
      </c>
      <c r="E8" s="47">
        <f>+D8/C8</f>
        <v>0.52934335824934542</v>
      </c>
      <c r="F8" s="46">
        <v>5790000000</v>
      </c>
      <c r="G8" s="47">
        <f>+F8/C8</f>
        <v>0.52934335824934542</v>
      </c>
      <c r="H8" s="46">
        <v>987693020</v>
      </c>
      <c r="I8" s="47">
        <f>+H8/C8</f>
        <v>9.0298573424220707E-2</v>
      </c>
      <c r="J8" s="52">
        <f>IFERROR(H8/F8,"-")</f>
        <v>0.17058601381692573</v>
      </c>
    </row>
    <row r="9" spans="1:11" s="28" customFormat="1" ht="32.450000000000003" customHeight="1" thickBot="1" x14ac:dyDescent="0.25">
      <c r="A9" s="53" t="s">
        <v>38</v>
      </c>
      <c r="B9" s="54" t="s">
        <v>10</v>
      </c>
      <c r="C9" s="55">
        <f>SUM(C6:C8)</f>
        <v>167965124000</v>
      </c>
      <c r="D9" s="55">
        <f>SUM(D6:D8)</f>
        <v>89255204291</v>
      </c>
      <c r="E9" s="56">
        <f>+D9/C9</f>
        <v>0.53139129222445014</v>
      </c>
      <c r="F9" s="55">
        <f>SUM(F6:F8)</f>
        <v>46396359452</v>
      </c>
      <c r="G9" s="56">
        <f>+F9/C9</f>
        <v>0.27622614949517732</v>
      </c>
      <c r="H9" s="55">
        <f>SUM(H6:H8)</f>
        <v>39889845279</v>
      </c>
      <c r="I9" s="56">
        <f>+H9/C9</f>
        <v>0.23748885678791271</v>
      </c>
      <c r="J9" s="57">
        <f>+H9/F9</f>
        <v>0.85976239838965374</v>
      </c>
    </row>
    <row r="10" spans="1:11" x14ac:dyDescent="0.2">
      <c r="B10" s="7"/>
      <c r="C10" s="13"/>
      <c r="F10" s="13"/>
    </row>
    <row r="11" spans="1:11" x14ac:dyDescent="0.2">
      <c r="C11" s="13"/>
      <c r="D11" s="13"/>
      <c r="E11" s="13"/>
      <c r="F11" s="13"/>
      <c r="G11" s="13"/>
      <c r="H11" s="13"/>
    </row>
    <row r="12" spans="1:11" ht="15" x14ac:dyDescent="0.25">
      <c r="C12" s="32"/>
      <c r="F12" s="37"/>
      <c r="H12" s="14"/>
      <c r="I12"/>
    </row>
    <row r="13" spans="1:11" x14ac:dyDescent="0.2">
      <c r="C13" s="13"/>
    </row>
    <row r="14" spans="1:11" x14ac:dyDescent="0.2">
      <c r="B14" s="101"/>
      <c r="C14" s="101"/>
      <c r="D14" s="101"/>
    </row>
    <row r="15" spans="1:11" x14ac:dyDescent="0.2">
      <c r="B15" s="101"/>
      <c r="C15" s="101"/>
      <c r="D15" s="101"/>
      <c r="E15" s="102"/>
      <c r="F15" s="13"/>
      <c r="G15" s="34"/>
    </row>
    <row r="16" spans="1:11" x14ac:dyDescent="0.2">
      <c r="B16" s="101"/>
      <c r="C16" s="101"/>
      <c r="D16" s="101"/>
      <c r="E16" s="15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3"/>
  <sheetViews>
    <sheetView topLeftCell="A3" zoomScale="70" zoomScaleNormal="70" zoomScaleSheetLayoutView="85" workbookViewId="0">
      <pane xSplit="6" ySplit="2" topLeftCell="G32" activePane="bottomRight" state="frozen"/>
      <selection activeCell="A3" sqref="A3"/>
      <selection pane="topRight" activeCell="F3" sqref="F3"/>
      <selection pane="bottomLeft" activeCell="A5" sqref="A5"/>
      <selection pane="bottomRight" activeCell="F48" sqref="F48"/>
    </sheetView>
  </sheetViews>
  <sheetFormatPr baseColWidth="10" defaultColWidth="11.42578125" defaultRowHeight="12" x14ac:dyDescent="0.2"/>
  <cols>
    <col min="1" max="1" width="9.140625" style="1" customWidth="1"/>
    <col min="2" max="2" width="8.7109375" style="21" customWidth="1"/>
    <col min="3" max="3" width="43" style="24" customWidth="1"/>
    <col min="4" max="4" width="22.85546875" style="22" customWidth="1"/>
    <col min="5" max="5" width="22.5703125" style="22" customWidth="1"/>
    <col min="6" max="6" width="11" style="11" customWidth="1"/>
    <col min="7" max="7" width="13.42578125" style="16" bestFit="1" customWidth="1"/>
    <col min="8" max="8" width="11.42578125" style="16"/>
    <col min="9" max="23" width="11.42578125" style="8"/>
    <col min="24" max="16384" width="11.42578125" style="1"/>
  </cols>
  <sheetData>
    <row r="1" spans="1:23" ht="15" hidden="1" customHeight="1" x14ac:dyDescent="0.2">
      <c r="B1" s="164" t="s">
        <v>30</v>
      </c>
      <c r="C1" s="164"/>
      <c r="D1" s="164"/>
      <c r="E1" s="164"/>
      <c r="F1" s="164"/>
    </row>
    <row r="2" spans="1:23" ht="12.75" hidden="1" x14ac:dyDescent="0.2">
      <c r="B2" s="164" t="s">
        <v>34</v>
      </c>
      <c r="C2" s="164"/>
      <c r="D2" s="164"/>
      <c r="E2" s="164"/>
      <c r="F2" s="164"/>
    </row>
    <row r="3" spans="1:23" ht="15" customHeight="1" x14ac:dyDescent="0.2">
      <c r="B3" s="12"/>
      <c r="C3" s="23"/>
      <c r="D3" s="19"/>
      <c r="E3" s="19"/>
      <c r="F3" s="10"/>
    </row>
    <row r="4" spans="1:23" ht="31.9" customHeight="1" x14ac:dyDescent="0.2">
      <c r="A4" s="105" t="s">
        <v>78</v>
      </c>
      <c r="B4" s="165" t="s">
        <v>0</v>
      </c>
      <c r="C4" s="165"/>
      <c r="D4" s="106" t="s">
        <v>96</v>
      </c>
      <c r="E4" s="106" t="s">
        <v>5</v>
      </c>
      <c r="F4" s="107" t="s">
        <v>21</v>
      </c>
    </row>
    <row r="5" spans="1:23" ht="24.6" customHeight="1" x14ac:dyDescent="0.25">
      <c r="A5" s="108" t="s">
        <v>97</v>
      </c>
      <c r="B5" s="89">
        <v>7589</v>
      </c>
      <c r="C5" s="89" t="s">
        <v>98</v>
      </c>
      <c r="D5" s="169">
        <v>1082163276</v>
      </c>
      <c r="E5" s="169">
        <v>997612516</v>
      </c>
      <c r="F5" s="103">
        <f>+E5/D5</f>
        <v>0.92186875873987795</v>
      </c>
      <c r="G5" s="30"/>
    </row>
    <row r="6" spans="1:23" ht="24.6" customHeight="1" x14ac:dyDescent="0.25">
      <c r="A6" s="108" t="s">
        <v>77</v>
      </c>
      <c r="B6" s="89" t="s">
        <v>56</v>
      </c>
      <c r="C6" s="89" t="s">
        <v>50</v>
      </c>
      <c r="D6" s="169">
        <v>2270693532</v>
      </c>
      <c r="E6" s="169">
        <v>1322015030</v>
      </c>
      <c r="F6" s="103">
        <f>+E6/D6</f>
        <v>0.58220759929482202</v>
      </c>
      <c r="G6" s="30"/>
    </row>
    <row r="7" spans="1:23" ht="12" customHeight="1" x14ac:dyDescent="0.2">
      <c r="A7" s="160" t="s">
        <v>15</v>
      </c>
      <c r="B7" s="160"/>
      <c r="C7" s="160"/>
      <c r="D7" s="170">
        <f>SUBTOTAL(109,D5:D6)</f>
        <v>3352856808</v>
      </c>
      <c r="E7" s="170">
        <f>SUBTOTAL(109,E5:E6)</f>
        <v>2319627546</v>
      </c>
      <c r="F7" s="109">
        <f>+E7/D7</f>
        <v>0.6918361501348077</v>
      </c>
    </row>
    <row r="8" spans="1:23" ht="24.6" customHeight="1" x14ac:dyDescent="0.25">
      <c r="A8" s="108" t="s">
        <v>97</v>
      </c>
      <c r="B8" s="104">
        <v>7568</v>
      </c>
      <c r="C8" s="89" t="s">
        <v>99</v>
      </c>
      <c r="D8" s="169">
        <v>418868965</v>
      </c>
      <c r="E8" s="169">
        <v>332330547</v>
      </c>
      <c r="F8" s="103">
        <f t="shared" ref="F8:F13" si="0">E8/D8</f>
        <v>0.79339978553913637</v>
      </c>
    </row>
    <row r="9" spans="1:23" ht="36" x14ac:dyDescent="0.25">
      <c r="A9" s="108" t="s">
        <v>97</v>
      </c>
      <c r="B9" s="104">
        <v>7570</v>
      </c>
      <c r="C9" s="89" t="s">
        <v>100</v>
      </c>
      <c r="D9" s="169">
        <v>352585738</v>
      </c>
      <c r="E9" s="169">
        <v>101290834</v>
      </c>
      <c r="F9" s="103">
        <f t="shared" si="0"/>
        <v>0.28728000903995726</v>
      </c>
    </row>
    <row r="10" spans="1:23" ht="24.6" customHeight="1" x14ac:dyDescent="0.25">
      <c r="A10" s="108" t="s">
        <v>97</v>
      </c>
      <c r="B10" s="104">
        <v>7574</v>
      </c>
      <c r="C10" s="89" t="s">
        <v>101</v>
      </c>
      <c r="D10" s="169">
        <v>373932064</v>
      </c>
      <c r="E10" s="169">
        <v>176436638</v>
      </c>
      <c r="F10" s="103">
        <f t="shared" si="0"/>
        <v>0.47184142518465599</v>
      </c>
    </row>
    <row r="11" spans="1:23" ht="36" x14ac:dyDescent="0.25">
      <c r="A11" s="108" t="s">
        <v>77</v>
      </c>
      <c r="B11" s="104" t="s">
        <v>53</v>
      </c>
      <c r="C11" s="89" t="s">
        <v>47</v>
      </c>
      <c r="D11" s="169">
        <v>952852105</v>
      </c>
      <c r="E11" s="169">
        <v>595983423</v>
      </c>
      <c r="F11" s="103">
        <f t="shared" si="0"/>
        <v>0.62547316616359894</v>
      </c>
    </row>
    <row r="12" spans="1:23" ht="48" x14ac:dyDescent="0.25">
      <c r="A12" s="108" t="s">
        <v>77</v>
      </c>
      <c r="B12" s="104" t="s">
        <v>54</v>
      </c>
      <c r="C12" s="89" t="s">
        <v>48</v>
      </c>
      <c r="D12" s="169">
        <v>10010709796</v>
      </c>
      <c r="E12" s="169">
        <v>4652167751</v>
      </c>
      <c r="F12" s="103">
        <f t="shared" si="0"/>
        <v>0.46471907045581085</v>
      </c>
    </row>
    <row r="13" spans="1:23" ht="36" x14ac:dyDescent="0.25">
      <c r="A13" s="108" t="s">
        <v>77</v>
      </c>
      <c r="B13" s="104" t="s">
        <v>55</v>
      </c>
      <c r="C13" s="89" t="s">
        <v>49</v>
      </c>
      <c r="D13" s="169">
        <v>13185810280</v>
      </c>
      <c r="E13" s="169">
        <v>6314902440</v>
      </c>
      <c r="F13" s="103">
        <f t="shared" si="0"/>
        <v>0.47891652510565319</v>
      </c>
    </row>
    <row r="14" spans="1:23" ht="12" customHeight="1" x14ac:dyDescent="0.2">
      <c r="A14" s="160" t="s">
        <v>6</v>
      </c>
      <c r="B14" s="160"/>
      <c r="C14" s="160"/>
      <c r="D14" s="170">
        <f>SUBTOTAL(109,D8:D13)</f>
        <v>25294758948</v>
      </c>
      <c r="E14" s="170">
        <f>SUBTOTAL(109,E8:E13)</f>
        <v>12173111633</v>
      </c>
      <c r="F14" s="109">
        <f>+E14/D14</f>
        <v>0.48125035142754347</v>
      </c>
      <c r="G14" s="30"/>
    </row>
    <row r="15" spans="1:23" s="2" customFormat="1" ht="12" customHeight="1" x14ac:dyDescent="0.2">
      <c r="A15" s="161" t="s">
        <v>11</v>
      </c>
      <c r="B15" s="161"/>
      <c r="C15" s="161"/>
      <c r="D15" s="171">
        <f>D7+D14</f>
        <v>28647615756</v>
      </c>
      <c r="E15" s="171">
        <f>E7+E14</f>
        <v>14492739179</v>
      </c>
      <c r="F15" s="110">
        <f>+E15/D15</f>
        <v>0.50589687122442706</v>
      </c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2" customFormat="1" ht="36" x14ac:dyDescent="0.25">
      <c r="A16" s="108" t="s">
        <v>97</v>
      </c>
      <c r="B16" s="111">
        <v>7596</v>
      </c>
      <c r="C16" s="89" t="s">
        <v>102</v>
      </c>
      <c r="D16" s="169">
        <v>90214269</v>
      </c>
      <c r="E16" s="169">
        <v>89613957</v>
      </c>
      <c r="F16" s="103">
        <f t="shared" ref="F16:F19" si="1">E16/D16</f>
        <v>0.99334570898091523</v>
      </c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" customFormat="1" ht="24.6" customHeight="1" x14ac:dyDescent="0.25">
      <c r="A17" s="108" t="s">
        <v>97</v>
      </c>
      <c r="B17" s="89">
        <v>7588</v>
      </c>
      <c r="C17" s="89" t="s">
        <v>103</v>
      </c>
      <c r="D17" s="169">
        <v>399321959</v>
      </c>
      <c r="E17" s="169">
        <v>397789054</v>
      </c>
      <c r="F17" s="103">
        <f t="shared" si="1"/>
        <v>0.99616123039204063</v>
      </c>
      <c r="G17" s="17"/>
      <c r="H17" s="1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" customFormat="1" ht="24.6" customHeight="1" x14ac:dyDescent="0.25">
      <c r="A18" s="108" t="s">
        <v>97</v>
      </c>
      <c r="B18" s="104">
        <v>7583</v>
      </c>
      <c r="C18" s="89" t="s">
        <v>104</v>
      </c>
      <c r="D18" s="169">
        <v>265068479</v>
      </c>
      <c r="E18" s="169">
        <v>200743215</v>
      </c>
      <c r="F18" s="103">
        <f t="shared" si="1"/>
        <v>0.75732586446085881</v>
      </c>
      <c r="G18" s="17"/>
      <c r="H18" s="1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" customFormat="1" ht="24.6" customHeight="1" x14ac:dyDescent="0.25">
      <c r="A19" s="108" t="s">
        <v>97</v>
      </c>
      <c r="B19" s="104">
        <v>7579</v>
      </c>
      <c r="C19" s="89" t="s">
        <v>105</v>
      </c>
      <c r="D19" s="169">
        <v>227249509</v>
      </c>
      <c r="E19" s="169">
        <v>221120227</v>
      </c>
      <c r="F19" s="103">
        <f t="shared" si="1"/>
        <v>0.97302840377094058</v>
      </c>
      <c r="G19" s="17"/>
      <c r="H19" s="1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" customFormat="1" ht="36" x14ac:dyDescent="0.25">
      <c r="A20" s="108" t="s">
        <v>77</v>
      </c>
      <c r="B20" s="104" t="s">
        <v>58</v>
      </c>
      <c r="C20" s="89" t="s">
        <v>60</v>
      </c>
      <c r="D20" s="169">
        <v>2710299305</v>
      </c>
      <c r="E20" s="169">
        <v>1798999420</v>
      </c>
      <c r="F20" s="103">
        <f>E20/D20</f>
        <v>0.66376411515922962</v>
      </c>
      <c r="G20" s="17"/>
      <c r="H20" s="1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2" customFormat="1" ht="24" x14ac:dyDescent="0.25">
      <c r="A21" s="108" t="s">
        <v>77</v>
      </c>
      <c r="B21" s="104" t="s">
        <v>59</v>
      </c>
      <c r="C21" s="89" t="s">
        <v>52</v>
      </c>
      <c r="D21" s="169">
        <v>4799199577</v>
      </c>
      <c r="E21" s="169">
        <v>2924145803</v>
      </c>
      <c r="F21" s="103">
        <f>E21/D21</f>
        <v>0.60929864576040327</v>
      </c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" customFormat="1" ht="24" x14ac:dyDescent="0.25">
      <c r="A22" s="108" t="s">
        <v>77</v>
      </c>
      <c r="B22" s="104" t="s">
        <v>75</v>
      </c>
      <c r="C22" s="111" t="s">
        <v>76</v>
      </c>
      <c r="D22" s="169">
        <v>861950857</v>
      </c>
      <c r="E22" s="169">
        <v>784482495</v>
      </c>
      <c r="F22" s="103">
        <f>E22/D22</f>
        <v>0.91012438659249462</v>
      </c>
      <c r="G22" s="17"/>
      <c r="H22" s="1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" customFormat="1" ht="12" customHeight="1" x14ac:dyDescent="0.2">
      <c r="A23" s="160" t="s">
        <v>16</v>
      </c>
      <c r="B23" s="160"/>
      <c r="C23" s="160"/>
      <c r="D23" s="172">
        <f>SUBTOTAL(109,D16:D22)</f>
        <v>9353303955</v>
      </c>
      <c r="E23" s="172">
        <f>SUBTOTAL(109,E16:E22)</f>
        <v>6416894171</v>
      </c>
      <c r="F23" s="112">
        <f>E23/D23</f>
        <v>0.68605641406208318</v>
      </c>
      <c r="G23" s="17"/>
      <c r="H23" s="1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" customFormat="1" ht="36" x14ac:dyDescent="0.25">
      <c r="A24" s="108" t="s">
        <v>97</v>
      </c>
      <c r="B24" s="104">
        <v>7581</v>
      </c>
      <c r="C24" s="89" t="s">
        <v>106</v>
      </c>
      <c r="D24" s="169">
        <v>33362741</v>
      </c>
      <c r="E24" s="169">
        <v>31740962</v>
      </c>
      <c r="F24" s="103">
        <f t="shared" ref="F24" si="2">E24/D24</f>
        <v>0.95138951562762786</v>
      </c>
      <c r="G24" s="17"/>
      <c r="H24" s="1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2" customFormat="1" ht="36" x14ac:dyDescent="0.25">
      <c r="A25" s="108" t="s">
        <v>77</v>
      </c>
      <c r="B25" s="104" t="s">
        <v>57</v>
      </c>
      <c r="C25" s="89" t="s">
        <v>51</v>
      </c>
      <c r="D25" s="169">
        <v>3557987170</v>
      </c>
      <c r="E25" s="169">
        <v>723878102</v>
      </c>
      <c r="F25" s="103">
        <f t="shared" ref="F25:F41" si="3">E25/D25</f>
        <v>0.2034515773703591</v>
      </c>
      <c r="G25" s="17"/>
      <c r="H25" s="1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2" customFormat="1" ht="12" customHeight="1" x14ac:dyDescent="0.2">
      <c r="A26" s="160" t="s">
        <v>6</v>
      </c>
      <c r="B26" s="160"/>
      <c r="C26" s="160"/>
      <c r="D26" s="172">
        <f>SUBTOTAL(109,D24:D25)</f>
        <v>3591349911</v>
      </c>
      <c r="E26" s="172">
        <f>SUBTOTAL(109,E24:E25)</f>
        <v>755619064</v>
      </c>
      <c r="F26" s="109">
        <f t="shared" si="3"/>
        <v>0.21039973344997739</v>
      </c>
      <c r="G26" s="31"/>
      <c r="H26" s="1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26.45" customHeight="1" x14ac:dyDescent="0.25">
      <c r="A27" s="108" t="s">
        <v>97</v>
      </c>
      <c r="B27" s="89">
        <v>7573</v>
      </c>
      <c r="C27" s="111" t="s">
        <v>107</v>
      </c>
      <c r="D27" s="169">
        <v>1365401638</v>
      </c>
      <c r="E27" s="169">
        <v>580707183</v>
      </c>
      <c r="F27" s="103">
        <f t="shared" si="3"/>
        <v>0.42530136689348252</v>
      </c>
    </row>
    <row r="28" spans="1:23" ht="37.15" customHeight="1" x14ac:dyDescent="0.25">
      <c r="A28" s="108" t="s">
        <v>97</v>
      </c>
      <c r="B28" s="104">
        <v>7576</v>
      </c>
      <c r="C28" s="111" t="s">
        <v>108</v>
      </c>
      <c r="D28" s="169">
        <v>457285606</v>
      </c>
      <c r="E28" s="169">
        <v>248303910</v>
      </c>
      <c r="F28" s="103">
        <f t="shared" si="3"/>
        <v>0.54299524573270741</v>
      </c>
    </row>
    <row r="29" spans="1:23" ht="37.15" customHeight="1" x14ac:dyDescent="0.25">
      <c r="A29" s="108" t="s">
        <v>97</v>
      </c>
      <c r="B29" s="104">
        <v>7587</v>
      </c>
      <c r="C29" s="111" t="s">
        <v>109</v>
      </c>
      <c r="D29" s="169">
        <v>4343199754</v>
      </c>
      <c r="E29" s="169">
        <v>668187559</v>
      </c>
      <c r="F29" s="103">
        <f t="shared" si="3"/>
        <v>0.15384684031274698</v>
      </c>
    </row>
    <row r="30" spans="1:23" ht="26.45" customHeight="1" x14ac:dyDescent="0.25">
      <c r="A30" s="108" t="s">
        <v>97</v>
      </c>
      <c r="B30" s="104">
        <v>7578</v>
      </c>
      <c r="C30" s="111" t="s">
        <v>110</v>
      </c>
      <c r="D30" s="169">
        <v>22561241242</v>
      </c>
      <c r="E30" s="169">
        <v>4649663704</v>
      </c>
      <c r="F30" s="103">
        <f t="shared" si="3"/>
        <v>0.20609077550858271</v>
      </c>
    </row>
    <row r="31" spans="1:23" ht="40.15" customHeight="1" x14ac:dyDescent="0.25">
      <c r="A31" s="108" t="s">
        <v>77</v>
      </c>
      <c r="B31" s="104" t="s">
        <v>61</v>
      </c>
      <c r="C31" s="111" t="s">
        <v>62</v>
      </c>
      <c r="D31" s="169">
        <v>1364560764</v>
      </c>
      <c r="E31" s="169">
        <v>279443331</v>
      </c>
      <c r="F31" s="103">
        <f t="shared" si="3"/>
        <v>0.20478628608729366</v>
      </c>
    </row>
    <row r="32" spans="1:23" ht="38.450000000000003" customHeight="1" x14ac:dyDescent="0.25">
      <c r="A32" s="108" t="s">
        <v>77</v>
      </c>
      <c r="B32" s="104" t="s">
        <v>65</v>
      </c>
      <c r="C32" s="111" t="s">
        <v>66</v>
      </c>
      <c r="D32" s="169">
        <v>27850929394</v>
      </c>
      <c r="E32" s="169">
        <v>9582623851</v>
      </c>
      <c r="F32" s="103">
        <f t="shared" si="3"/>
        <v>0.34406836897387022</v>
      </c>
    </row>
    <row r="33" spans="1:23" ht="52.15" customHeight="1" x14ac:dyDescent="0.25">
      <c r="A33" s="108" t="s">
        <v>77</v>
      </c>
      <c r="B33" s="104" t="s">
        <v>67</v>
      </c>
      <c r="C33" s="111" t="s">
        <v>68</v>
      </c>
      <c r="D33" s="169">
        <v>39450640163</v>
      </c>
      <c r="E33" s="169">
        <v>12048023788</v>
      </c>
      <c r="F33" s="103">
        <f t="shared" si="3"/>
        <v>0.30539488683125632</v>
      </c>
    </row>
    <row r="34" spans="1:23" ht="36" customHeight="1" x14ac:dyDescent="0.25">
      <c r="A34" s="108" t="s">
        <v>77</v>
      </c>
      <c r="B34" s="104" t="s">
        <v>69</v>
      </c>
      <c r="C34" s="111" t="s">
        <v>70</v>
      </c>
      <c r="D34" s="169">
        <v>18011865981</v>
      </c>
      <c r="E34" s="169">
        <v>5011044473</v>
      </c>
      <c r="F34" s="103">
        <f t="shared" si="3"/>
        <v>0.27820795903577961</v>
      </c>
    </row>
    <row r="35" spans="1:23" ht="12" customHeight="1" x14ac:dyDescent="0.2">
      <c r="A35" s="160" t="s">
        <v>17</v>
      </c>
      <c r="B35" s="160"/>
      <c r="C35" s="160"/>
      <c r="D35" s="170">
        <f>SUBTOTAL(109,D27:D34)</f>
        <v>115405124542</v>
      </c>
      <c r="E35" s="170">
        <f>SUBTOTAL(109,E27:E34)</f>
        <v>33067997799</v>
      </c>
      <c r="F35" s="113">
        <f t="shared" si="3"/>
        <v>0.28653838319775293</v>
      </c>
    </row>
    <row r="36" spans="1:23" ht="29.45" customHeight="1" x14ac:dyDescent="0.2">
      <c r="A36" s="108" t="s">
        <v>97</v>
      </c>
      <c r="B36" s="104">
        <v>7593</v>
      </c>
      <c r="C36" s="111" t="s">
        <v>111</v>
      </c>
      <c r="D36" s="173">
        <v>1967446983</v>
      </c>
      <c r="E36" s="173">
        <v>1640544588</v>
      </c>
      <c r="F36" s="103">
        <f t="shared" si="3"/>
        <v>0.83384436895903891</v>
      </c>
    </row>
    <row r="37" spans="1:23" ht="29.45" customHeight="1" x14ac:dyDescent="0.2">
      <c r="A37" s="108" t="s">
        <v>97</v>
      </c>
      <c r="B37" s="89">
        <v>7653</v>
      </c>
      <c r="C37" s="111" t="s">
        <v>112</v>
      </c>
      <c r="D37" s="173">
        <v>2297088042</v>
      </c>
      <c r="E37" s="173">
        <v>2200178797</v>
      </c>
      <c r="F37" s="103">
        <f t="shared" si="3"/>
        <v>0.95781213291432044</v>
      </c>
    </row>
    <row r="38" spans="1:23" ht="37.9" customHeight="1" x14ac:dyDescent="0.2">
      <c r="A38" s="108" t="s">
        <v>97</v>
      </c>
      <c r="B38" s="104">
        <v>7595</v>
      </c>
      <c r="C38" s="111" t="s">
        <v>113</v>
      </c>
      <c r="D38" s="173">
        <v>179644243</v>
      </c>
      <c r="E38" s="173">
        <v>121824715</v>
      </c>
      <c r="F38" s="103">
        <f t="shared" si="3"/>
        <v>0.67814427540547462</v>
      </c>
    </row>
    <row r="39" spans="1:23" ht="23.45" customHeight="1" x14ac:dyDescent="0.2">
      <c r="A39" s="108" t="s">
        <v>97</v>
      </c>
      <c r="B39" s="104">
        <v>7907</v>
      </c>
      <c r="C39" s="111" t="s">
        <v>114</v>
      </c>
      <c r="D39" s="173">
        <v>194418683</v>
      </c>
      <c r="E39" s="173">
        <v>194418683</v>
      </c>
      <c r="F39" s="103">
        <f t="shared" si="3"/>
        <v>1</v>
      </c>
    </row>
    <row r="40" spans="1:23" ht="39" customHeight="1" x14ac:dyDescent="0.2">
      <c r="A40" s="108" t="s">
        <v>77</v>
      </c>
      <c r="B40" s="104" t="s">
        <v>71</v>
      </c>
      <c r="C40" s="111" t="s">
        <v>72</v>
      </c>
      <c r="D40" s="173">
        <v>4914992964</v>
      </c>
      <c r="E40" s="173">
        <v>3029770517</v>
      </c>
      <c r="F40" s="103">
        <f t="shared" si="3"/>
        <v>0.61643435487937359</v>
      </c>
    </row>
    <row r="41" spans="1:23" ht="25.15" customHeight="1" x14ac:dyDescent="0.2">
      <c r="A41" s="108" t="s">
        <v>77</v>
      </c>
      <c r="B41" s="104" t="s">
        <v>73</v>
      </c>
      <c r="C41" s="111" t="s">
        <v>74</v>
      </c>
      <c r="D41" s="173">
        <v>8964612937</v>
      </c>
      <c r="E41" s="173">
        <v>6327079913</v>
      </c>
      <c r="F41" s="103">
        <f t="shared" si="3"/>
        <v>0.70578394822669854</v>
      </c>
    </row>
    <row r="42" spans="1:23" ht="12" customHeight="1" x14ac:dyDescent="0.2">
      <c r="A42" s="160" t="s">
        <v>18</v>
      </c>
      <c r="B42" s="160"/>
      <c r="C42" s="160"/>
      <c r="D42" s="170">
        <f>SUBTOTAL(109,D36:D41)</f>
        <v>18518203852</v>
      </c>
      <c r="E42" s="170">
        <f>SUBTOTAL(109,E36:E41)</f>
        <v>13513817213</v>
      </c>
      <c r="F42" s="109">
        <f>E42/D42</f>
        <v>0.72975852955309606</v>
      </c>
      <c r="G42" s="29"/>
    </row>
    <row r="43" spans="1:23" ht="12" customHeight="1" x14ac:dyDescent="0.2">
      <c r="A43" s="161" t="s">
        <v>12</v>
      </c>
      <c r="B43" s="161"/>
      <c r="C43" s="161"/>
      <c r="D43" s="171">
        <f>D23+D26+D35+D42</f>
        <v>146867982260</v>
      </c>
      <c r="E43" s="171">
        <f>E23+E26+E35+E42</f>
        <v>53754328247</v>
      </c>
      <c r="F43" s="110">
        <f>E43/D43</f>
        <v>0.3660044035454838</v>
      </c>
    </row>
    <row r="44" spans="1:23" s="8" customFormat="1" ht="11.25" customHeight="1" x14ac:dyDescent="0.2">
      <c r="B44" s="12"/>
      <c r="C44" s="23"/>
      <c r="D44" s="174"/>
      <c r="E44" s="174"/>
      <c r="F44" s="12"/>
      <c r="G44" s="16"/>
      <c r="H44" s="16"/>
    </row>
    <row r="45" spans="1:23" s="3" customFormat="1" ht="15.75" customHeight="1" x14ac:dyDescent="0.2">
      <c r="A45" s="162" t="s">
        <v>13</v>
      </c>
      <c r="B45" s="162"/>
      <c r="C45" s="163"/>
      <c r="D45" s="175">
        <f>D15+D43</f>
        <v>175515598016</v>
      </c>
      <c r="E45" s="175">
        <f>E15+E43</f>
        <v>68247067426</v>
      </c>
      <c r="F45" s="35">
        <f>+E45/D45</f>
        <v>0.38883762011726503</v>
      </c>
      <c r="G45" s="18"/>
      <c r="H45" s="1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23" ht="15.75" customHeight="1" x14ac:dyDescent="0.2">
      <c r="B46" s="20"/>
      <c r="D46" s="19"/>
    </row>
    <row r="47" spans="1:23" s="8" customFormat="1" x14ac:dyDescent="0.2">
      <c r="B47" s="12"/>
      <c r="C47" s="23" t="s">
        <v>115</v>
      </c>
      <c r="D47" s="114"/>
      <c r="E47" s="19"/>
      <c r="F47" s="10"/>
      <c r="G47" s="16"/>
      <c r="H47" s="16"/>
    </row>
    <row r="48" spans="1:23" s="8" customFormat="1" x14ac:dyDescent="0.2">
      <c r="B48" s="12"/>
      <c r="C48" s="36"/>
      <c r="D48" s="19"/>
      <c r="E48" s="19"/>
      <c r="F48" s="10"/>
      <c r="G48" s="16"/>
      <c r="H48" s="16"/>
    </row>
    <row r="49" spans="2:8" s="8" customFormat="1" x14ac:dyDescent="0.2">
      <c r="B49" s="12"/>
      <c r="C49" s="23"/>
      <c r="D49" s="19"/>
      <c r="E49" s="19"/>
      <c r="F49" s="10"/>
      <c r="G49" s="16"/>
      <c r="H49" s="16"/>
    </row>
    <row r="50" spans="2:8" s="8" customFormat="1" x14ac:dyDescent="0.2">
      <c r="B50" s="12"/>
      <c r="C50" s="23"/>
      <c r="D50" s="19"/>
      <c r="E50" s="19"/>
      <c r="F50" s="10"/>
      <c r="G50" s="16"/>
      <c r="H50" s="16"/>
    </row>
    <row r="51" spans="2:8" s="8" customFormat="1" x14ac:dyDescent="0.2">
      <c r="B51" s="12"/>
      <c r="C51" s="23"/>
      <c r="D51" s="19"/>
      <c r="E51" s="19"/>
      <c r="F51" s="10"/>
      <c r="G51" s="16"/>
      <c r="H51" s="16"/>
    </row>
    <row r="52" spans="2:8" s="8" customFormat="1" x14ac:dyDescent="0.2">
      <c r="B52" s="12"/>
      <c r="C52" s="23"/>
      <c r="D52" s="19"/>
      <c r="E52" s="19"/>
      <c r="F52" s="10"/>
      <c r="G52" s="16"/>
      <c r="H52" s="16"/>
    </row>
    <row r="53" spans="2:8" s="8" customFormat="1" x14ac:dyDescent="0.2">
      <c r="B53" s="12"/>
      <c r="C53" s="23"/>
      <c r="D53" s="19"/>
      <c r="E53" s="19"/>
      <c r="F53" s="10"/>
      <c r="G53" s="16"/>
      <c r="H53" s="16"/>
    </row>
    <row r="54" spans="2:8" s="8" customFormat="1" x14ac:dyDescent="0.2">
      <c r="B54" s="12"/>
      <c r="C54" s="23"/>
      <c r="D54" s="19"/>
      <c r="E54" s="19"/>
      <c r="F54" s="10"/>
      <c r="G54" s="16"/>
      <c r="H54" s="16"/>
    </row>
    <row r="55" spans="2:8" s="8" customFormat="1" x14ac:dyDescent="0.2">
      <c r="B55" s="12"/>
      <c r="C55" s="23"/>
      <c r="D55" s="19"/>
      <c r="E55" s="19"/>
      <c r="F55" s="10"/>
      <c r="G55" s="16"/>
      <c r="H55" s="16"/>
    </row>
    <row r="56" spans="2:8" s="8" customFormat="1" x14ac:dyDescent="0.2">
      <c r="B56" s="12"/>
      <c r="C56" s="23"/>
      <c r="D56" s="19"/>
      <c r="E56" s="19"/>
      <c r="F56" s="10"/>
      <c r="G56" s="16"/>
      <c r="H56" s="16"/>
    </row>
    <row r="57" spans="2:8" s="8" customFormat="1" x14ac:dyDescent="0.2">
      <c r="B57" s="12"/>
      <c r="C57" s="23"/>
      <c r="D57" s="19"/>
      <c r="E57" s="19"/>
      <c r="F57" s="10"/>
      <c r="G57" s="16"/>
      <c r="H57" s="16"/>
    </row>
    <row r="58" spans="2:8" s="8" customFormat="1" x14ac:dyDescent="0.2">
      <c r="B58" s="12"/>
      <c r="C58" s="23"/>
      <c r="D58" s="19"/>
      <c r="E58" s="19"/>
      <c r="F58" s="10"/>
      <c r="G58" s="16"/>
      <c r="H58" s="16"/>
    </row>
    <row r="59" spans="2:8" s="8" customFormat="1" x14ac:dyDescent="0.2">
      <c r="B59" s="12"/>
      <c r="C59" s="23"/>
      <c r="D59" s="19"/>
      <c r="E59" s="19"/>
      <c r="F59" s="10"/>
      <c r="G59" s="16"/>
      <c r="H59" s="16"/>
    </row>
    <row r="60" spans="2:8" s="8" customFormat="1" x14ac:dyDescent="0.2">
      <c r="B60" s="12"/>
      <c r="C60" s="23"/>
      <c r="D60" s="19"/>
      <c r="E60" s="19"/>
      <c r="F60" s="10"/>
      <c r="G60" s="16"/>
      <c r="H60" s="16"/>
    </row>
    <row r="61" spans="2:8" s="8" customFormat="1" x14ac:dyDescent="0.2">
      <c r="B61" s="12"/>
      <c r="C61" s="23"/>
      <c r="D61" s="19"/>
      <c r="E61" s="19"/>
      <c r="F61" s="10"/>
      <c r="G61" s="16"/>
      <c r="H61" s="16"/>
    </row>
    <row r="62" spans="2:8" s="8" customFormat="1" x14ac:dyDescent="0.2">
      <c r="B62" s="12"/>
      <c r="C62" s="23"/>
      <c r="D62" s="19"/>
      <c r="E62" s="19"/>
      <c r="F62" s="10"/>
      <c r="G62" s="16"/>
      <c r="H62" s="16"/>
    </row>
    <row r="63" spans="2:8" s="8" customFormat="1" x14ac:dyDescent="0.2">
      <c r="B63" s="12"/>
      <c r="C63" s="23"/>
      <c r="D63" s="19"/>
      <c r="E63" s="19"/>
      <c r="F63" s="10"/>
      <c r="G63" s="16"/>
      <c r="H63" s="16"/>
    </row>
    <row r="64" spans="2:8" s="8" customFormat="1" x14ac:dyDescent="0.2">
      <c r="B64" s="12"/>
      <c r="C64" s="23"/>
      <c r="D64" s="19"/>
      <c r="E64" s="19"/>
      <c r="F64" s="10"/>
      <c r="G64" s="16"/>
      <c r="H64" s="16"/>
    </row>
    <row r="65" spans="2:8" s="8" customFormat="1" x14ac:dyDescent="0.2">
      <c r="B65" s="12"/>
      <c r="C65" s="23"/>
      <c r="D65" s="19"/>
      <c r="E65" s="19"/>
      <c r="F65" s="10"/>
      <c r="G65" s="16"/>
      <c r="H65" s="16"/>
    </row>
    <row r="66" spans="2:8" s="8" customFormat="1" x14ac:dyDescent="0.2">
      <c r="B66" s="12"/>
      <c r="C66" s="23"/>
      <c r="D66" s="19"/>
      <c r="E66" s="19"/>
      <c r="F66" s="10"/>
      <c r="G66" s="16"/>
      <c r="H66" s="16"/>
    </row>
    <row r="67" spans="2:8" s="8" customFormat="1" x14ac:dyDescent="0.2">
      <c r="B67" s="12"/>
      <c r="C67" s="23"/>
      <c r="D67" s="19"/>
      <c r="E67" s="19"/>
      <c r="F67" s="10"/>
      <c r="G67" s="16"/>
      <c r="H67" s="16"/>
    </row>
    <row r="68" spans="2:8" s="8" customFormat="1" x14ac:dyDescent="0.2">
      <c r="B68" s="12"/>
      <c r="C68" s="23"/>
      <c r="D68" s="19"/>
      <c r="E68" s="19"/>
      <c r="F68" s="10"/>
      <c r="G68" s="16"/>
      <c r="H68" s="16"/>
    </row>
    <row r="69" spans="2:8" s="8" customFormat="1" x14ac:dyDescent="0.2">
      <c r="B69" s="12"/>
      <c r="C69" s="23"/>
      <c r="D69" s="19"/>
      <c r="E69" s="19"/>
      <c r="F69" s="10"/>
      <c r="G69" s="16"/>
      <c r="H69" s="16"/>
    </row>
    <row r="70" spans="2:8" s="8" customFormat="1" x14ac:dyDescent="0.2">
      <c r="B70" s="12"/>
      <c r="C70" s="23"/>
      <c r="D70" s="19"/>
      <c r="E70" s="19"/>
      <c r="F70" s="10"/>
      <c r="G70" s="16"/>
      <c r="H70" s="16"/>
    </row>
    <row r="71" spans="2:8" s="8" customFormat="1" x14ac:dyDescent="0.2">
      <c r="B71" s="12"/>
      <c r="C71" s="23"/>
      <c r="D71" s="19"/>
      <c r="E71" s="19"/>
      <c r="F71" s="10"/>
      <c r="G71" s="16"/>
      <c r="H71" s="16"/>
    </row>
    <row r="72" spans="2:8" s="8" customFormat="1" x14ac:dyDescent="0.2">
      <c r="B72" s="12"/>
      <c r="C72" s="23"/>
      <c r="D72" s="19"/>
      <c r="E72" s="19"/>
      <c r="F72" s="10"/>
      <c r="G72" s="16"/>
      <c r="H72" s="16"/>
    </row>
    <row r="73" spans="2:8" s="8" customFormat="1" x14ac:dyDescent="0.2">
      <c r="B73" s="12"/>
      <c r="C73" s="23"/>
      <c r="D73" s="19"/>
      <c r="E73" s="19"/>
      <c r="F73" s="10"/>
      <c r="G73" s="16"/>
      <c r="H73" s="16"/>
    </row>
    <row r="74" spans="2:8" s="8" customFormat="1" x14ac:dyDescent="0.2">
      <c r="B74" s="12"/>
      <c r="C74" s="23"/>
      <c r="D74" s="19"/>
      <c r="E74" s="19"/>
      <c r="F74" s="10"/>
      <c r="G74" s="16"/>
      <c r="H74" s="16"/>
    </row>
    <row r="75" spans="2:8" s="8" customFormat="1" x14ac:dyDescent="0.2">
      <c r="B75" s="12"/>
      <c r="C75" s="23"/>
      <c r="D75" s="19"/>
      <c r="E75" s="19"/>
      <c r="F75" s="10"/>
      <c r="G75" s="16"/>
      <c r="H75" s="16"/>
    </row>
    <row r="76" spans="2:8" s="8" customFormat="1" x14ac:dyDescent="0.2">
      <c r="B76" s="12"/>
      <c r="C76" s="23"/>
      <c r="D76" s="19"/>
      <c r="E76" s="19"/>
      <c r="F76" s="10"/>
      <c r="G76" s="16"/>
      <c r="H76" s="16"/>
    </row>
    <row r="77" spans="2:8" s="8" customFormat="1" x14ac:dyDescent="0.2">
      <c r="B77" s="12"/>
      <c r="C77" s="23"/>
      <c r="D77" s="19"/>
      <c r="E77" s="19"/>
      <c r="F77" s="10"/>
      <c r="G77" s="16"/>
      <c r="H77" s="16"/>
    </row>
    <row r="78" spans="2:8" s="8" customFormat="1" x14ac:dyDescent="0.2">
      <c r="B78" s="12"/>
      <c r="C78" s="23"/>
      <c r="D78" s="19"/>
      <c r="E78" s="19"/>
      <c r="F78" s="10"/>
      <c r="G78" s="16"/>
      <c r="H78" s="16"/>
    </row>
    <row r="79" spans="2:8" s="8" customFormat="1" x14ac:dyDescent="0.2">
      <c r="B79" s="12"/>
      <c r="C79" s="23"/>
      <c r="D79" s="19"/>
      <c r="E79" s="19"/>
      <c r="F79" s="10"/>
      <c r="G79" s="16"/>
      <c r="H79" s="16"/>
    </row>
    <row r="80" spans="2:8" s="8" customFormat="1" x14ac:dyDescent="0.2">
      <c r="B80" s="12"/>
      <c r="C80" s="23"/>
      <c r="D80" s="19"/>
      <c r="E80" s="19"/>
      <c r="F80" s="10"/>
      <c r="G80" s="16"/>
      <c r="H80" s="16"/>
    </row>
    <row r="81" spans="2:8" s="8" customFormat="1" x14ac:dyDescent="0.2">
      <c r="B81" s="12"/>
      <c r="C81" s="23"/>
      <c r="D81" s="19"/>
      <c r="E81" s="19"/>
      <c r="F81" s="10"/>
      <c r="G81" s="16"/>
      <c r="H81" s="16"/>
    </row>
    <row r="82" spans="2:8" s="8" customFormat="1" x14ac:dyDescent="0.2">
      <c r="B82" s="12"/>
      <c r="C82" s="23"/>
      <c r="D82" s="19"/>
      <c r="E82" s="19"/>
      <c r="F82" s="10"/>
      <c r="G82" s="16"/>
      <c r="H82" s="16"/>
    </row>
    <row r="83" spans="2:8" s="8" customFormat="1" x14ac:dyDescent="0.2">
      <c r="B83" s="12"/>
      <c r="C83" s="23"/>
      <c r="D83" s="19"/>
      <c r="E83" s="19"/>
      <c r="F83" s="10"/>
      <c r="G83" s="16"/>
      <c r="H83" s="16"/>
    </row>
    <row r="84" spans="2:8" s="8" customFormat="1" x14ac:dyDescent="0.2">
      <c r="B84" s="12"/>
      <c r="C84" s="23"/>
      <c r="D84" s="19"/>
      <c r="E84" s="19"/>
      <c r="F84" s="10"/>
      <c r="G84" s="16"/>
      <c r="H84" s="16"/>
    </row>
    <row r="85" spans="2:8" s="8" customFormat="1" x14ac:dyDescent="0.2">
      <c r="B85" s="12"/>
      <c r="C85" s="23"/>
      <c r="D85" s="19"/>
      <c r="E85" s="19"/>
      <c r="F85" s="10"/>
      <c r="G85" s="16"/>
      <c r="H85" s="16"/>
    </row>
    <row r="86" spans="2:8" s="8" customFormat="1" x14ac:dyDescent="0.2">
      <c r="B86" s="12"/>
      <c r="C86" s="23"/>
      <c r="D86" s="19"/>
      <c r="E86" s="19"/>
      <c r="F86" s="10"/>
      <c r="G86" s="16"/>
      <c r="H86" s="16"/>
    </row>
    <row r="87" spans="2:8" s="8" customFormat="1" x14ac:dyDescent="0.2">
      <c r="B87" s="12"/>
      <c r="C87" s="23"/>
      <c r="D87" s="19"/>
      <c r="E87" s="19"/>
      <c r="F87" s="10"/>
      <c r="G87" s="16"/>
      <c r="H87" s="16"/>
    </row>
    <row r="88" spans="2:8" s="8" customFormat="1" x14ac:dyDescent="0.2">
      <c r="B88" s="12"/>
      <c r="C88" s="23"/>
      <c r="D88" s="19"/>
      <c r="E88" s="19"/>
      <c r="F88" s="10"/>
      <c r="G88" s="16"/>
      <c r="H88" s="16"/>
    </row>
    <row r="89" spans="2:8" s="8" customFormat="1" x14ac:dyDescent="0.2">
      <c r="B89" s="12"/>
      <c r="C89" s="23"/>
      <c r="D89" s="19"/>
      <c r="E89" s="19"/>
      <c r="F89" s="10"/>
      <c r="G89" s="16"/>
      <c r="H89" s="16"/>
    </row>
    <row r="90" spans="2:8" s="8" customFormat="1" x14ac:dyDescent="0.2">
      <c r="B90" s="12"/>
      <c r="C90" s="23"/>
      <c r="D90" s="19"/>
      <c r="E90" s="19"/>
      <c r="F90" s="10"/>
      <c r="G90" s="16"/>
      <c r="H90" s="16"/>
    </row>
    <row r="91" spans="2:8" s="8" customFormat="1" x14ac:dyDescent="0.2">
      <c r="B91" s="12"/>
      <c r="C91" s="23"/>
      <c r="D91" s="19"/>
      <c r="E91" s="19"/>
      <c r="F91" s="10"/>
      <c r="G91" s="16"/>
      <c r="H91" s="16"/>
    </row>
    <row r="92" spans="2:8" s="8" customFormat="1" x14ac:dyDescent="0.2">
      <c r="B92" s="12"/>
      <c r="C92" s="23"/>
      <c r="D92" s="19"/>
      <c r="E92" s="19"/>
      <c r="F92" s="10"/>
      <c r="G92" s="16"/>
      <c r="H92" s="16"/>
    </row>
    <row r="93" spans="2:8" s="8" customFormat="1" x14ac:dyDescent="0.2">
      <c r="B93" s="12"/>
      <c r="C93" s="23"/>
      <c r="D93" s="19"/>
      <c r="E93" s="19"/>
      <c r="F93" s="10"/>
      <c r="G93" s="16"/>
      <c r="H93" s="16"/>
    </row>
    <row r="94" spans="2:8" s="8" customFormat="1" x14ac:dyDescent="0.2">
      <c r="B94" s="12"/>
      <c r="C94" s="23"/>
      <c r="D94" s="19"/>
      <c r="E94" s="19"/>
      <c r="F94" s="10"/>
      <c r="G94" s="16"/>
      <c r="H94" s="16"/>
    </row>
    <row r="95" spans="2:8" s="8" customFormat="1" x14ac:dyDescent="0.2">
      <c r="B95" s="12"/>
      <c r="C95" s="23"/>
      <c r="D95" s="19"/>
      <c r="E95" s="19"/>
      <c r="F95" s="10"/>
      <c r="G95" s="16"/>
      <c r="H95" s="16"/>
    </row>
    <row r="96" spans="2:8" s="8" customFormat="1" x14ac:dyDescent="0.2">
      <c r="B96" s="12"/>
      <c r="C96" s="23"/>
      <c r="D96" s="19"/>
      <c r="E96" s="19"/>
      <c r="F96" s="10"/>
      <c r="G96" s="16"/>
      <c r="H96" s="16"/>
    </row>
    <row r="97" spans="2:8" s="8" customFormat="1" x14ac:dyDescent="0.2">
      <c r="B97" s="12"/>
      <c r="C97" s="23"/>
      <c r="D97" s="19"/>
      <c r="E97" s="19"/>
      <c r="F97" s="10"/>
      <c r="G97" s="16"/>
      <c r="H97" s="16"/>
    </row>
    <row r="98" spans="2:8" s="8" customFormat="1" x14ac:dyDescent="0.2">
      <c r="B98" s="12"/>
      <c r="C98" s="23"/>
      <c r="D98" s="19"/>
      <c r="E98" s="19"/>
      <c r="F98" s="10"/>
      <c r="G98" s="16"/>
      <c r="H98" s="16"/>
    </row>
    <row r="99" spans="2:8" s="8" customFormat="1" x14ac:dyDescent="0.2">
      <c r="B99" s="12"/>
      <c r="C99" s="23"/>
      <c r="D99" s="19"/>
      <c r="E99" s="19"/>
      <c r="F99" s="10"/>
      <c r="G99" s="16"/>
      <c r="H99" s="16"/>
    </row>
    <row r="100" spans="2:8" s="8" customFormat="1" x14ac:dyDescent="0.2">
      <c r="B100" s="12"/>
      <c r="C100" s="23"/>
      <c r="D100" s="19"/>
      <c r="E100" s="19"/>
      <c r="F100" s="10"/>
      <c r="G100" s="16"/>
      <c r="H100" s="16"/>
    </row>
    <row r="101" spans="2:8" s="8" customFormat="1" x14ac:dyDescent="0.2">
      <c r="B101" s="12"/>
      <c r="C101" s="23"/>
      <c r="D101" s="19"/>
      <c r="E101" s="19"/>
      <c r="F101" s="10"/>
      <c r="G101" s="16"/>
      <c r="H101" s="16"/>
    </row>
    <row r="102" spans="2:8" s="8" customFormat="1" x14ac:dyDescent="0.2">
      <c r="B102" s="12"/>
      <c r="C102" s="23"/>
      <c r="D102" s="19"/>
      <c r="E102" s="19"/>
      <c r="F102" s="10"/>
      <c r="G102" s="16"/>
      <c r="H102" s="16"/>
    </row>
    <row r="103" spans="2:8" s="8" customFormat="1" x14ac:dyDescent="0.2">
      <c r="B103" s="12"/>
      <c r="C103" s="23"/>
      <c r="D103" s="19"/>
      <c r="E103" s="19"/>
      <c r="F103" s="10"/>
      <c r="G103" s="16"/>
      <c r="H103" s="16"/>
    </row>
    <row r="104" spans="2:8" s="8" customFormat="1" x14ac:dyDescent="0.2">
      <c r="B104" s="12"/>
      <c r="C104" s="23"/>
      <c r="D104" s="19"/>
      <c r="E104" s="19"/>
      <c r="F104" s="10"/>
      <c r="G104" s="16"/>
      <c r="H104" s="16"/>
    </row>
    <row r="105" spans="2:8" s="8" customFormat="1" x14ac:dyDescent="0.2">
      <c r="B105" s="12"/>
      <c r="C105" s="23"/>
      <c r="D105" s="19"/>
      <c r="E105" s="19"/>
      <c r="F105" s="10"/>
      <c r="G105" s="16"/>
      <c r="H105" s="16"/>
    </row>
    <row r="106" spans="2:8" s="8" customFormat="1" x14ac:dyDescent="0.2">
      <c r="B106" s="12"/>
      <c r="C106" s="23"/>
      <c r="D106" s="19"/>
      <c r="E106" s="19"/>
      <c r="F106" s="10"/>
      <c r="G106" s="16"/>
      <c r="H106" s="16"/>
    </row>
    <row r="107" spans="2:8" s="8" customFormat="1" x14ac:dyDescent="0.2">
      <c r="B107" s="12"/>
      <c r="C107" s="23"/>
      <c r="D107" s="19"/>
      <c r="E107" s="19"/>
      <c r="F107" s="10"/>
      <c r="G107" s="16"/>
      <c r="H107" s="16"/>
    </row>
    <row r="108" spans="2:8" s="8" customFormat="1" x14ac:dyDescent="0.2">
      <c r="B108" s="12"/>
      <c r="C108" s="23"/>
      <c r="D108" s="19"/>
      <c r="E108" s="19"/>
      <c r="F108" s="10"/>
      <c r="G108" s="16"/>
      <c r="H108" s="16"/>
    </row>
    <row r="109" spans="2:8" s="8" customFormat="1" x14ac:dyDescent="0.2">
      <c r="B109" s="12"/>
      <c r="C109" s="23"/>
      <c r="D109" s="19"/>
      <c r="E109" s="19"/>
      <c r="F109" s="10"/>
      <c r="G109" s="16"/>
      <c r="H109" s="16"/>
    </row>
    <row r="110" spans="2:8" s="8" customFormat="1" x14ac:dyDescent="0.2">
      <c r="B110" s="12"/>
      <c r="C110" s="23"/>
      <c r="D110" s="19"/>
      <c r="E110" s="19"/>
      <c r="F110" s="10"/>
      <c r="G110" s="16"/>
      <c r="H110" s="16"/>
    </row>
    <row r="111" spans="2:8" s="8" customFormat="1" x14ac:dyDescent="0.2">
      <c r="B111" s="12"/>
      <c r="C111" s="23"/>
      <c r="D111" s="19"/>
      <c r="E111" s="19"/>
      <c r="F111" s="10"/>
      <c r="G111" s="16"/>
      <c r="H111" s="16"/>
    </row>
    <row r="112" spans="2:8" s="8" customFormat="1" x14ac:dyDescent="0.2">
      <c r="B112" s="12"/>
      <c r="C112" s="23"/>
      <c r="D112" s="19"/>
      <c r="E112" s="19"/>
      <c r="F112" s="10"/>
      <c r="G112" s="16"/>
      <c r="H112" s="16"/>
    </row>
    <row r="113" spans="2:8" s="8" customFormat="1" x14ac:dyDescent="0.2">
      <c r="B113" s="12"/>
      <c r="C113" s="23"/>
      <c r="D113" s="19"/>
      <c r="E113" s="19"/>
      <c r="F113" s="10"/>
      <c r="G113" s="16"/>
      <c r="H113" s="16"/>
    </row>
    <row r="114" spans="2:8" s="8" customFormat="1" x14ac:dyDescent="0.2">
      <c r="B114" s="12"/>
      <c r="C114" s="23"/>
      <c r="D114" s="19"/>
      <c r="E114" s="19"/>
      <c r="F114" s="10"/>
      <c r="G114" s="16"/>
      <c r="H114" s="16"/>
    </row>
    <row r="115" spans="2:8" s="8" customFormat="1" x14ac:dyDescent="0.2">
      <c r="B115" s="12"/>
      <c r="C115" s="23"/>
      <c r="D115" s="19"/>
      <c r="E115" s="19"/>
      <c r="F115" s="10"/>
      <c r="G115" s="16"/>
      <c r="H115" s="16"/>
    </row>
    <row r="116" spans="2:8" s="8" customFormat="1" x14ac:dyDescent="0.2">
      <c r="B116" s="12"/>
      <c r="C116" s="23"/>
      <c r="D116" s="19"/>
      <c r="E116" s="19"/>
      <c r="F116" s="10"/>
      <c r="G116" s="16"/>
      <c r="H116" s="16"/>
    </row>
    <row r="117" spans="2:8" s="8" customFormat="1" x14ac:dyDescent="0.2">
      <c r="B117" s="12"/>
      <c r="C117" s="23"/>
      <c r="D117" s="19"/>
      <c r="E117" s="19"/>
      <c r="F117" s="10"/>
      <c r="G117" s="16"/>
      <c r="H117" s="16"/>
    </row>
    <row r="118" spans="2:8" s="8" customFormat="1" x14ac:dyDescent="0.2">
      <c r="B118" s="12"/>
      <c r="C118" s="23"/>
      <c r="D118" s="19"/>
      <c r="E118" s="19"/>
      <c r="F118" s="10"/>
      <c r="G118" s="16"/>
      <c r="H118" s="16"/>
    </row>
    <row r="119" spans="2:8" s="8" customFormat="1" x14ac:dyDescent="0.2">
      <c r="B119" s="12"/>
      <c r="C119" s="23"/>
      <c r="D119" s="19"/>
      <c r="E119" s="19"/>
      <c r="F119" s="10"/>
      <c r="G119" s="16"/>
      <c r="H119" s="16"/>
    </row>
    <row r="120" spans="2:8" s="8" customFormat="1" x14ac:dyDescent="0.2">
      <c r="B120" s="12"/>
      <c r="C120" s="23"/>
      <c r="D120" s="19"/>
      <c r="E120" s="19"/>
      <c r="F120" s="10"/>
      <c r="G120" s="16"/>
      <c r="H120" s="16"/>
    </row>
    <row r="121" spans="2:8" s="8" customFormat="1" x14ac:dyDescent="0.2">
      <c r="B121" s="12"/>
      <c r="C121" s="23"/>
      <c r="D121" s="19"/>
      <c r="E121" s="19"/>
      <c r="F121" s="10"/>
      <c r="G121" s="16"/>
      <c r="H121" s="16"/>
    </row>
    <row r="122" spans="2:8" s="8" customFormat="1" x14ac:dyDescent="0.2">
      <c r="B122" s="12"/>
      <c r="C122" s="23"/>
      <c r="D122" s="19"/>
      <c r="E122" s="19"/>
      <c r="F122" s="10"/>
      <c r="G122" s="16"/>
      <c r="H122" s="16"/>
    </row>
    <row r="123" spans="2:8" s="8" customFormat="1" x14ac:dyDescent="0.2">
      <c r="B123" s="12"/>
      <c r="C123" s="23"/>
      <c r="D123" s="19"/>
      <c r="E123" s="19"/>
      <c r="F123" s="10"/>
      <c r="G123" s="16"/>
      <c r="H123" s="16"/>
    </row>
    <row r="124" spans="2:8" s="8" customFormat="1" x14ac:dyDescent="0.2">
      <c r="B124" s="12"/>
      <c r="C124" s="23"/>
      <c r="D124" s="19"/>
      <c r="E124" s="19"/>
      <c r="F124" s="10"/>
      <c r="G124" s="16"/>
      <c r="H124" s="16"/>
    </row>
    <row r="125" spans="2:8" s="8" customFormat="1" x14ac:dyDescent="0.2">
      <c r="B125" s="12"/>
      <c r="C125" s="23"/>
      <c r="D125" s="19"/>
      <c r="E125" s="19"/>
      <c r="F125" s="10"/>
      <c r="G125" s="16"/>
      <c r="H125" s="16"/>
    </row>
    <row r="126" spans="2:8" s="8" customFormat="1" x14ac:dyDescent="0.2">
      <c r="B126" s="12"/>
      <c r="C126" s="23"/>
      <c r="D126" s="19"/>
      <c r="E126" s="19"/>
      <c r="F126" s="10"/>
      <c r="G126" s="16"/>
      <c r="H126" s="16"/>
    </row>
    <row r="127" spans="2:8" s="8" customFormat="1" x14ac:dyDescent="0.2">
      <c r="B127" s="12"/>
      <c r="C127" s="23"/>
      <c r="D127" s="19"/>
      <c r="E127" s="19"/>
      <c r="F127" s="10"/>
      <c r="G127" s="16"/>
      <c r="H127" s="16"/>
    </row>
    <row r="128" spans="2:8" s="8" customFormat="1" x14ac:dyDescent="0.2">
      <c r="B128" s="12"/>
      <c r="C128" s="23"/>
      <c r="D128" s="19"/>
      <c r="E128" s="19"/>
      <c r="F128" s="10"/>
      <c r="G128" s="16"/>
      <c r="H128" s="16"/>
    </row>
    <row r="129" spans="2:8" s="8" customFormat="1" x14ac:dyDescent="0.2">
      <c r="B129" s="12"/>
      <c r="C129" s="23"/>
      <c r="D129" s="19"/>
      <c r="E129" s="19"/>
      <c r="F129" s="10"/>
      <c r="G129" s="16"/>
      <c r="H129" s="16"/>
    </row>
    <row r="130" spans="2:8" s="8" customFormat="1" x14ac:dyDescent="0.2">
      <c r="B130" s="12"/>
      <c r="C130" s="23"/>
      <c r="D130" s="19"/>
      <c r="E130" s="19"/>
      <c r="F130" s="10"/>
      <c r="G130" s="16"/>
      <c r="H130" s="16"/>
    </row>
    <row r="131" spans="2:8" s="8" customFormat="1" x14ac:dyDescent="0.2">
      <c r="B131" s="12"/>
      <c r="C131" s="23"/>
      <c r="D131" s="19"/>
      <c r="E131" s="19"/>
      <c r="F131" s="10"/>
      <c r="G131" s="16"/>
      <c r="H131" s="16"/>
    </row>
    <row r="132" spans="2:8" s="8" customFormat="1" x14ac:dyDescent="0.2">
      <c r="B132" s="12"/>
      <c r="C132" s="23"/>
      <c r="D132" s="19"/>
      <c r="E132" s="19"/>
      <c r="F132" s="10"/>
      <c r="G132" s="16"/>
      <c r="H132" s="16"/>
    </row>
    <row r="133" spans="2:8" s="8" customFormat="1" x14ac:dyDescent="0.2">
      <c r="B133" s="12"/>
      <c r="C133" s="23"/>
      <c r="D133" s="19"/>
      <c r="E133" s="19"/>
      <c r="F133" s="10"/>
      <c r="G133" s="16"/>
      <c r="H133" s="16"/>
    </row>
    <row r="134" spans="2:8" s="8" customFormat="1" x14ac:dyDescent="0.2">
      <c r="B134" s="12"/>
      <c r="C134" s="23"/>
      <c r="D134" s="19"/>
      <c r="E134" s="19"/>
      <c r="F134" s="10"/>
      <c r="G134" s="16"/>
      <c r="H134" s="16"/>
    </row>
    <row r="135" spans="2:8" s="8" customFormat="1" x14ac:dyDescent="0.2">
      <c r="B135" s="12"/>
      <c r="C135" s="23"/>
      <c r="D135" s="19"/>
      <c r="E135" s="19"/>
      <c r="F135" s="10"/>
      <c r="G135" s="16"/>
      <c r="H135" s="16"/>
    </row>
    <row r="136" spans="2:8" s="8" customFormat="1" x14ac:dyDescent="0.2">
      <c r="B136" s="12"/>
      <c r="C136" s="23"/>
      <c r="D136" s="19"/>
      <c r="E136" s="19"/>
      <c r="F136" s="10"/>
      <c r="G136" s="16"/>
      <c r="H136" s="16"/>
    </row>
    <row r="137" spans="2:8" s="8" customFormat="1" x14ac:dyDescent="0.2">
      <c r="B137" s="12"/>
      <c r="C137" s="23"/>
      <c r="D137" s="19"/>
      <c r="E137" s="19"/>
      <c r="F137" s="10"/>
      <c r="G137" s="16"/>
      <c r="H137" s="16"/>
    </row>
    <row r="138" spans="2:8" s="8" customFormat="1" x14ac:dyDescent="0.2">
      <c r="B138" s="12"/>
      <c r="C138" s="23"/>
      <c r="D138" s="19"/>
      <c r="E138" s="19"/>
      <c r="F138" s="10"/>
      <c r="G138" s="16"/>
      <c r="H138" s="16"/>
    </row>
    <row r="139" spans="2:8" s="8" customFormat="1" x14ac:dyDescent="0.2">
      <c r="B139" s="12"/>
      <c r="C139" s="23"/>
      <c r="D139" s="19"/>
      <c r="E139" s="19"/>
      <c r="F139" s="10"/>
      <c r="G139" s="16"/>
      <c r="H139" s="16"/>
    </row>
    <row r="140" spans="2:8" s="8" customFormat="1" x14ac:dyDescent="0.2">
      <c r="B140" s="12"/>
      <c r="C140" s="23"/>
      <c r="D140" s="19"/>
      <c r="E140" s="19"/>
      <c r="F140" s="10"/>
      <c r="G140" s="16"/>
      <c r="H140" s="16"/>
    </row>
    <row r="141" spans="2:8" s="8" customFormat="1" x14ac:dyDescent="0.2">
      <c r="B141" s="12"/>
      <c r="C141" s="23"/>
      <c r="D141" s="19"/>
      <c r="E141" s="19"/>
      <c r="F141" s="10"/>
      <c r="G141" s="16"/>
      <c r="H141" s="16"/>
    </row>
    <row r="142" spans="2:8" s="8" customFormat="1" x14ac:dyDescent="0.2">
      <c r="B142" s="12"/>
      <c r="C142" s="23"/>
      <c r="D142" s="19"/>
      <c r="E142" s="19"/>
      <c r="F142" s="10"/>
      <c r="G142" s="16"/>
      <c r="H142" s="16"/>
    </row>
    <row r="143" spans="2:8" s="8" customFormat="1" x14ac:dyDescent="0.2">
      <c r="B143" s="12"/>
      <c r="C143" s="23"/>
      <c r="D143" s="19"/>
      <c r="E143" s="19"/>
      <c r="F143" s="10"/>
      <c r="G143" s="16"/>
      <c r="H143" s="16"/>
    </row>
    <row r="144" spans="2:8" s="8" customFormat="1" x14ac:dyDescent="0.2">
      <c r="B144" s="12"/>
      <c r="C144" s="23"/>
      <c r="D144" s="19"/>
      <c r="E144" s="19"/>
      <c r="F144" s="10"/>
      <c r="G144" s="16"/>
      <c r="H144" s="16"/>
    </row>
    <row r="145" spans="2:8" s="8" customFormat="1" x14ac:dyDescent="0.2">
      <c r="B145" s="12"/>
      <c r="C145" s="23"/>
      <c r="D145" s="19"/>
      <c r="E145" s="19"/>
      <c r="F145" s="10"/>
      <c r="G145" s="16"/>
      <c r="H145" s="16"/>
    </row>
    <row r="146" spans="2:8" s="8" customFormat="1" x14ac:dyDescent="0.2">
      <c r="B146" s="12"/>
      <c r="C146" s="23"/>
      <c r="D146" s="19"/>
      <c r="E146" s="19"/>
      <c r="F146" s="10"/>
      <c r="G146" s="16"/>
      <c r="H146" s="16"/>
    </row>
    <row r="147" spans="2:8" s="8" customFormat="1" x14ac:dyDescent="0.2">
      <c r="B147" s="12"/>
      <c r="C147" s="23"/>
      <c r="D147" s="19"/>
      <c r="E147" s="19"/>
      <c r="F147" s="10"/>
      <c r="G147" s="16"/>
      <c r="H147" s="16"/>
    </row>
    <row r="148" spans="2:8" s="8" customFormat="1" x14ac:dyDescent="0.2">
      <c r="B148" s="12"/>
      <c r="C148" s="23"/>
      <c r="D148" s="19"/>
      <c r="E148" s="19"/>
      <c r="F148" s="10"/>
      <c r="G148" s="16"/>
      <c r="H148" s="16"/>
    </row>
    <row r="149" spans="2:8" s="8" customFormat="1" x14ac:dyDescent="0.2">
      <c r="B149" s="12"/>
      <c r="C149" s="23"/>
      <c r="D149" s="19"/>
      <c r="E149" s="19"/>
      <c r="F149" s="10"/>
      <c r="G149" s="16"/>
      <c r="H149" s="16"/>
    </row>
    <row r="150" spans="2:8" s="8" customFormat="1" x14ac:dyDescent="0.2">
      <c r="B150" s="12"/>
      <c r="C150" s="23"/>
      <c r="D150" s="19"/>
      <c r="E150" s="19"/>
      <c r="F150" s="10"/>
      <c r="G150" s="16"/>
      <c r="H150" s="16"/>
    </row>
    <row r="151" spans="2:8" s="8" customFormat="1" x14ac:dyDescent="0.2">
      <c r="B151" s="12"/>
      <c r="C151" s="23"/>
      <c r="D151" s="19"/>
      <c r="E151" s="19"/>
      <c r="F151" s="10"/>
      <c r="G151" s="16"/>
      <c r="H151" s="16"/>
    </row>
    <row r="152" spans="2:8" s="8" customFormat="1" x14ac:dyDescent="0.2">
      <c r="B152" s="12"/>
      <c r="C152" s="23"/>
      <c r="D152" s="19"/>
      <c r="E152" s="19"/>
      <c r="F152" s="10"/>
      <c r="G152" s="16"/>
      <c r="H152" s="16"/>
    </row>
    <row r="153" spans="2:8" s="8" customFormat="1" x14ac:dyDescent="0.2">
      <c r="B153" s="12"/>
      <c r="C153" s="23"/>
      <c r="D153" s="19"/>
      <c r="E153" s="19"/>
      <c r="F153" s="10"/>
      <c r="G153" s="16"/>
      <c r="H153" s="16"/>
    </row>
    <row r="154" spans="2:8" s="8" customFormat="1" x14ac:dyDescent="0.2">
      <c r="B154" s="12"/>
      <c r="C154" s="23"/>
      <c r="D154" s="19"/>
      <c r="E154" s="19"/>
      <c r="F154" s="10"/>
      <c r="G154" s="16"/>
      <c r="H154" s="16"/>
    </row>
    <row r="155" spans="2:8" s="8" customFormat="1" x14ac:dyDescent="0.2">
      <c r="B155" s="12"/>
      <c r="C155" s="23"/>
      <c r="D155" s="19"/>
      <c r="E155" s="19"/>
      <c r="F155" s="10"/>
      <c r="G155" s="16"/>
      <c r="H155" s="16"/>
    </row>
    <row r="156" spans="2:8" s="8" customFormat="1" x14ac:dyDescent="0.2">
      <c r="B156" s="12"/>
      <c r="C156" s="23"/>
      <c r="D156" s="19"/>
      <c r="E156" s="19"/>
      <c r="F156" s="10"/>
      <c r="G156" s="16"/>
      <c r="H156" s="16"/>
    </row>
    <row r="157" spans="2:8" s="8" customFormat="1" x14ac:dyDescent="0.2">
      <c r="B157" s="12"/>
      <c r="C157" s="23"/>
      <c r="D157" s="19"/>
      <c r="E157" s="19"/>
      <c r="F157" s="10"/>
      <c r="G157" s="16"/>
      <c r="H157" s="16"/>
    </row>
    <row r="158" spans="2:8" s="8" customFormat="1" x14ac:dyDescent="0.2">
      <c r="B158" s="12"/>
      <c r="C158" s="23"/>
      <c r="D158" s="19"/>
      <c r="E158" s="19"/>
      <c r="F158" s="10"/>
      <c r="G158" s="16"/>
      <c r="H158" s="16"/>
    </row>
    <row r="159" spans="2:8" s="8" customFormat="1" x14ac:dyDescent="0.2">
      <c r="B159" s="12"/>
      <c r="C159" s="23"/>
      <c r="D159" s="19"/>
      <c r="E159" s="19"/>
      <c r="F159" s="10"/>
      <c r="G159" s="16"/>
      <c r="H159" s="16"/>
    </row>
    <row r="160" spans="2:8" s="8" customFormat="1" x14ac:dyDescent="0.2">
      <c r="B160" s="12"/>
      <c r="C160" s="23"/>
      <c r="D160" s="19"/>
      <c r="E160" s="19"/>
      <c r="F160" s="10"/>
      <c r="G160" s="16"/>
      <c r="H160" s="16"/>
    </row>
    <row r="161" spans="2:8" s="8" customFormat="1" x14ac:dyDescent="0.2">
      <c r="B161" s="12"/>
      <c r="C161" s="23"/>
      <c r="D161" s="19"/>
      <c r="E161" s="19"/>
      <c r="F161" s="10"/>
      <c r="G161" s="16"/>
      <c r="H161" s="16"/>
    </row>
    <row r="162" spans="2:8" s="8" customFormat="1" x14ac:dyDescent="0.2">
      <c r="B162" s="12"/>
      <c r="C162" s="23"/>
      <c r="D162" s="19"/>
      <c r="E162" s="19"/>
      <c r="F162" s="10"/>
      <c r="G162" s="16"/>
      <c r="H162" s="16"/>
    </row>
    <row r="163" spans="2:8" s="8" customFormat="1" x14ac:dyDescent="0.2">
      <c r="B163" s="12"/>
      <c r="C163" s="23"/>
      <c r="D163" s="19"/>
      <c r="E163" s="19"/>
      <c r="F163" s="10"/>
      <c r="G163" s="16"/>
      <c r="H163" s="16"/>
    </row>
    <row r="164" spans="2:8" s="8" customFormat="1" x14ac:dyDescent="0.2">
      <c r="B164" s="12"/>
      <c r="C164" s="23"/>
      <c r="D164" s="19"/>
      <c r="E164" s="19"/>
      <c r="F164" s="10"/>
      <c r="G164" s="16"/>
      <c r="H164" s="16"/>
    </row>
    <row r="165" spans="2:8" s="8" customFormat="1" x14ac:dyDescent="0.2">
      <c r="B165" s="12"/>
      <c r="C165" s="23"/>
      <c r="D165" s="19"/>
      <c r="E165" s="19"/>
      <c r="F165" s="10"/>
      <c r="G165" s="16"/>
      <c r="H165" s="16"/>
    </row>
    <row r="166" spans="2:8" s="8" customFormat="1" x14ac:dyDescent="0.2">
      <c r="B166" s="12"/>
      <c r="C166" s="23"/>
      <c r="D166" s="19"/>
      <c r="E166" s="19"/>
      <c r="F166" s="10"/>
      <c r="G166" s="16"/>
      <c r="H166" s="16"/>
    </row>
    <row r="167" spans="2:8" s="8" customFormat="1" x14ac:dyDescent="0.2">
      <c r="B167" s="12"/>
      <c r="C167" s="23"/>
      <c r="D167" s="19"/>
      <c r="E167" s="19"/>
      <c r="F167" s="10"/>
      <c r="G167" s="16"/>
      <c r="H167" s="16"/>
    </row>
    <row r="168" spans="2:8" s="8" customFormat="1" x14ac:dyDescent="0.2">
      <c r="B168" s="12"/>
      <c r="C168" s="23"/>
      <c r="D168" s="19"/>
      <c r="E168" s="19"/>
      <c r="F168" s="10"/>
      <c r="G168" s="16"/>
      <c r="H168" s="16"/>
    </row>
    <row r="169" spans="2:8" s="8" customFormat="1" x14ac:dyDescent="0.2">
      <c r="B169" s="12"/>
      <c r="C169" s="23"/>
      <c r="D169" s="19"/>
      <c r="E169" s="19"/>
      <c r="F169" s="10"/>
      <c r="G169" s="16"/>
      <c r="H169" s="16"/>
    </row>
    <row r="170" spans="2:8" s="8" customFormat="1" x14ac:dyDescent="0.2">
      <c r="B170" s="12"/>
      <c r="C170" s="23"/>
      <c r="D170" s="19"/>
      <c r="E170" s="19"/>
      <c r="F170" s="10"/>
      <c r="G170" s="16"/>
      <c r="H170" s="16"/>
    </row>
    <row r="171" spans="2:8" s="8" customFormat="1" x14ac:dyDescent="0.2">
      <c r="B171" s="12"/>
      <c r="C171" s="23"/>
      <c r="D171" s="19"/>
      <c r="E171" s="19"/>
      <c r="F171" s="10"/>
      <c r="G171" s="16"/>
      <c r="H171" s="16"/>
    </row>
    <row r="172" spans="2:8" s="8" customFormat="1" x14ac:dyDescent="0.2">
      <c r="B172" s="12"/>
      <c r="C172" s="23"/>
      <c r="D172" s="19"/>
      <c r="E172" s="19"/>
      <c r="F172" s="10"/>
      <c r="G172" s="16"/>
      <c r="H172" s="16"/>
    </row>
    <row r="173" spans="2:8" s="8" customFormat="1" x14ac:dyDescent="0.2">
      <c r="B173" s="12"/>
      <c r="C173" s="23"/>
      <c r="D173" s="19"/>
      <c r="E173" s="19"/>
      <c r="F173" s="10"/>
      <c r="G173" s="16"/>
      <c r="H173" s="16"/>
    </row>
    <row r="174" spans="2:8" s="8" customFormat="1" x14ac:dyDescent="0.2">
      <c r="B174" s="12"/>
      <c r="C174" s="23"/>
      <c r="D174" s="19"/>
      <c r="E174" s="19"/>
      <c r="F174" s="10"/>
      <c r="G174" s="16"/>
      <c r="H174" s="16"/>
    </row>
    <row r="175" spans="2:8" s="8" customFormat="1" x14ac:dyDescent="0.2">
      <c r="B175" s="12"/>
      <c r="C175" s="23"/>
      <c r="D175" s="19"/>
      <c r="E175" s="19"/>
      <c r="F175" s="10"/>
      <c r="G175" s="16"/>
      <c r="H175" s="16"/>
    </row>
    <row r="176" spans="2:8" s="8" customFormat="1" x14ac:dyDescent="0.2">
      <c r="B176" s="12"/>
      <c r="C176" s="23"/>
      <c r="D176" s="19"/>
      <c r="E176" s="19"/>
      <c r="F176" s="10"/>
      <c r="G176" s="16"/>
      <c r="H176" s="16"/>
    </row>
    <row r="177" spans="2:8" s="8" customFormat="1" x14ac:dyDescent="0.2">
      <c r="B177" s="12"/>
      <c r="C177" s="23"/>
      <c r="D177" s="19"/>
      <c r="E177" s="19"/>
      <c r="F177" s="10"/>
      <c r="G177" s="16"/>
      <c r="H177" s="16"/>
    </row>
    <row r="178" spans="2:8" s="8" customFormat="1" x14ac:dyDescent="0.2">
      <c r="B178" s="12"/>
      <c r="C178" s="23"/>
      <c r="D178" s="19"/>
      <c r="E178" s="19"/>
      <c r="F178" s="10"/>
      <c r="G178" s="16"/>
      <c r="H178" s="16"/>
    </row>
    <row r="179" spans="2:8" s="8" customFormat="1" x14ac:dyDescent="0.2">
      <c r="B179" s="12"/>
      <c r="C179" s="23"/>
      <c r="D179" s="19"/>
      <c r="E179" s="19"/>
      <c r="F179" s="10"/>
      <c r="G179" s="16"/>
      <c r="H179" s="16"/>
    </row>
    <row r="180" spans="2:8" s="8" customFormat="1" x14ac:dyDescent="0.2">
      <c r="B180" s="12"/>
      <c r="C180" s="23"/>
      <c r="D180" s="19"/>
      <c r="E180" s="19"/>
      <c r="F180" s="10"/>
      <c r="G180" s="16"/>
      <c r="H180" s="16"/>
    </row>
    <row r="181" spans="2:8" s="8" customFormat="1" x14ac:dyDescent="0.2">
      <c r="B181" s="12"/>
      <c r="C181" s="23"/>
      <c r="D181" s="19"/>
      <c r="E181" s="19"/>
      <c r="F181" s="10"/>
      <c r="G181" s="16"/>
      <c r="H181" s="16"/>
    </row>
    <row r="182" spans="2:8" s="8" customFormat="1" x14ac:dyDescent="0.2">
      <c r="B182" s="12"/>
      <c r="C182" s="23"/>
      <c r="D182" s="19"/>
      <c r="E182" s="19"/>
      <c r="F182" s="10"/>
      <c r="G182" s="16"/>
      <c r="H182" s="16"/>
    </row>
    <row r="183" spans="2:8" s="8" customFormat="1" x14ac:dyDescent="0.2">
      <c r="B183" s="12"/>
      <c r="C183" s="23"/>
      <c r="D183" s="19"/>
      <c r="E183" s="19"/>
      <c r="F183" s="10"/>
      <c r="G183" s="16"/>
      <c r="H183" s="16"/>
    </row>
    <row r="184" spans="2:8" s="8" customFormat="1" x14ac:dyDescent="0.2">
      <c r="B184" s="12"/>
      <c r="C184" s="23"/>
      <c r="D184" s="19"/>
      <c r="E184" s="19"/>
      <c r="F184" s="10"/>
      <c r="G184" s="16"/>
      <c r="H184" s="16"/>
    </row>
    <row r="185" spans="2:8" s="8" customFormat="1" x14ac:dyDescent="0.2">
      <c r="B185" s="12"/>
      <c r="C185" s="23"/>
      <c r="D185" s="19"/>
      <c r="E185" s="19"/>
      <c r="F185" s="10"/>
      <c r="G185" s="16"/>
      <c r="H185" s="16"/>
    </row>
    <row r="186" spans="2:8" s="8" customFormat="1" x14ac:dyDescent="0.2">
      <c r="B186" s="12"/>
      <c r="C186" s="23"/>
      <c r="D186" s="19"/>
      <c r="E186" s="19"/>
      <c r="F186" s="10"/>
      <c r="G186" s="16"/>
      <c r="H186" s="16"/>
    </row>
    <row r="187" spans="2:8" s="8" customFormat="1" x14ac:dyDescent="0.2">
      <c r="B187" s="12"/>
      <c r="C187" s="23"/>
      <c r="D187" s="19"/>
      <c r="E187" s="19"/>
      <c r="F187" s="10"/>
      <c r="G187" s="16"/>
      <c r="H187" s="16"/>
    </row>
    <row r="188" spans="2:8" s="8" customFormat="1" x14ac:dyDescent="0.2">
      <c r="B188" s="12"/>
      <c r="C188" s="23"/>
      <c r="D188" s="19"/>
      <c r="E188" s="19"/>
      <c r="F188" s="10"/>
      <c r="G188" s="16"/>
      <c r="H188" s="16"/>
    </row>
    <row r="189" spans="2:8" s="8" customFormat="1" x14ac:dyDescent="0.2">
      <c r="B189" s="12"/>
      <c r="C189" s="23"/>
      <c r="D189" s="19"/>
      <c r="E189" s="19"/>
      <c r="F189" s="10"/>
      <c r="G189" s="16"/>
      <c r="H189" s="16"/>
    </row>
    <row r="190" spans="2:8" s="8" customFormat="1" x14ac:dyDescent="0.2">
      <c r="B190" s="12"/>
      <c r="C190" s="23"/>
      <c r="D190" s="19"/>
      <c r="E190" s="19"/>
      <c r="F190" s="10"/>
      <c r="G190" s="16"/>
      <c r="H190" s="16"/>
    </row>
    <row r="191" spans="2:8" s="8" customFormat="1" x14ac:dyDescent="0.2">
      <c r="B191" s="12"/>
      <c r="C191" s="23"/>
      <c r="D191" s="19"/>
      <c r="E191" s="19"/>
      <c r="F191" s="10"/>
      <c r="G191" s="16"/>
      <c r="H191" s="16"/>
    </row>
    <row r="192" spans="2:8" s="8" customFormat="1" x14ac:dyDescent="0.2">
      <c r="B192" s="12"/>
      <c r="C192" s="23"/>
      <c r="D192" s="19"/>
      <c r="E192" s="19"/>
      <c r="F192" s="10"/>
      <c r="G192" s="16"/>
      <c r="H192" s="16"/>
    </row>
    <row r="193" spans="2:8" s="8" customFormat="1" x14ac:dyDescent="0.2">
      <c r="B193" s="12"/>
      <c r="C193" s="23"/>
      <c r="D193" s="19"/>
      <c r="E193" s="19"/>
      <c r="F193" s="10"/>
      <c r="G193" s="16"/>
      <c r="H193" s="16"/>
    </row>
    <row r="194" spans="2:8" s="8" customFormat="1" x14ac:dyDescent="0.2">
      <c r="B194" s="12"/>
      <c r="C194" s="23"/>
      <c r="D194" s="19"/>
      <c r="E194" s="19"/>
      <c r="F194" s="10"/>
      <c r="G194" s="16"/>
      <c r="H194" s="16"/>
    </row>
    <row r="195" spans="2:8" s="8" customFormat="1" x14ac:dyDescent="0.2">
      <c r="B195" s="12"/>
      <c r="C195" s="23"/>
      <c r="D195" s="19"/>
      <c r="E195" s="19"/>
      <c r="F195" s="10"/>
      <c r="G195" s="16"/>
      <c r="H195" s="16"/>
    </row>
    <row r="196" spans="2:8" s="8" customFormat="1" x14ac:dyDescent="0.2">
      <c r="B196" s="12"/>
      <c r="C196" s="23"/>
      <c r="D196" s="19"/>
      <c r="E196" s="19"/>
      <c r="F196" s="10"/>
      <c r="G196" s="16"/>
      <c r="H196" s="16"/>
    </row>
    <row r="197" spans="2:8" s="8" customFormat="1" x14ac:dyDescent="0.2">
      <c r="B197" s="12"/>
      <c r="C197" s="23"/>
      <c r="D197" s="19"/>
      <c r="E197" s="19"/>
      <c r="F197" s="10"/>
      <c r="G197" s="16"/>
      <c r="H197" s="16"/>
    </row>
    <row r="198" spans="2:8" s="8" customFormat="1" x14ac:dyDescent="0.2">
      <c r="B198" s="12"/>
      <c r="C198" s="23"/>
      <c r="D198" s="19"/>
      <c r="E198" s="19"/>
      <c r="F198" s="10"/>
      <c r="G198" s="16"/>
      <c r="H198" s="16"/>
    </row>
    <row r="199" spans="2:8" s="8" customFormat="1" x14ac:dyDescent="0.2">
      <c r="B199" s="12"/>
      <c r="C199" s="23"/>
      <c r="D199" s="19"/>
      <c r="E199" s="19"/>
      <c r="F199" s="10"/>
      <c r="G199" s="16"/>
      <c r="H199" s="16"/>
    </row>
    <row r="200" spans="2:8" s="8" customFormat="1" x14ac:dyDescent="0.2">
      <c r="B200" s="12"/>
      <c r="C200" s="23"/>
      <c r="D200" s="19"/>
      <c r="E200" s="19"/>
      <c r="F200" s="10"/>
      <c r="G200" s="16"/>
      <c r="H200" s="16"/>
    </row>
    <row r="201" spans="2:8" s="8" customFormat="1" x14ac:dyDescent="0.2">
      <c r="B201" s="12"/>
      <c r="C201" s="23"/>
      <c r="D201" s="19"/>
      <c r="E201" s="19"/>
      <c r="F201" s="10"/>
      <c r="G201" s="16"/>
      <c r="H201" s="16"/>
    </row>
    <row r="202" spans="2:8" s="8" customFormat="1" x14ac:dyDescent="0.2">
      <c r="B202" s="12"/>
      <c r="C202" s="23"/>
      <c r="D202" s="19"/>
      <c r="E202" s="19"/>
      <c r="F202" s="10"/>
      <c r="G202" s="16"/>
      <c r="H202" s="16"/>
    </row>
    <row r="203" spans="2:8" s="8" customFormat="1" x14ac:dyDescent="0.2">
      <c r="B203" s="12"/>
      <c r="C203" s="23"/>
      <c r="D203" s="19"/>
      <c r="E203" s="19"/>
      <c r="F203" s="10"/>
      <c r="G203" s="16"/>
      <c r="H203" s="16"/>
    </row>
    <row r="204" spans="2:8" s="8" customFormat="1" x14ac:dyDescent="0.2">
      <c r="B204" s="12"/>
      <c r="C204" s="23"/>
      <c r="D204" s="19"/>
      <c r="E204" s="19"/>
      <c r="F204" s="10"/>
      <c r="G204" s="16"/>
      <c r="H204" s="16"/>
    </row>
    <row r="205" spans="2:8" s="8" customFormat="1" x14ac:dyDescent="0.2">
      <c r="B205" s="12"/>
      <c r="C205" s="23"/>
      <c r="D205" s="19"/>
      <c r="E205" s="19"/>
      <c r="F205" s="10"/>
      <c r="G205" s="16"/>
      <c r="H205" s="16"/>
    </row>
    <row r="206" spans="2:8" s="8" customFormat="1" x14ac:dyDescent="0.2">
      <c r="B206" s="12"/>
      <c r="C206" s="23"/>
      <c r="D206" s="19"/>
      <c r="E206" s="19"/>
      <c r="F206" s="10"/>
      <c r="G206" s="16"/>
      <c r="H206" s="16"/>
    </row>
    <row r="207" spans="2:8" s="8" customFormat="1" x14ac:dyDescent="0.2">
      <c r="B207" s="12"/>
      <c r="C207" s="23"/>
      <c r="D207" s="19"/>
      <c r="E207" s="19"/>
      <c r="F207" s="10"/>
      <c r="G207" s="16"/>
      <c r="H207" s="16"/>
    </row>
    <row r="208" spans="2:8" s="8" customFormat="1" x14ac:dyDescent="0.2">
      <c r="B208" s="12"/>
      <c r="C208" s="23"/>
      <c r="D208" s="19"/>
      <c r="E208" s="19"/>
      <c r="F208" s="10"/>
      <c r="G208" s="16"/>
      <c r="H208" s="16"/>
    </row>
    <row r="209" spans="2:8" s="8" customFormat="1" x14ac:dyDescent="0.2">
      <c r="B209" s="12"/>
      <c r="C209" s="23"/>
      <c r="D209" s="19"/>
      <c r="E209" s="19"/>
      <c r="F209" s="10"/>
      <c r="G209" s="16"/>
      <c r="H209" s="16"/>
    </row>
    <row r="210" spans="2:8" s="8" customFormat="1" x14ac:dyDescent="0.2">
      <c r="B210" s="12"/>
      <c r="C210" s="23"/>
      <c r="D210" s="19"/>
      <c r="E210" s="19"/>
      <c r="F210" s="10"/>
      <c r="G210" s="16"/>
      <c r="H210" s="16"/>
    </row>
    <row r="211" spans="2:8" s="8" customFormat="1" x14ac:dyDescent="0.2">
      <c r="B211" s="12"/>
      <c r="C211" s="23"/>
      <c r="D211" s="19"/>
      <c r="E211" s="19"/>
      <c r="F211" s="10"/>
      <c r="G211" s="16"/>
      <c r="H211" s="16"/>
    </row>
    <row r="212" spans="2:8" s="8" customFormat="1" x14ac:dyDescent="0.2">
      <c r="B212" s="12"/>
      <c r="C212" s="23"/>
      <c r="D212" s="19"/>
      <c r="E212" s="19"/>
      <c r="F212" s="10"/>
      <c r="G212" s="16"/>
      <c r="H212" s="16"/>
    </row>
    <row r="213" spans="2:8" s="8" customFormat="1" x14ac:dyDescent="0.2">
      <c r="B213" s="12"/>
      <c r="C213" s="23"/>
      <c r="D213" s="19"/>
      <c r="E213" s="19"/>
      <c r="F213" s="10"/>
      <c r="G213" s="16"/>
      <c r="H213" s="16"/>
    </row>
  </sheetData>
  <mergeCells count="12">
    <mergeCell ref="A15:C15"/>
    <mergeCell ref="A23:C23"/>
    <mergeCell ref="B1:F1"/>
    <mergeCell ref="B2:F2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.3" footer="0.3"/>
  <pageSetup scale="59" orientation="landscape" r:id="rId1"/>
  <ignoredErrors>
    <ignoredError sqref="B6 B12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12"/>
  <sheetViews>
    <sheetView tabSelected="1" workbookViewId="0">
      <selection activeCell="H5" sqref="H5"/>
    </sheetView>
  </sheetViews>
  <sheetFormatPr baseColWidth="10" defaultRowHeight="15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</cols>
  <sheetData>
    <row r="1" spans="1:10" x14ac:dyDescent="0.25">
      <c r="A1" s="166" t="s">
        <v>30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x14ac:dyDescent="0.25">
      <c r="A2" s="166" t="s">
        <v>43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10" ht="63.6" customHeight="1" x14ac:dyDescent="0.25">
      <c r="A4" s="38" t="s">
        <v>40</v>
      </c>
      <c r="B4" s="38" t="s">
        <v>39</v>
      </c>
      <c r="C4" s="38" t="s">
        <v>20</v>
      </c>
      <c r="D4" s="38" t="s">
        <v>2</v>
      </c>
      <c r="E4" s="39" t="s">
        <v>3</v>
      </c>
      <c r="F4" s="38" t="s">
        <v>4</v>
      </c>
      <c r="G4" s="40" t="s">
        <v>19</v>
      </c>
      <c r="H4" s="38" t="s">
        <v>5</v>
      </c>
      <c r="I4" s="39" t="s">
        <v>22</v>
      </c>
      <c r="J4" s="39" t="s">
        <v>23</v>
      </c>
    </row>
    <row r="5" spans="1:10" ht="36.6" customHeight="1" x14ac:dyDescent="0.25">
      <c r="A5" s="60" t="s">
        <v>42</v>
      </c>
      <c r="B5" s="61" t="s">
        <v>41</v>
      </c>
      <c r="C5" s="58">
        <v>3091064000000</v>
      </c>
      <c r="D5" s="58">
        <v>696160858960</v>
      </c>
      <c r="E5" s="116">
        <f>+D5/C5</f>
        <v>0.22521722583550519</v>
      </c>
      <c r="F5" s="58">
        <v>696160858960</v>
      </c>
      <c r="G5" s="116">
        <f>+F5/C5</f>
        <v>0.22521722583550519</v>
      </c>
      <c r="H5" s="58">
        <v>696160858960</v>
      </c>
      <c r="I5" s="116">
        <f>+H5/C5</f>
        <v>0.22521722583550519</v>
      </c>
      <c r="J5" s="116">
        <f>IFERROR(H5/F5,"-")</f>
        <v>1</v>
      </c>
    </row>
    <row r="6" spans="1:10" ht="36.6" customHeight="1" x14ac:dyDescent="0.25">
      <c r="A6" s="167" t="s">
        <v>44</v>
      </c>
      <c r="B6" s="167"/>
      <c r="C6" s="62">
        <f>SUM(C4:C5)</f>
        <v>3091064000000</v>
      </c>
      <c r="D6" s="59">
        <f>SUM(D4:D5)</f>
        <v>696160858960</v>
      </c>
      <c r="E6" s="117">
        <f>+D6/C6</f>
        <v>0.22521722583550519</v>
      </c>
      <c r="F6" s="59">
        <f>SUM(F4:F5)</f>
        <v>696160858960</v>
      </c>
      <c r="G6" s="117">
        <f>+F6/C6</f>
        <v>0.22521722583550519</v>
      </c>
      <c r="H6" s="59">
        <f>SUM(H4:H5)</f>
        <v>696160858960</v>
      </c>
      <c r="I6" s="117">
        <f>+H6/C6</f>
        <v>0.22521722583550519</v>
      </c>
      <c r="J6" s="117">
        <f>IFERROR(H6/F6,"-")</f>
        <v>1</v>
      </c>
    </row>
    <row r="9" spans="1:10" x14ac:dyDescent="0.25">
      <c r="C9" s="115"/>
    </row>
    <row r="10" spans="1:10" x14ac:dyDescent="0.25">
      <c r="C10" s="115"/>
    </row>
    <row r="11" spans="1:10" x14ac:dyDescent="0.25">
      <c r="C11" s="115"/>
    </row>
    <row r="12" spans="1:10" x14ac:dyDescent="0.25">
      <c r="C12" s="115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cp:lastPrinted>2020-03-11T22:03:20Z</cp:lastPrinted>
  <dcterms:created xsi:type="dcterms:W3CDTF">2015-10-06T19:48:57Z</dcterms:created>
  <dcterms:modified xsi:type="dcterms:W3CDTF">2025-06-24T14:47:13Z</dcterms:modified>
</cp:coreProperties>
</file>