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2\Mayo\"/>
    </mc:Choice>
  </mc:AlternateContent>
  <bookViews>
    <workbookView xWindow="-120" yWindow="-120" windowWidth="29040" windowHeight="15840" tabRatio="759" firstSheet="1" activeTab="1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TOTAL'!$A$5:$L$36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TOTAL'!$A$1:$L$36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E6" i="92" s="1"/>
  <c r="C6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D6" i="91"/>
  <c r="J34" i="62"/>
  <c r="H34" i="62"/>
  <c r="F34" i="62"/>
  <c r="E34" i="62"/>
  <c r="L33" i="62"/>
  <c r="K33" i="62"/>
  <c r="I33" i="62"/>
  <c r="G33" i="62"/>
  <c r="L32" i="62"/>
  <c r="K32" i="62"/>
  <c r="I32" i="62"/>
  <c r="G32" i="62"/>
  <c r="L31" i="62"/>
  <c r="K31" i="62"/>
  <c r="I31" i="62"/>
  <c r="G31" i="62"/>
  <c r="L30" i="62"/>
  <c r="K30" i="62"/>
  <c r="I30" i="62"/>
  <c r="G30" i="62"/>
  <c r="L28" i="62"/>
  <c r="K28" i="62"/>
  <c r="I28" i="62"/>
  <c r="G28" i="62"/>
  <c r="L27" i="62"/>
  <c r="K27" i="62"/>
  <c r="I27" i="62"/>
  <c r="G27" i="62"/>
  <c r="J26" i="62"/>
  <c r="H26" i="62"/>
  <c r="F26" i="62"/>
  <c r="E26" i="62"/>
  <c r="L25" i="62"/>
  <c r="K25" i="62"/>
  <c r="I25" i="62"/>
  <c r="G25" i="62"/>
  <c r="L24" i="62"/>
  <c r="K24" i="62"/>
  <c r="I24" i="62"/>
  <c r="G24" i="62"/>
  <c r="J23" i="62"/>
  <c r="H23" i="62"/>
  <c r="F23" i="62"/>
  <c r="E23" i="62"/>
  <c r="E29" i="62" s="1"/>
  <c r="L22" i="62"/>
  <c r="K22" i="62"/>
  <c r="I22" i="62"/>
  <c r="G22" i="62"/>
  <c r="L21" i="62"/>
  <c r="K21" i="62"/>
  <c r="I21" i="62"/>
  <c r="G21" i="62"/>
  <c r="J20" i="62"/>
  <c r="H20" i="62"/>
  <c r="F20" i="62"/>
  <c r="E20" i="62"/>
  <c r="L19" i="62"/>
  <c r="K19" i="62"/>
  <c r="I19" i="62"/>
  <c r="G19" i="62"/>
  <c r="J18" i="62"/>
  <c r="H18" i="62"/>
  <c r="F18" i="62"/>
  <c r="E18" i="62"/>
  <c r="L17" i="62"/>
  <c r="K17" i="62"/>
  <c r="I17" i="62"/>
  <c r="G17" i="62"/>
  <c r="L16" i="62"/>
  <c r="K16" i="62"/>
  <c r="I16" i="62"/>
  <c r="G16" i="62"/>
  <c r="L15" i="62"/>
  <c r="K15" i="62"/>
  <c r="I15" i="62"/>
  <c r="G15" i="62"/>
  <c r="L14" i="62"/>
  <c r="K14" i="62"/>
  <c r="I14" i="62"/>
  <c r="G14" i="62"/>
  <c r="J12" i="62"/>
  <c r="H12" i="62"/>
  <c r="F12" i="62"/>
  <c r="E12" i="62"/>
  <c r="L11" i="62"/>
  <c r="K11" i="62"/>
  <c r="I11" i="62"/>
  <c r="G11" i="62"/>
  <c r="J10" i="62"/>
  <c r="H10" i="62"/>
  <c r="F10" i="62"/>
  <c r="G10" i="62" s="1"/>
  <c r="E10" i="62"/>
  <c r="L9" i="62"/>
  <c r="K9" i="62"/>
  <c r="I9" i="62"/>
  <c r="G9" i="62"/>
  <c r="L8" i="62"/>
  <c r="K8" i="62"/>
  <c r="I8" i="62"/>
  <c r="G8" i="62"/>
  <c r="L7" i="62"/>
  <c r="K7" i="62"/>
  <c r="I7" i="62"/>
  <c r="G7" i="62"/>
  <c r="L6" i="62"/>
  <c r="K6" i="62"/>
  <c r="I6" i="62"/>
  <c r="G6" i="62"/>
  <c r="H21" i="11"/>
  <c r="H20" i="11"/>
  <c r="D20" i="11"/>
  <c r="H15" i="11"/>
  <c r="D15" i="11"/>
  <c r="D22" i="11" s="1"/>
  <c r="D14" i="11"/>
  <c r="H10" i="11"/>
  <c r="H22" i="11" s="1"/>
  <c r="D10" i="11"/>
  <c r="H9" i="11"/>
  <c r="E19" i="92" l="1"/>
  <c r="I34" i="62"/>
  <c r="K34" i="62"/>
  <c r="I26" i="62"/>
  <c r="K26" i="62"/>
  <c r="K23" i="62"/>
  <c r="E13" i="62"/>
  <c r="G12" i="62"/>
  <c r="I12" i="62"/>
  <c r="K12" i="62"/>
  <c r="E24" i="92"/>
  <c r="C30" i="92"/>
  <c r="E17" i="92"/>
  <c r="D30" i="92"/>
  <c r="C12" i="92"/>
  <c r="D12" i="92"/>
  <c r="E12" i="92" s="1"/>
  <c r="D10" i="91"/>
  <c r="I10" i="91"/>
  <c r="F10" i="91"/>
  <c r="G34" i="62"/>
  <c r="G26" i="62"/>
  <c r="G23" i="62"/>
  <c r="I23" i="62"/>
  <c r="G20" i="62"/>
  <c r="I20" i="62"/>
  <c r="K20" i="62"/>
  <c r="L18" i="62"/>
  <c r="G18" i="62"/>
  <c r="I10" i="62"/>
  <c r="K10" i="62"/>
  <c r="E35" i="62"/>
  <c r="E36" i="62" s="1"/>
  <c r="L12" i="62"/>
  <c r="H13" i="62"/>
  <c r="L26" i="62"/>
  <c r="H29" i="62"/>
  <c r="I29" i="62" s="1"/>
  <c r="L34" i="62"/>
  <c r="F13" i="62"/>
  <c r="J13" i="62"/>
  <c r="F29" i="62"/>
  <c r="G29" i="62" s="1"/>
  <c r="J29" i="62"/>
  <c r="K18" i="62"/>
  <c r="L10" i="62"/>
  <c r="L20" i="62"/>
  <c r="L23" i="62"/>
  <c r="I18" i="62"/>
  <c r="H10" i="91"/>
  <c r="E11" i="92"/>
  <c r="E29" i="92"/>
  <c r="C32" i="92" l="1"/>
  <c r="D32" i="92"/>
  <c r="E30" i="92"/>
  <c r="H35" i="62"/>
  <c r="I35" i="62" s="1"/>
  <c r="F35" i="62"/>
  <c r="G35" i="62" s="1"/>
  <c r="G13" i="62"/>
  <c r="L29" i="62"/>
  <c r="K29" i="62"/>
  <c r="J35" i="62"/>
  <c r="J36" i="62" s="1"/>
  <c r="I13" i="62"/>
  <c r="K13" i="62"/>
  <c r="L13" i="62"/>
  <c r="E32" i="92" l="1"/>
  <c r="H36" i="62"/>
  <c r="I36" i="62" s="1"/>
  <c r="F36" i="62"/>
  <c r="G36" i="62" s="1"/>
  <c r="L35" i="62"/>
  <c r="K35" i="62"/>
  <c r="K36" i="62"/>
  <c r="L36" i="62" l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<sst xmlns="http://schemas.openxmlformats.org/spreadsheetml/2006/main" count="164" uniqueCount="80">
  <si>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</si>
  <si>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</si>
  <si>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</si>
  <si>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</si>
  <si>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</si>
  <si>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</si>
  <si>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</si>
  <si>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</si>
  <si>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</si>
  <si>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</si>
  <si>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</si>
  <si>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</si>
  <si>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</si>
  <si>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</si>
  <si>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</si>
  <si>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</si>
  <si>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</si>
  <si>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</si>
  <si>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</si>
  <si>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</si>
  <si>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</si>
  <si>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</si>
  <si>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</si>
  <si>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</si>
  <si>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</si>
  <si>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</si>
  <si>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</si>
  <si>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</si>
  <si>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</si>
  <si>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</si>
  <si>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</si>
  <si>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</si>
  <si>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</si>
  <si>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</si>
  <si>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</si>
  <si>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</si>
  <si>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</si>
  <si>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</si>
  <si>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</si>
  <si>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</si>
  <si>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</si>
  <si>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</si>
  <si>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</si>
  <si>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</si>
  <si>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</si>
  <si>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</si>
  <si>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</si>
  <si>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</si>
  <si>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</si>
  <si>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</si>
  <si>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</si>
  <si>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</si>
  <si>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</si>
  <si>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</si>
  <si>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</si>
  <si>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</si>
  <si>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</si>
  <si>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</si>
  <si>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</si>
  <si>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</si>
  <si>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</si>
  <si>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</si>
  <si>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</si>
  <si>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</si>
  <si>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</si>
  <si>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</si>
  <si>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</si>
  <si>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</si>
  <si>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</si>
  <si>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</si>
  <si>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</si>
  <si>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</si>
  <si>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</si>
  <si>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</si>
  <si>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</si>
  <si>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</si>
  <si>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</si>
  <si>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</si>
  <si>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</si>
  <si>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EJECUCION PRESUPUESTAL  - 31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</si>
</sst>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30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9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9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8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62" borderId="0" applyNumberFormat="0" applyBorder="0" applyAlignment="0" applyProtection="0"/>
    <xf numFmtId="0" fontId="1" fillId="66" borderId="0" applyNumberFormat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Border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" fontId="8" fillId="3" borderId="0" xfId="0" applyNumberFormat="1" applyFont="1" applyFill="1"/>
    <xf numFmtId="41" fontId="9" fillId="3" borderId="0" xfId="0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30">
    <cellStyle name="20% - Énfasis1" xfId="2490" builtinId="30" customBuiltin="1"/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" xfId="2494" builtinId="34" customBuiltin="1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" xfId="2498" builtinId="38" customBuiltin="1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" xfId="2502" builtinId="42" customBuiltin="1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" xfId="2506" builtinId="46" customBuiltin="1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" xfId="2510" builtinId="50" customBuiltin="1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" xfId="2491" builtinId="31" customBuiltin="1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" xfId="2495" builtinId="35" customBuiltin="1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" xfId="2499" builtinId="39" customBuiltin="1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" xfId="2503" builtinId="43" customBuiltin="1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" xfId="2507" builtinId="47" customBuiltin="1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" xfId="2511" builtinId="51" customBuiltin="1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" xfId="2492" builtinId="32" customBuiltin="1"/>
    <cellStyle name="60% - Énfasis1 2" xfId="119"/>
    <cellStyle name="60% - Énfasis1 3" xfId="120"/>
    <cellStyle name="60% - Énfasis1 4" xfId="2524"/>
    <cellStyle name="60% - Énfasis2" xfId="2496" builtinId="36" customBuiltin="1"/>
    <cellStyle name="60% - Énfasis2 2" xfId="121"/>
    <cellStyle name="60% - Énfasis2 3" xfId="122"/>
    <cellStyle name="60% - Énfasis2 4" xfId="2525"/>
    <cellStyle name="60% - Énfasis3" xfId="2500" builtinId="40" customBuiltin="1"/>
    <cellStyle name="60% - Énfasis3 2" xfId="123"/>
    <cellStyle name="60% - Énfasis3 3" xfId="124"/>
    <cellStyle name="60% - Énfasis3 4" xfId="2526"/>
    <cellStyle name="60% - Énfasis4" xfId="2504" builtinId="44" customBuiltin="1"/>
    <cellStyle name="60% - Énfasis4 2" xfId="125"/>
    <cellStyle name="60% - Énfasis4 3" xfId="126"/>
    <cellStyle name="60% - Énfasis4 4" xfId="2527"/>
    <cellStyle name="60% - Énfasis5" xfId="2508" builtinId="48" customBuiltin="1"/>
    <cellStyle name="60% - Énfasis5 2" xfId="127"/>
    <cellStyle name="60% - Énfasis5 3" xfId="128"/>
    <cellStyle name="60% - Énfasis5 4" xfId="2528"/>
    <cellStyle name="60% - Énfasis6" xfId="2512" builtinId="52" customBuiltin="1"/>
    <cellStyle name="60% - Énfasis6 2" xfId="129"/>
    <cellStyle name="60% - Énfasis6 3" xfId="130"/>
    <cellStyle name="60% - Énfasis6 4" xfId="2529"/>
    <cellStyle name="BodyStyle" xfId="14"/>
    <cellStyle name="Buena 2" xfId="131"/>
    <cellStyle name="Buena 3" xfId="132"/>
    <cellStyle name="Bueno" xfId="2477" builtinId="26" customBuiltin="1"/>
    <cellStyle name="Cálculo" xfId="2482" builtinId="22" customBuiltin="1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" xfId="2484" builtinId="23" customBuiltin="1"/>
    <cellStyle name="Celda de comprobación 2" xfId="141"/>
    <cellStyle name="Celda de comprobación 3" xfId="142"/>
    <cellStyle name="Celda vinculada" xfId="2483" builtinId="24" customBuiltin="1"/>
    <cellStyle name="Celda vinculada 2" xfId="143"/>
    <cellStyle name="Celda vinculada 3" xfId="144"/>
    <cellStyle name="Encabezado 1" xfId="2473" builtinId="16" customBuiltin="1"/>
    <cellStyle name="Encabezado 4" xfId="2476" builtinId="19" customBuiltin="1"/>
    <cellStyle name="Encabezado 4 2" xfId="145"/>
    <cellStyle name="Encabezado 4 3" xfId="146"/>
    <cellStyle name="Énfasis1" xfId="2489" builtinId="29" customBuiltin="1"/>
    <cellStyle name="Énfasis1 2" xfId="147"/>
    <cellStyle name="Énfasis1 3" xfId="148"/>
    <cellStyle name="Énfasis2" xfId="2493" builtinId="33" customBuiltin="1"/>
    <cellStyle name="Énfasis2 2" xfId="149"/>
    <cellStyle name="Énfasis2 3" xfId="150"/>
    <cellStyle name="Énfasis3" xfId="2497" builtinId="37" customBuiltin="1"/>
    <cellStyle name="Énfasis3 2" xfId="151"/>
    <cellStyle name="Énfasis3 3" xfId="152"/>
    <cellStyle name="Énfasis4" xfId="2501" builtinId="41" customBuiltin="1"/>
    <cellStyle name="Énfasis4 2" xfId="153"/>
    <cellStyle name="Énfasis4 3" xfId="154"/>
    <cellStyle name="Énfasis5" xfId="2505" builtinId="45" customBuiltin="1"/>
    <cellStyle name="Énfasis5 2" xfId="155"/>
    <cellStyle name="Énfasis5 3" xfId="156"/>
    <cellStyle name="Énfasis6" xfId="2509" builtinId="49" customBuiltin="1"/>
    <cellStyle name="Énfasis6 2" xfId="157"/>
    <cellStyle name="Énfasis6 3" xfId="158"/>
    <cellStyle name="Entrada" xfId="2480" builtinId="20" customBuiltin="1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" xfId="2478" builtinId="27" customBuiltin="1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2 3" xfId="2519"/>
    <cellStyle name="Millares [0] 3" xfId="177"/>
    <cellStyle name="Millares [0] 3 2" xfId="2094"/>
    <cellStyle name="Millares [0] 4" xfId="11"/>
    <cellStyle name="Millares [0] 4 4" xfId="2465"/>
    <cellStyle name="Millares [0] 5" xfId="2513"/>
    <cellStyle name="Millares [0] 6" xfId="2467"/>
    <cellStyle name="Millares 10" xfId="17"/>
    <cellStyle name="Millares 10 2" xfId="178"/>
    <cellStyle name="Millares 11" xfId="179"/>
    <cellStyle name="Millares 12" xfId="180"/>
    <cellStyle name="Millares 12 2" xfId="2452"/>
    <cellStyle name="Millares 12 5" xfId="2521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19 2" xfId="2468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2 2 2" xfId="2522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12" xfId="2518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1 2" xfId="2520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5 7" xfId="2461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3 7" xfId="2471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0" xfId="2451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12" xfId="2456"/>
    <cellStyle name="Moneda 113" xfId="2462"/>
    <cellStyle name="Moneda 116" xfId="2458"/>
    <cellStyle name="Moneda 118" xfId="2459"/>
    <cellStyle name="Moneda 118 3" xfId="2464"/>
    <cellStyle name="Moneda 119" xfId="2460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1" xfId="2454"/>
    <cellStyle name="Moneda 121 3" xfId="2463"/>
    <cellStyle name="Moneda 122" xfId="2453"/>
    <cellStyle name="Moneda 122 18" xfId="2514"/>
    <cellStyle name="Moneda 122 4" xfId="2466"/>
    <cellStyle name="Moneda 124" xfId="2457"/>
    <cellStyle name="Moneda 125" xfId="2455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eutral" xfId="2479" builtinId="28" customBuiltin="1"/>
    <cellStyle name="Neutral 2" xfId="2523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21" xfId="2515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2 3" xfId="2517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2 9" xfId="2516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2 7" xfId="2470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33" xfId="2469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" xfId="2486" builtinId="10" customBuiltin="1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" xfId="2481" builtinId="21" customBuiltin="1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" xfId="2485" builtinId="11" customBuiltin="1"/>
    <cellStyle name="Texto de advertencia 2" xfId="2049"/>
    <cellStyle name="Texto de advertencia 3" xfId="2050"/>
    <cellStyle name="Texto explicativo" xfId="2487" builtinId="53" customBuiltin="1"/>
    <cellStyle name="Texto explicativo 2" xfId="2051"/>
    <cellStyle name="Texto explicativo 3" xfId="2052"/>
    <cellStyle name="Título" xfId="2472" builtinId="15" customBuiltin="1"/>
    <cellStyle name="Título 1 2" xfId="2053"/>
    <cellStyle name="Título 1 3" xfId="2054"/>
    <cellStyle name="Título 2" xfId="2474" builtinId="17" customBuiltin="1"/>
    <cellStyle name="Título 2 2" xfId="2055"/>
    <cellStyle name="Título 2 3" xfId="2056"/>
    <cellStyle name="Título 3" xfId="2475" builtinId="18" customBuiltin="1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30BD19"/>
      <color rgb="FFFFCC66"/>
      <color rgb="FFFF9966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41" t="s">
        <v>31</v>
      </c>
      <c r="C1" s="141"/>
      <c r="D1" s="141"/>
      <c r="F1" s="141" t="s">
        <v>35</v>
      </c>
      <c r="G1" s="141"/>
      <c r="H1" s="141"/>
      <c r="I1" s="22"/>
    </row>
    <row r="2" spans="2:9" ht="13.5" customHeight="1" x14ac:dyDescent="0.2">
      <c r="B2" s="141" t="s">
        <v>24</v>
      </c>
      <c r="C2" s="141"/>
      <c r="D2" s="141"/>
      <c r="F2" s="141" t="s">
        <v>24</v>
      </c>
      <c r="G2" s="141"/>
      <c r="H2" s="141"/>
    </row>
    <row r="3" spans="2:9" x14ac:dyDescent="0.2">
      <c r="B3" s="141" t="s">
        <v>32</v>
      </c>
      <c r="C3" s="141"/>
      <c r="D3" s="141"/>
      <c r="F3" s="141" t="s">
        <v>28</v>
      </c>
      <c r="G3" s="141"/>
      <c r="H3" s="141"/>
    </row>
    <row r="4" spans="2:9" ht="7.5" customHeight="1" x14ac:dyDescent="0.2">
      <c r="G4" s="5"/>
      <c r="H4" s="6"/>
    </row>
    <row r="5" spans="2:9" ht="55.5" customHeight="1" x14ac:dyDescent="0.2">
      <c r="B5" s="140" t="s">
        <v>0</v>
      </c>
      <c r="C5" s="140"/>
      <c r="D5" s="7" t="s">
        <v>23</v>
      </c>
      <c r="F5" s="140" t="s">
        <v>0</v>
      </c>
      <c r="G5" s="140"/>
      <c r="H5" s="7" t="s">
        <v>29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39" t="s">
        <v>7</v>
      </c>
      <c r="G9" s="139"/>
      <c r="H9" s="9">
        <f>SUM(H6:H8)</f>
        <v>39190318000</v>
      </c>
    </row>
    <row r="10" spans="2:9" ht="35.25" customHeight="1" x14ac:dyDescent="0.2">
      <c r="B10" s="139" t="s">
        <v>6</v>
      </c>
      <c r="C10" s="139"/>
      <c r="D10" s="9">
        <f>+D9+D8+D7+D6</f>
        <v>41885181893</v>
      </c>
      <c r="E10" s="12"/>
      <c r="F10" s="140" t="s">
        <v>1</v>
      </c>
      <c r="G10" s="140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39" t="s">
        <v>7</v>
      </c>
      <c r="C14" s="139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40" t="s">
        <v>1</v>
      </c>
      <c r="C15" s="140"/>
      <c r="D15" s="10">
        <f>+D10+D14</f>
        <v>64523756893</v>
      </c>
      <c r="E15" s="12"/>
      <c r="F15" s="139" t="s">
        <v>6</v>
      </c>
      <c r="G15" s="139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39" t="s">
        <v>20</v>
      </c>
      <c r="C20" s="139"/>
      <c r="D20" s="9">
        <f>SUM(D16:D19)</f>
        <v>264133043070</v>
      </c>
      <c r="E20" s="12"/>
      <c r="F20" s="139" t="s">
        <v>30</v>
      </c>
      <c r="G20" s="139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40" t="s">
        <v>20</v>
      </c>
      <c r="G21" s="140"/>
      <c r="H21" s="10">
        <f>+H15+H20</f>
        <v>394211564000</v>
      </c>
    </row>
    <row r="22" spans="2:8" ht="26.25" customHeight="1" x14ac:dyDescent="0.2">
      <c r="B22" s="140" t="s">
        <v>8</v>
      </c>
      <c r="C22" s="140"/>
      <c r="D22" s="10">
        <f>+D15+D20</f>
        <v>328656799963</v>
      </c>
      <c r="F22" s="142" t="s">
        <v>8</v>
      </c>
      <c r="G22" s="143"/>
      <c r="H22" s="10">
        <f>+H21+H10</f>
        <v>433401882000</v>
      </c>
    </row>
    <row r="23" spans="2:8" ht="18.75" customHeight="1" x14ac:dyDescent="0.2">
      <c r="B23" s="144" t="s">
        <v>33</v>
      </c>
      <c r="C23" s="144"/>
      <c r="D23" s="144"/>
      <c r="F23" s="144" t="s">
        <v>34</v>
      </c>
      <c r="G23" s="144"/>
      <c r="H23" s="144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BD19"/>
  </sheetPr>
  <dimension ref="A1:O42"/>
  <sheetViews>
    <sheetView tabSelected="1" zoomScale="90" zoomScaleNormal="9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RowHeight="12" x14ac:dyDescent="0.2"/>
  <cols>
    <col min="1" max="1" width="11.42578125" style="23"/>
    <col min="2" max="2" width="10.140625" style="23" customWidth="1"/>
    <col min="3" max="3" width="55.7109375" style="24" customWidth="1"/>
    <col min="4" max="4" width="11" style="25" customWidth="1"/>
    <col min="5" max="6" width="20.85546875" style="23" customWidth="1"/>
    <col min="7" max="7" width="7.5703125" style="23" customWidth="1"/>
    <col min="8" max="8" width="20.85546875" style="23" customWidth="1"/>
    <col min="9" max="9" width="7.5703125" style="23" customWidth="1"/>
    <col min="10" max="10" width="21" style="23" customWidth="1"/>
    <col min="11" max="11" width="8.42578125" style="23" customWidth="1"/>
    <col min="12" max="12" width="8.140625" style="23" customWidth="1"/>
    <col min="13" max="13" width="11.42578125" style="23"/>
    <col min="14" max="15" width="14.42578125" style="23" bestFit="1" customWidth="1"/>
    <col min="16" max="16384" width="11.42578125" style="23"/>
  </cols>
  <sheetData>
    <row r="1" spans="1:14" x14ac:dyDescent="0.2">
      <c r="B1" s="145" t="s">
        <v>48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4" x14ac:dyDescent="0.2">
      <c r="B2" s="145" t="s">
        <v>49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4" x14ac:dyDescent="0.2">
      <c r="B3" s="145" t="s">
        <v>79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4" ht="12.75" thickBot="1" x14ac:dyDescent="0.25"/>
    <row r="5" spans="1:14" ht="36" x14ac:dyDescent="0.2">
      <c r="B5" s="146" t="s">
        <v>0</v>
      </c>
      <c r="C5" s="147"/>
      <c r="D5" s="148" t="s">
        <v>78</v>
      </c>
      <c r="E5" s="149"/>
      <c r="F5" s="92" t="s">
        <v>2</v>
      </c>
      <c r="G5" s="93" t="s">
        <v>3</v>
      </c>
      <c r="H5" s="93" t="s">
        <v>4</v>
      </c>
      <c r="I5" s="93" t="s">
        <v>42</v>
      </c>
      <c r="J5" s="94" t="s">
        <v>5</v>
      </c>
      <c r="K5" s="95" t="s">
        <v>46</v>
      </c>
      <c r="L5" s="95" t="s">
        <v>47</v>
      </c>
    </row>
    <row r="6" spans="1:14" s="25" customFormat="1" ht="31.5" customHeight="1" x14ac:dyDescent="0.2">
      <c r="A6" s="150" t="s">
        <v>72</v>
      </c>
      <c r="B6" s="96">
        <v>7563</v>
      </c>
      <c r="C6" s="97" t="s">
        <v>55</v>
      </c>
      <c r="D6" s="98" t="s">
        <v>50</v>
      </c>
      <c r="E6" s="51">
        <v>198770000</v>
      </c>
      <c r="F6" s="51">
        <v>88335882</v>
      </c>
      <c r="G6" s="83">
        <f t="shared" ref="G6:G33" si="0">F6/E6</f>
        <v>0.44441254716506517</v>
      </c>
      <c r="H6" s="51">
        <v>88335882</v>
      </c>
      <c r="I6" s="83">
        <f t="shared" ref="I6:I33" si="1">+H6/E6</f>
        <v>0.44441254716506517</v>
      </c>
      <c r="J6" s="51">
        <v>34234096</v>
      </c>
      <c r="K6" s="83">
        <f t="shared" ref="K6:K33" si="2">+J6/E6</f>
        <v>0.17222969260954873</v>
      </c>
      <c r="L6" s="83">
        <f t="shared" ref="L6:L33" si="3">+J6/H6</f>
        <v>0.38754462201441536</v>
      </c>
    </row>
    <row r="7" spans="1:14" s="25" customFormat="1" ht="15" customHeight="1" x14ac:dyDescent="0.2">
      <c r="A7" s="151"/>
      <c r="B7" s="133">
        <v>7568</v>
      </c>
      <c r="C7" s="131" t="s">
        <v>56</v>
      </c>
      <c r="D7" s="98" t="s">
        <v>50</v>
      </c>
      <c r="E7" s="51">
        <v>15705499000</v>
      </c>
      <c r="F7" s="51">
        <v>12027587459</v>
      </c>
      <c r="G7" s="83">
        <f t="shared" si="0"/>
        <v>0.76582014102194396</v>
      </c>
      <c r="H7" s="51">
        <v>7594678619</v>
      </c>
      <c r="I7" s="83">
        <f t="shared" si="1"/>
        <v>0.48356811961211804</v>
      </c>
      <c r="J7" s="51">
        <v>2659791912</v>
      </c>
      <c r="K7" s="83">
        <f t="shared" si="2"/>
        <v>0.16935418046889181</v>
      </c>
      <c r="L7" s="83">
        <f t="shared" si="3"/>
        <v>0.35021783612355384</v>
      </c>
    </row>
    <row r="8" spans="1:14" s="25" customFormat="1" ht="41.25" customHeight="1" x14ac:dyDescent="0.2">
      <c r="A8" s="150"/>
      <c r="B8" s="136">
        <v>7570</v>
      </c>
      <c r="C8" s="135" t="s">
        <v>57</v>
      </c>
      <c r="D8" s="98" t="s">
        <v>50</v>
      </c>
      <c r="E8" s="51">
        <v>17907145000</v>
      </c>
      <c r="F8" s="51">
        <v>10795609540</v>
      </c>
      <c r="G8" s="83">
        <f t="shared" si="0"/>
        <v>0.60286603699249652</v>
      </c>
      <c r="H8" s="51">
        <v>5256392341</v>
      </c>
      <c r="I8" s="83">
        <f t="shared" si="1"/>
        <v>0.2935360349737493</v>
      </c>
      <c r="J8" s="51">
        <v>1014291153</v>
      </c>
      <c r="K8" s="83">
        <f t="shared" si="2"/>
        <v>5.6641701008172993E-2</v>
      </c>
      <c r="L8" s="83">
        <f t="shared" si="3"/>
        <v>0.19296336483266327</v>
      </c>
    </row>
    <row r="9" spans="1:14" s="25" customFormat="1" ht="21" customHeight="1" x14ac:dyDescent="0.2">
      <c r="A9" s="150"/>
      <c r="B9" s="96">
        <v>7574</v>
      </c>
      <c r="C9" s="97" t="s">
        <v>58</v>
      </c>
      <c r="D9" s="98" t="s">
        <v>50</v>
      </c>
      <c r="E9" s="51">
        <v>4687446000</v>
      </c>
      <c r="F9" s="51">
        <v>3012018575</v>
      </c>
      <c r="G9" s="83">
        <f t="shared" si="0"/>
        <v>0.64257136508879253</v>
      </c>
      <c r="H9" s="51">
        <v>1590383575</v>
      </c>
      <c r="I9" s="83">
        <f t="shared" si="1"/>
        <v>0.33928573790503402</v>
      </c>
      <c r="J9" s="51">
        <v>837433115</v>
      </c>
      <c r="K9" s="83">
        <f t="shared" si="2"/>
        <v>0.17865445596599938</v>
      </c>
      <c r="L9" s="83">
        <f t="shared" si="3"/>
        <v>0.52656046513810351</v>
      </c>
    </row>
    <row r="10" spans="1:14" s="25" customFormat="1" x14ac:dyDescent="0.2">
      <c r="A10" s="150"/>
      <c r="B10" s="157" t="s">
        <v>7</v>
      </c>
      <c r="C10" s="157"/>
      <c r="D10" s="106" t="s">
        <v>50</v>
      </c>
      <c r="E10" s="113">
        <f>+E6+E7+E8+E9</f>
        <v>38498860000</v>
      </c>
      <c r="F10" s="113">
        <f>+F6+F7+F8+F9</f>
        <v>25923551456</v>
      </c>
      <c r="G10" s="107">
        <f t="shared" si="0"/>
        <v>0.6733589372776233</v>
      </c>
      <c r="H10" s="113">
        <f>+H6+H7+H8+H9</f>
        <v>14529790417</v>
      </c>
      <c r="I10" s="107">
        <f t="shared" si="1"/>
        <v>0.37740832889597248</v>
      </c>
      <c r="J10" s="113">
        <f>+J6+J7+J8+J9</f>
        <v>4545750276</v>
      </c>
      <c r="K10" s="107">
        <f t="shared" si="2"/>
        <v>0.11807493198499903</v>
      </c>
      <c r="L10" s="107">
        <f t="shared" si="3"/>
        <v>0.31285725021067246</v>
      </c>
    </row>
    <row r="11" spans="1:14" s="25" customFormat="1" ht="24" customHeight="1" x14ac:dyDescent="0.2">
      <c r="A11" s="150"/>
      <c r="B11" s="132">
        <v>7589</v>
      </c>
      <c r="C11" s="132" t="s">
        <v>59</v>
      </c>
      <c r="D11" s="98" t="s">
        <v>50</v>
      </c>
      <c r="E11" s="51">
        <v>20016618000</v>
      </c>
      <c r="F11" s="51">
        <v>13622572382</v>
      </c>
      <c r="G11" s="83">
        <f t="shared" si="0"/>
        <v>0.68056313918764899</v>
      </c>
      <c r="H11" s="51">
        <v>11018458385</v>
      </c>
      <c r="I11" s="83">
        <f t="shared" si="1"/>
        <v>0.55046553743494531</v>
      </c>
      <c r="J11" s="51">
        <v>3740143274</v>
      </c>
      <c r="K11" s="83">
        <f t="shared" si="2"/>
        <v>0.18685190844926949</v>
      </c>
      <c r="L11" s="83">
        <f t="shared" si="3"/>
        <v>0.33944342695813523</v>
      </c>
    </row>
    <row r="12" spans="1:14" s="25" customFormat="1" x14ac:dyDescent="0.2">
      <c r="A12" s="150"/>
      <c r="B12" s="157" t="s">
        <v>38</v>
      </c>
      <c r="C12" s="157"/>
      <c r="D12" s="106" t="s">
        <v>50</v>
      </c>
      <c r="E12" s="114">
        <f>+E11</f>
        <v>20016618000</v>
      </c>
      <c r="F12" s="114">
        <f>+F11</f>
        <v>13622572382</v>
      </c>
      <c r="G12" s="107">
        <f t="shared" si="0"/>
        <v>0.68056313918764899</v>
      </c>
      <c r="H12" s="114">
        <f>+H11</f>
        <v>11018458385</v>
      </c>
      <c r="I12" s="107">
        <f t="shared" si="1"/>
        <v>0.55046553743494531</v>
      </c>
      <c r="J12" s="114">
        <f>+J11</f>
        <v>3740143274</v>
      </c>
      <c r="K12" s="107">
        <f t="shared" si="2"/>
        <v>0.18685190844926949</v>
      </c>
      <c r="L12" s="107">
        <f t="shared" si="3"/>
        <v>0.33944342695813523</v>
      </c>
      <c r="N12" s="138"/>
    </row>
    <row r="13" spans="1:14" s="25" customFormat="1" x14ac:dyDescent="0.2">
      <c r="A13" s="150"/>
      <c r="B13" s="158" t="s">
        <v>1</v>
      </c>
      <c r="C13" s="158"/>
      <c r="D13" s="121" t="s">
        <v>50</v>
      </c>
      <c r="E13" s="122">
        <f>+E10+E12</f>
        <v>58515478000</v>
      </c>
      <c r="F13" s="122">
        <f>+F10+F12</f>
        <v>39546123838</v>
      </c>
      <c r="G13" s="123">
        <f t="shared" si="0"/>
        <v>0.67582330674971158</v>
      </c>
      <c r="H13" s="122">
        <f>+H10+H12</f>
        <v>25548248802</v>
      </c>
      <c r="I13" s="123">
        <f t="shared" si="1"/>
        <v>0.43660668382474804</v>
      </c>
      <c r="J13" s="122">
        <f>+J10+J12</f>
        <v>8285893550</v>
      </c>
      <c r="K13" s="123">
        <f t="shared" si="2"/>
        <v>0.14160174082488056</v>
      </c>
      <c r="L13" s="123">
        <f t="shared" si="3"/>
        <v>0.32432334655169609</v>
      </c>
      <c r="N13" s="138"/>
    </row>
    <row r="14" spans="1:14" s="25" customFormat="1" ht="19.5" customHeight="1" x14ac:dyDescent="0.2">
      <c r="A14" s="150"/>
      <c r="B14" s="101">
        <v>7596</v>
      </c>
      <c r="C14" s="97" t="s">
        <v>60</v>
      </c>
      <c r="D14" s="98" t="s">
        <v>50</v>
      </c>
      <c r="E14" s="51">
        <v>3711828000</v>
      </c>
      <c r="F14" s="51">
        <v>3631310108</v>
      </c>
      <c r="G14" s="83">
        <f t="shared" si="0"/>
        <v>0.97830775240663093</v>
      </c>
      <c r="H14" s="62">
        <v>2076124627</v>
      </c>
      <c r="I14" s="83">
        <f t="shared" si="1"/>
        <v>0.55932673254256393</v>
      </c>
      <c r="J14" s="62">
        <v>1115370979</v>
      </c>
      <c r="K14" s="83">
        <f t="shared" si="2"/>
        <v>0.30049101924981436</v>
      </c>
      <c r="L14" s="83">
        <f t="shared" si="3"/>
        <v>0.53723700614818626</v>
      </c>
    </row>
    <row r="15" spans="1:14" s="25" customFormat="1" ht="24" x14ac:dyDescent="0.2">
      <c r="A15" s="150"/>
      <c r="B15" s="134">
        <v>7588</v>
      </c>
      <c r="C15" s="135" t="s">
        <v>61</v>
      </c>
      <c r="D15" s="98" t="s">
        <v>50</v>
      </c>
      <c r="E15" s="51">
        <v>7656635000</v>
      </c>
      <c r="F15" s="51">
        <v>5966940632</v>
      </c>
      <c r="G15" s="83">
        <f t="shared" si="0"/>
        <v>0.77931632264042883</v>
      </c>
      <c r="H15" s="51">
        <v>5448211400</v>
      </c>
      <c r="I15" s="83">
        <f t="shared" si="1"/>
        <v>0.71156733996070076</v>
      </c>
      <c r="J15" s="51">
        <v>1782088389</v>
      </c>
      <c r="K15" s="83">
        <f t="shared" si="2"/>
        <v>0.23275086105057902</v>
      </c>
      <c r="L15" s="83">
        <f t="shared" si="3"/>
        <v>0.327096042749002</v>
      </c>
      <c r="N15" s="138"/>
    </row>
    <row r="16" spans="1:14" s="25" customFormat="1" ht="20.25" customHeight="1" x14ac:dyDescent="0.2">
      <c r="A16" s="150"/>
      <c r="B16" s="102">
        <v>7583</v>
      </c>
      <c r="C16" s="97" t="s">
        <v>62</v>
      </c>
      <c r="D16" s="98" t="s">
        <v>50</v>
      </c>
      <c r="E16" s="51">
        <v>9633499000</v>
      </c>
      <c r="F16" s="51">
        <v>2904962328</v>
      </c>
      <c r="G16" s="83">
        <f t="shared" si="0"/>
        <v>0.30154799704655599</v>
      </c>
      <c r="H16" s="62">
        <v>2469705780</v>
      </c>
      <c r="I16" s="83">
        <f t="shared" si="1"/>
        <v>0.25636643342154292</v>
      </c>
      <c r="J16" s="62">
        <v>762800513</v>
      </c>
      <c r="K16" s="83">
        <f t="shared" si="2"/>
        <v>7.9182082543424778E-2</v>
      </c>
      <c r="L16" s="83">
        <f t="shared" si="3"/>
        <v>0.30886290957297757</v>
      </c>
      <c r="N16" s="138"/>
    </row>
    <row r="17" spans="1:15" s="25" customFormat="1" ht="21" customHeight="1" x14ac:dyDescent="0.2">
      <c r="A17" s="150"/>
      <c r="B17" s="102">
        <v>7579</v>
      </c>
      <c r="C17" s="97" t="s">
        <v>63</v>
      </c>
      <c r="D17" s="98" t="s">
        <v>50</v>
      </c>
      <c r="E17" s="51">
        <v>7664170000</v>
      </c>
      <c r="F17" s="62">
        <v>3611923052</v>
      </c>
      <c r="G17" s="83">
        <f t="shared" si="0"/>
        <v>0.47127386944705035</v>
      </c>
      <c r="H17" s="62">
        <v>3059590502</v>
      </c>
      <c r="I17" s="83">
        <f t="shared" si="1"/>
        <v>0.39920702463541385</v>
      </c>
      <c r="J17" s="62">
        <v>585638452</v>
      </c>
      <c r="K17" s="83">
        <f t="shared" si="2"/>
        <v>7.641250807328126E-2</v>
      </c>
      <c r="L17" s="83">
        <f t="shared" si="3"/>
        <v>0.19141073016705293</v>
      </c>
    </row>
    <row r="18" spans="1:15" s="25" customFormat="1" x14ac:dyDescent="0.2">
      <c r="A18" s="151"/>
      <c r="B18" s="157" t="s">
        <v>39</v>
      </c>
      <c r="C18" s="157"/>
      <c r="D18" s="106" t="s">
        <v>50</v>
      </c>
      <c r="E18" s="113">
        <f>+E14+E15+E16+E17</f>
        <v>28666132000</v>
      </c>
      <c r="F18" s="113">
        <f>+F14+F15+F16+F17</f>
        <v>16115136120</v>
      </c>
      <c r="G18" s="107">
        <f t="shared" si="0"/>
        <v>0.56216639621976205</v>
      </c>
      <c r="H18" s="117">
        <f>+H14+H15+H16+H17</f>
        <v>13053632309</v>
      </c>
      <c r="I18" s="107">
        <f t="shared" si="1"/>
        <v>0.45536775973123966</v>
      </c>
      <c r="J18" s="117">
        <f>+J14+J15+J16+J17</f>
        <v>4245898333</v>
      </c>
      <c r="K18" s="107">
        <f t="shared" si="2"/>
        <v>0.14811549507272206</v>
      </c>
      <c r="L18" s="107">
        <f t="shared" si="3"/>
        <v>0.32526566035360205</v>
      </c>
    </row>
    <row r="19" spans="1:15" s="25" customFormat="1" ht="12" customHeight="1" x14ac:dyDescent="0.2">
      <c r="A19" s="150"/>
      <c r="B19" s="103">
        <v>7581</v>
      </c>
      <c r="C19" s="104" t="s">
        <v>64</v>
      </c>
      <c r="D19" s="98" t="s">
        <v>50</v>
      </c>
      <c r="E19" s="51">
        <v>7095388000</v>
      </c>
      <c r="F19" s="62">
        <v>3530101000</v>
      </c>
      <c r="G19" s="83">
        <f t="shared" si="0"/>
        <v>0.4975205020500641</v>
      </c>
      <c r="H19" s="62">
        <v>3264324000</v>
      </c>
      <c r="I19" s="83">
        <f t="shared" si="1"/>
        <v>0.46006279008279743</v>
      </c>
      <c r="J19" s="124">
        <v>1060644577</v>
      </c>
      <c r="K19" s="78">
        <f t="shared" si="2"/>
        <v>0.14948366135861774</v>
      </c>
      <c r="L19" s="78">
        <f t="shared" si="3"/>
        <v>0.32492012955821786</v>
      </c>
      <c r="N19" s="138"/>
    </row>
    <row r="20" spans="1:15" ht="12" customHeight="1" x14ac:dyDescent="0.2">
      <c r="A20" s="150"/>
      <c r="B20" s="157" t="s">
        <v>7</v>
      </c>
      <c r="C20" s="157"/>
      <c r="D20" s="106" t="s">
        <v>50</v>
      </c>
      <c r="E20" s="114">
        <f>+E19</f>
        <v>7095388000</v>
      </c>
      <c r="F20" s="114">
        <f>+F19</f>
        <v>3530101000</v>
      </c>
      <c r="G20" s="107">
        <f t="shared" si="0"/>
        <v>0.4975205020500641</v>
      </c>
      <c r="H20" s="114">
        <f>+H19</f>
        <v>3264324000</v>
      </c>
      <c r="I20" s="107">
        <f t="shared" si="1"/>
        <v>0.46006279008279743</v>
      </c>
      <c r="J20" s="114">
        <f>+J19</f>
        <v>1060644577</v>
      </c>
      <c r="K20" s="107">
        <f t="shared" si="2"/>
        <v>0.14948366135861774</v>
      </c>
      <c r="L20" s="107">
        <f t="shared" si="3"/>
        <v>0.32492012955821786</v>
      </c>
      <c r="N20" s="52"/>
      <c r="O20" s="52"/>
    </row>
    <row r="21" spans="1:15" ht="24" customHeight="1" x14ac:dyDescent="0.2">
      <c r="A21" s="150"/>
      <c r="B21" s="131">
        <v>7573</v>
      </c>
      <c r="C21" s="130" t="s">
        <v>65</v>
      </c>
      <c r="D21" s="98" t="s">
        <v>50</v>
      </c>
      <c r="E21" s="51">
        <v>38044031000</v>
      </c>
      <c r="F21" s="51">
        <v>25249663459</v>
      </c>
      <c r="G21" s="83">
        <f t="shared" si="0"/>
        <v>0.6636957965626723</v>
      </c>
      <c r="H21" s="62">
        <v>8089059241</v>
      </c>
      <c r="I21" s="83">
        <f t="shared" si="1"/>
        <v>0.2126236108103266</v>
      </c>
      <c r="J21" s="62">
        <v>5681878291</v>
      </c>
      <c r="K21" s="83">
        <f t="shared" si="2"/>
        <v>0.14935005943507931</v>
      </c>
      <c r="L21" s="83">
        <f t="shared" si="3"/>
        <v>0.70241521562865761</v>
      </c>
    </row>
    <row r="22" spans="1:15" ht="21.75" customHeight="1" x14ac:dyDescent="0.2">
      <c r="A22" s="150"/>
      <c r="B22" s="102">
        <v>7576</v>
      </c>
      <c r="C22" s="105" t="s">
        <v>66</v>
      </c>
      <c r="D22" s="98" t="s">
        <v>50</v>
      </c>
      <c r="E22" s="51">
        <v>6292878000</v>
      </c>
      <c r="F22" s="62">
        <v>1998649904</v>
      </c>
      <c r="G22" s="83">
        <f t="shared" si="0"/>
        <v>0.31760506146790068</v>
      </c>
      <c r="H22" s="62">
        <v>1843583884</v>
      </c>
      <c r="I22" s="83">
        <f t="shared" si="1"/>
        <v>0.29296355085860554</v>
      </c>
      <c r="J22" s="62">
        <v>550211445</v>
      </c>
      <c r="K22" s="83">
        <f t="shared" si="2"/>
        <v>8.7433992046246564E-2</v>
      </c>
      <c r="L22" s="83">
        <f t="shared" si="3"/>
        <v>0.29844665587237257</v>
      </c>
    </row>
    <row r="23" spans="1:15" x14ac:dyDescent="0.2">
      <c r="A23" s="150"/>
      <c r="B23" s="159">
        <v>7587</v>
      </c>
      <c r="C23" s="161" t="s">
        <v>67</v>
      </c>
      <c r="D23" s="98" t="s">
        <v>50</v>
      </c>
      <c r="E23" s="51">
        <f>SUM(E24:E25)</f>
        <v>91384237816</v>
      </c>
      <c r="F23" s="51">
        <f>SUM(F24:F25)</f>
        <v>75711467440</v>
      </c>
      <c r="G23" s="83">
        <f t="shared" si="0"/>
        <v>0.8284959118709645</v>
      </c>
      <c r="H23" s="51">
        <f>SUM(H24:H25)</f>
        <v>73840117489</v>
      </c>
      <c r="I23" s="83">
        <f t="shared" si="1"/>
        <v>0.8080180921098814</v>
      </c>
      <c r="J23" s="51">
        <f>SUM(J24:J25)</f>
        <v>12437346029</v>
      </c>
      <c r="K23" s="83">
        <f t="shared" si="2"/>
        <v>0.13609946667216619</v>
      </c>
      <c r="L23" s="83">
        <f t="shared" si="3"/>
        <v>0.16843616250817584</v>
      </c>
    </row>
    <row r="24" spans="1:15" x14ac:dyDescent="0.2">
      <c r="A24" s="150"/>
      <c r="B24" s="160"/>
      <c r="C24" s="162"/>
      <c r="D24" s="99" t="s">
        <v>53</v>
      </c>
      <c r="E24" s="111">
        <v>90243779816</v>
      </c>
      <c r="F24" s="115">
        <v>75711467440</v>
      </c>
      <c r="G24" s="84">
        <f t="shared" si="0"/>
        <v>0.83896604945371034</v>
      </c>
      <c r="H24" s="115">
        <v>73840117489</v>
      </c>
      <c r="I24" s="84">
        <f t="shared" si="1"/>
        <v>0.81822944073878789</v>
      </c>
      <c r="J24" s="115">
        <v>12437346029</v>
      </c>
      <c r="K24" s="85">
        <f t="shared" si="2"/>
        <v>0.13781942704925232</v>
      </c>
      <c r="L24" s="85">
        <f t="shared" si="3"/>
        <v>0.16843616250817584</v>
      </c>
    </row>
    <row r="25" spans="1:15" x14ac:dyDescent="0.2">
      <c r="A25" s="150"/>
      <c r="B25" s="160"/>
      <c r="C25" s="162"/>
      <c r="D25" s="100" t="s">
        <v>54</v>
      </c>
      <c r="E25" s="112">
        <v>1140458000</v>
      </c>
      <c r="F25" s="116">
        <v>0</v>
      </c>
      <c r="G25" s="86">
        <f t="shared" si="0"/>
        <v>0</v>
      </c>
      <c r="H25" s="116">
        <v>0</v>
      </c>
      <c r="I25" s="86">
        <f t="shared" si="1"/>
        <v>0</v>
      </c>
      <c r="J25" s="116">
        <v>0</v>
      </c>
      <c r="K25" s="87">
        <f t="shared" si="2"/>
        <v>0</v>
      </c>
      <c r="L25" s="87" t="e">
        <f t="shared" si="3"/>
        <v>#DIV/0!</v>
      </c>
    </row>
    <row r="26" spans="1:15" x14ac:dyDescent="0.2">
      <c r="A26" s="150"/>
      <c r="B26" s="159">
        <v>7578</v>
      </c>
      <c r="C26" s="161" t="s">
        <v>68</v>
      </c>
      <c r="D26" s="98" t="s">
        <v>50</v>
      </c>
      <c r="E26" s="51">
        <f>SUM(E27:E28)</f>
        <v>128556055000</v>
      </c>
      <c r="F26" s="51">
        <f>SUM(F27:F28)</f>
        <v>49564232412</v>
      </c>
      <c r="G26" s="83">
        <f t="shared" si="0"/>
        <v>0.38554568598110761</v>
      </c>
      <c r="H26" s="51">
        <f>SUM(H27:H28)</f>
        <v>38089593434</v>
      </c>
      <c r="I26" s="83">
        <f t="shared" si="1"/>
        <v>0.29628782116875008</v>
      </c>
      <c r="J26" s="51">
        <f>SUM(J27:J28)</f>
        <v>13517162968</v>
      </c>
      <c r="K26" s="83">
        <f t="shared" si="2"/>
        <v>0.10514606229943817</v>
      </c>
      <c r="L26" s="83">
        <f t="shared" si="3"/>
        <v>0.35487811103633737</v>
      </c>
    </row>
    <row r="27" spans="1:15" x14ac:dyDescent="0.2">
      <c r="A27" s="150"/>
      <c r="B27" s="160"/>
      <c r="C27" s="162"/>
      <c r="D27" s="99" t="s">
        <v>53</v>
      </c>
      <c r="E27" s="111">
        <v>124977158000</v>
      </c>
      <c r="F27" s="115">
        <v>49564232412</v>
      </c>
      <c r="G27" s="84">
        <f t="shared" si="0"/>
        <v>0.39658632989557979</v>
      </c>
      <c r="H27" s="115">
        <v>38089593434</v>
      </c>
      <c r="I27" s="84">
        <f t="shared" si="1"/>
        <v>0.30477244036866319</v>
      </c>
      <c r="J27" s="115">
        <v>13517162968</v>
      </c>
      <c r="K27" s="85">
        <f t="shared" si="2"/>
        <v>0.10815706793396598</v>
      </c>
      <c r="L27" s="85">
        <f t="shared" si="3"/>
        <v>0.35487811103633737</v>
      </c>
    </row>
    <row r="28" spans="1:15" x14ac:dyDescent="0.2">
      <c r="A28" s="150"/>
      <c r="B28" s="160"/>
      <c r="C28" s="162"/>
      <c r="D28" s="100" t="s">
        <v>54</v>
      </c>
      <c r="E28" s="112">
        <v>3578897000</v>
      </c>
      <c r="F28" s="116">
        <v>0</v>
      </c>
      <c r="G28" s="86">
        <f t="shared" si="0"/>
        <v>0</v>
      </c>
      <c r="H28" s="116">
        <v>0</v>
      </c>
      <c r="I28" s="86">
        <f t="shared" si="1"/>
        <v>0</v>
      </c>
      <c r="J28" s="116">
        <v>0</v>
      </c>
      <c r="K28" s="87">
        <f t="shared" si="2"/>
        <v>0</v>
      </c>
      <c r="L28" s="87" t="e">
        <f t="shared" si="3"/>
        <v>#DIV/0!</v>
      </c>
    </row>
    <row r="29" spans="1:15" x14ac:dyDescent="0.2">
      <c r="A29" s="150"/>
      <c r="B29" s="157" t="s">
        <v>40</v>
      </c>
      <c r="C29" s="157"/>
      <c r="D29" s="106" t="s">
        <v>50</v>
      </c>
      <c r="E29" s="113">
        <f>+E21+E22+E23+E26</f>
        <v>264277201816</v>
      </c>
      <c r="F29" s="113">
        <f>+F21+F22+F23+F26</f>
        <v>152524013215</v>
      </c>
      <c r="G29" s="107">
        <f t="shared" si="0"/>
        <v>0.57713647702836324</v>
      </c>
      <c r="H29" s="113">
        <f>+H21+H22+H23+H26</f>
        <v>121862354048</v>
      </c>
      <c r="I29" s="107">
        <f t="shared" si="1"/>
        <v>0.4611156513335769</v>
      </c>
      <c r="J29" s="113">
        <f>+J21+J22+J23+J26</f>
        <v>32186598733</v>
      </c>
      <c r="K29" s="107">
        <f t="shared" si="2"/>
        <v>0.12179105315111348</v>
      </c>
      <c r="L29" s="107">
        <f t="shared" si="3"/>
        <v>0.26412257488741858</v>
      </c>
    </row>
    <row r="30" spans="1:15" ht="24" customHeight="1" x14ac:dyDescent="0.2">
      <c r="A30" s="150"/>
      <c r="B30" s="133">
        <v>7593</v>
      </c>
      <c r="C30" s="130" t="s">
        <v>69</v>
      </c>
      <c r="D30" s="98" t="s">
        <v>50</v>
      </c>
      <c r="E30" s="51">
        <v>29910573000</v>
      </c>
      <c r="F30" s="51">
        <v>17984128220</v>
      </c>
      <c r="G30" s="83">
        <f t="shared" si="0"/>
        <v>0.60126324627749528</v>
      </c>
      <c r="H30" s="62">
        <v>17073931047</v>
      </c>
      <c r="I30" s="83">
        <f t="shared" si="1"/>
        <v>0.57083262988642847</v>
      </c>
      <c r="J30" s="62">
        <v>4858773901</v>
      </c>
      <c r="K30" s="83">
        <f>+J30/E30</f>
        <v>0.16244335743751884</v>
      </c>
      <c r="L30" s="83">
        <f t="shared" si="3"/>
        <v>0.2845726556833974</v>
      </c>
    </row>
    <row r="31" spans="1:15" ht="24" customHeight="1" x14ac:dyDescent="0.2">
      <c r="A31" s="150"/>
      <c r="B31" s="131">
        <v>7653</v>
      </c>
      <c r="C31" s="130" t="s">
        <v>70</v>
      </c>
      <c r="D31" s="98" t="s">
        <v>50</v>
      </c>
      <c r="E31" s="51">
        <v>26121882000</v>
      </c>
      <c r="F31" s="51">
        <v>19751921651</v>
      </c>
      <c r="G31" s="83">
        <f t="shared" si="0"/>
        <v>0.75614466258594992</v>
      </c>
      <c r="H31" s="62">
        <v>17244963199</v>
      </c>
      <c r="I31" s="83">
        <f t="shared" si="1"/>
        <v>0.66017307631203603</v>
      </c>
      <c r="J31" s="62">
        <v>3821407490</v>
      </c>
      <c r="K31" s="83">
        <f t="shared" si="2"/>
        <v>0.14629143068634948</v>
      </c>
      <c r="L31" s="83">
        <f t="shared" si="3"/>
        <v>0.22159557233625152</v>
      </c>
    </row>
    <row r="32" spans="1:15" ht="22.5" customHeight="1" x14ac:dyDescent="0.2">
      <c r="A32" s="152"/>
      <c r="B32" s="102">
        <v>7595</v>
      </c>
      <c r="C32" s="105" t="s">
        <v>71</v>
      </c>
      <c r="D32" s="98" t="s">
        <v>50</v>
      </c>
      <c r="E32" s="51">
        <v>5952044000</v>
      </c>
      <c r="F32" s="62">
        <v>3623738943</v>
      </c>
      <c r="G32" s="83">
        <f t="shared" si="0"/>
        <v>0.60882260665411747</v>
      </c>
      <c r="H32" s="62">
        <v>3599777877</v>
      </c>
      <c r="I32" s="83">
        <f t="shared" si="1"/>
        <v>0.60479691968002924</v>
      </c>
      <c r="J32" s="62">
        <v>1039989747</v>
      </c>
      <c r="K32" s="83">
        <f t="shared" si="2"/>
        <v>0.17472816850816292</v>
      </c>
      <c r="L32" s="83">
        <f t="shared" si="3"/>
        <v>0.28890386644264604</v>
      </c>
    </row>
    <row r="33" spans="1:12" ht="24" customHeight="1" x14ac:dyDescent="0.2">
      <c r="A33" s="153"/>
      <c r="B33" s="102">
        <v>7907</v>
      </c>
      <c r="C33" s="105" t="s">
        <v>76</v>
      </c>
      <c r="D33" s="98" t="s">
        <v>50</v>
      </c>
      <c r="E33" s="51">
        <v>1995000000</v>
      </c>
      <c r="F33" s="62">
        <v>1691561272</v>
      </c>
      <c r="G33" s="83">
        <f t="shared" si="0"/>
        <v>0.84790038696741854</v>
      </c>
      <c r="H33" s="62">
        <v>613261870</v>
      </c>
      <c r="I33" s="83">
        <f t="shared" si="1"/>
        <v>0.30739943358395988</v>
      </c>
      <c r="J33" s="62">
        <v>176126962</v>
      </c>
      <c r="K33" s="83">
        <f t="shared" si="2"/>
        <v>8.8284191478696747E-2</v>
      </c>
      <c r="L33" s="83">
        <f t="shared" si="3"/>
        <v>0.28719698813167693</v>
      </c>
    </row>
    <row r="34" spans="1:12" x14ac:dyDescent="0.2">
      <c r="A34" s="152"/>
      <c r="B34" s="157" t="s">
        <v>41</v>
      </c>
      <c r="C34" s="157"/>
      <c r="D34" s="106" t="s">
        <v>50</v>
      </c>
      <c r="E34" s="114">
        <f>+E30+E31+E32+E33</f>
        <v>63979499000</v>
      </c>
      <c r="F34" s="114">
        <f>+F30+F31+F32+F33</f>
        <v>43051350086</v>
      </c>
      <c r="G34" s="107">
        <f>F34/E34</f>
        <v>0.67289289161204591</v>
      </c>
      <c r="H34" s="114">
        <f>+H30+H31+H32+H33</f>
        <v>38531933993</v>
      </c>
      <c r="I34" s="107">
        <f>+H34/E34</f>
        <v>0.60225438765939698</v>
      </c>
      <c r="J34" s="114">
        <f>+J30+J31+J32+J33</f>
        <v>9896298100</v>
      </c>
      <c r="K34" s="107">
        <f>+J34/E34</f>
        <v>0.15467920591250645</v>
      </c>
      <c r="L34" s="107">
        <f>+J34/H34</f>
        <v>0.25683367208606334</v>
      </c>
    </row>
    <row r="35" spans="1:12" x14ac:dyDescent="0.2">
      <c r="A35" s="152"/>
      <c r="B35" s="158" t="s">
        <v>20</v>
      </c>
      <c r="C35" s="158"/>
      <c r="D35" s="121" t="s">
        <v>50</v>
      </c>
      <c r="E35" s="122">
        <f>+E18+E20+E29+E34</f>
        <v>364018220816</v>
      </c>
      <c r="F35" s="122">
        <f>+F18+F20+F29+F34</f>
        <v>215220600421</v>
      </c>
      <c r="G35" s="123">
        <f>F35/E35</f>
        <v>0.59123579017157879</v>
      </c>
      <c r="H35" s="122">
        <f>+H18+H20+H29+H34</f>
        <v>176712244350</v>
      </c>
      <c r="I35" s="123">
        <f>+H35/E35</f>
        <v>0.48544889855753293</v>
      </c>
      <c r="J35" s="122">
        <f>+J18+J20+J29+J34</f>
        <v>47389439743</v>
      </c>
      <c r="K35" s="123">
        <f>+J35/E35</f>
        <v>0.13018425186730942</v>
      </c>
      <c r="L35" s="123">
        <f>+J35/H35</f>
        <v>0.2681729266543606</v>
      </c>
    </row>
    <row r="36" spans="1:12" x14ac:dyDescent="0.2">
      <c r="A36" s="50"/>
      <c r="B36" s="154" t="s">
        <v>73</v>
      </c>
      <c r="C36" s="155"/>
      <c r="D36" s="156"/>
      <c r="E36" s="63">
        <f>+E13+E35</f>
        <v>422533698816</v>
      </c>
      <c r="F36" s="63">
        <f>+F13+F35</f>
        <v>254766724259</v>
      </c>
      <c r="G36" s="64">
        <f>F36/E36</f>
        <v>0.60295007232060516</v>
      </c>
      <c r="H36" s="63">
        <f>+H13+H35</f>
        <v>202260493152</v>
      </c>
      <c r="I36" s="64">
        <f>+H36/E36</f>
        <v>0.478684880563995</v>
      </c>
      <c r="J36" s="63">
        <f>+J13+J35</f>
        <v>55675333293</v>
      </c>
      <c r="K36" s="64">
        <f>+J36/E36</f>
        <v>0.13176542711033526</v>
      </c>
      <c r="L36" s="64">
        <f>+J36/H36</f>
        <v>0.27526548771518938</v>
      </c>
    </row>
    <row r="38" spans="1:12" x14ac:dyDescent="0.2">
      <c r="J38" s="52"/>
      <c r="K38" s="53"/>
    </row>
    <row r="39" spans="1:12" x14ac:dyDescent="0.2">
      <c r="E39" s="137"/>
      <c r="H39" s="137"/>
      <c r="J39" s="52"/>
      <c r="K39" s="53"/>
    </row>
    <row r="40" spans="1:12" x14ac:dyDescent="0.2">
      <c r="H40" s="52"/>
    </row>
    <row r="42" spans="1:12" x14ac:dyDescent="0.2">
      <c r="E42" s="52"/>
      <c r="H42" s="137"/>
    </row>
  </sheetData>
  <autoFilter ref="A5:L36">
    <filterColumn colId="1" showButton="0"/>
    <filterColumn colId="3" showButton="0"/>
  </autoFilter>
  <mergeCells count="19">
    <mergeCell ref="A6:A35"/>
    <mergeCell ref="B36:D36"/>
    <mergeCell ref="B34:C34"/>
    <mergeCell ref="B35:C35"/>
    <mergeCell ref="B23:B25"/>
    <mergeCell ref="C23:C25"/>
    <mergeCell ref="B26:B28"/>
    <mergeCell ref="C26:C28"/>
    <mergeCell ref="B20:C20"/>
    <mergeCell ref="B29:C29"/>
    <mergeCell ref="B10:C10"/>
    <mergeCell ref="B12:C12"/>
    <mergeCell ref="B18:C18"/>
    <mergeCell ref="B13:C13"/>
    <mergeCell ref="B1:L1"/>
    <mergeCell ref="B2:L2"/>
    <mergeCell ref="B3:L3"/>
    <mergeCell ref="B5:C5"/>
    <mergeCell ref="D5:E5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zoomScaleSheetLayoutView="85" workbookViewId="0">
      <selection activeCell="A5" sqref="A5"/>
    </sheetView>
  </sheetViews>
  <sheetFormatPr baseColWidth="10" defaultRowHeight="12.75" x14ac:dyDescent="0.2"/>
  <cols>
    <col min="1" max="1" width="26.140625" style="28" customWidth="1"/>
    <col min="2" max="2" width="23" style="28" customWidth="1"/>
    <col min="3" max="3" width="22.42578125" style="28" customWidth="1"/>
    <col min="4" max="4" width="12.5703125" style="28" customWidth="1"/>
    <col min="5" max="5" width="22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163" t="s">
        <v>75</v>
      </c>
      <c r="B1" s="164"/>
      <c r="C1" s="164"/>
      <c r="D1" s="164"/>
      <c r="E1" s="164"/>
      <c r="F1" s="164"/>
      <c r="G1" s="164"/>
      <c r="H1" s="165"/>
    </row>
    <row r="2" spans="1:10" x14ac:dyDescent="0.2">
      <c r="A2" s="166" t="s">
        <v>52</v>
      </c>
      <c r="B2" s="166"/>
      <c r="C2" s="166"/>
      <c r="D2" s="166"/>
      <c r="E2" s="166"/>
      <c r="F2" s="166"/>
      <c r="G2" s="166"/>
      <c r="H2" s="166"/>
    </row>
    <row r="3" spans="1:10" ht="15" customHeight="1" x14ac:dyDescent="0.2">
      <c r="A3" s="128"/>
      <c r="B3" s="128"/>
      <c r="C3" s="166"/>
      <c r="D3" s="166"/>
      <c r="E3" s="166"/>
      <c r="F3" s="128"/>
      <c r="G3" s="128"/>
      <c r="H3" s="128"/>
    </row>
    <row r="5" spans="1:10" ht="25.5" x14ac:dyDescent="0.2">
      <c r="A5" s="68" t="s">
        <v>21</v>
      </c>
      <c r="B5" s="68" t="s">
        <v>43</v>
      </c>
      <c r="C5" s="68" t="s">
        <v>2</v>
      </c>
      <c r="D5" s="69" t="s">
        <v>3</v>
      </c>
      <c r="E5" s="68" t="s">
        <v>4</v>
      </c>
      <c r="F5" s="70" t="s">
        <v>42</v>
      </c>
      <c r="G5" s="68" t="s">
        <v>5</v>
      </c>
      <c r="H5" s="71" t="s">
        <v>46</v>
      </c>
      <c r="I5" s="71" t="s">
        <v>47</v>
      </c>
      <c r="J5" s="49"/>
    </row>
    <row r="6" spans="1:10" x14ac:dyDescent="0.2">
      <c r="A6" s="72" t="s">
        <v>36</v>
      </c>
      <c r="B6" s="58">
        <v>67882989000</v>
      </c>
      <c r="C6" s="58">
        <v>26533500236</v>
      </c>
      <c r="D6" s="73">
        <f>+C6/B6</f>
        <v>0.39087112436961197</v>
      </c>
      <c r="E6" s="58">
        <v>26533500236</v>
      </c>
      <c r="F6" s="73">
        <f>+E6/B6</f>
        <v>0.39087112436961197</v>
      </c>
      <c r="G6" s="58">
        <v>26516893878</v>
      </c>
      <c r="H6" s="73">
        <f>+G6/B6</f>
        <v>0.39062649227187096</v>
      </c>
      <c r="I6" s="74">
        <f>+G6/E6</f>
        <v>0.99937413617305304</v>
      </c>
    </row>
    <row r="7" spans="1:10" ht="38.25" x14ac:dyDescent="0.2">
      <c r="A7" s="75" t="s">
        <v>74</v>
      </c>
      <c r="B7" s="58">
        <v>15527809000</v>
      </c>
      <c r="C7" s="58">
        <v>14344820440</v>
      </c>
      <c r="D7" s="73">
        <f>+C7/B7</f>
        <v>0.92381484342060105</v>
      </c>
      <c r="E7" s="58">
        <v>13243074581</v>
      </c>
      <c r="F7" s="73">
        <f>+E7/B7</f>
        <v>0.85286176439960071</v>
      </c>
      <c r="G7" s="58">
        <v>5173198808</v>
      </c>
      <c r="H7" s="73">
        <f>+G7/B7</f>
        <v>0.33315703509748218</v>
      </c>
      <c r="I7" s="74">
        <f>+G7/E7</f>
        <v>0.39063427275581841</v>
      </c>
    </row>
    <row r="8" spans="1:10" x14ac:dyDescent="0.2">
      <c r="A8" s="72" t="s">
        <v>37</v>
      </c>
      <c r="B8" s="58">
        <v>2300000000</v>
      </c>
      <c r="C8" s="58">
        <v>2300000000</v>
      </c>
      <c r="D8" s="73">
        <f>+C8/B8</f>
        <v>1</v>
      </c>
      <c r="E8" s="58">
        <v>2300000000</v>
      </c>
      <c r="F8" s="73">
        <f>+E8/B8</f>
        <v>1</v>
      </c>
      <c r="G8" s="58">
        <v>1644477897</v>
      </c>
      <c r="H8" s="73">
        <f>+G8/B8</f>
        <v>0.71499038999999998</v>
      </c>
      <c r="I8" s="74">
        <f>+G8/E8</f>
        <v>0.71499038999999998</v>
      </c>
    </row>
    <row r="9" spans="1:10" ht="51" x14ac:dyDescent="0.2">
      <c r="A9" s="72" t="s">
        <v>45</v>
      </c>
      <c r="B9" s="58">
        <v>2900000000</v>
      </c>
      <c r="C9" s="58">
        <v>2900000000</v>
      </c>
      <c r="D9" s="73">
        <f>+C9/B9</f>
        <v>1</v>
      </c>
      <c r="E9" s="58">
        <v>2900000000</v>
      </c>
      <c r="F9" s="73">
        <f>+E9/B9</f>
        <v>1</v>
      </c>
      <c r="G9" s="58">
        <v>1380077439</v>
      </c>
      <c r="H9" s="73">
        <f>+G9/B9</f>
        <v>0.47588877206896552</v>
      </c>
      <c r="I9" s="74">
        <f>+G9/E9</f>
        <v>0.47588877206896552</v>
      </c>
    </row>
    <row r="10" spans="1:10" s="57" customFormat="1" ht="15.75" x14ac:dyDescent="0.2">
      <c r="A10" s="108" t="s">
        <v>22</v>
      </c>
      <c r="B10" s="109">
        <f>SUM(B6:B9)</f>
        <v>88610798000</v>
      </c>
      <c r="C10" s="109">
        <f>SUM(C6:C9)</f>
        <v>46078320676</v>
      </c>
      <c r="D10" s="110">
        <f>+C10/B10</f>
        <v>0.5200079642212454</v>
      </c>
      <c r="E10" s="109">
        <f>SUM(E6:E9)</f>
        <v>44976574817</v>
      </c>
      <c r="F10" s="110">
        <f>+E10/B10</f>
        <v>0.50757442469934644</v>
      </c>
      <c r="G10" s="109">
        <f>SUM(G6:G9)</f>
        <v>34714648022</v>
      </c>
      <c r="H10" s="110">
        <f>+G10/B10</f>
        <v>0.39176543723260454</v>
      </c>
      <c r="I10" s="110">
        <f>+G10/E10</f>
        <v>0.77183841062256142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RowHeight="12" x14ac:dyDescent="0.2"/>
  <cols>
    <col min="1" max="1" width="8.71093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168" t="s">
        <v>24</v>
      </c>
      <c r="B1" s="168"/>
      <c r="C1" s="168"/>
      <c r="D1" s="168"/>
      <c r="E1" s="168"/>
    </row>
    <row r="2" spans="1:22" ht="12.75" x14ac:dyDescent="0.2">
      <c r="A2" s="168" t="s">
        <v>51</v>
      </c>
      <c r="B2" s="168"/>
      <c r="C2" s="168"/>
      <c r="D2" s="168"/>
      <c r="E2" s="168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169" t="s">
        <v>0</v>
      </c>
      <c r="B4" s="170"/>
      <c r="C4" s="76" t="s">
        <v>77</v>
      </c>
      <c r="D4" s="76" t="s">
        <v>5</v>
      </c>
      <c r="E4" s="48" t="s">
        <v>44</v>
      </c>
    </row>
    <row r="5" spans="1:22" ht="22.5" customHeight="1" x14ac:dyDescent="0.2">
      <c r="A5" s="126">
        <v>7589</v>
      </c>
      <c r="B5" s="56" t="s">
        <v>59</v>
      </c>
      <c r="C5" s="118">
        <v>3404052613</v>
      </c>
      <c r="D5" s="118">
        <v>652940761</v>
      </c>
      <c r="E5" s="77">
        <f>+D5/C5</f>
        <v>0.19181277002195382</v>
      </c>
      <c r="F5" s="60"/>
    </row>
    <row r="6" spans="1:22" x14ac:dyDescent="0.2">
      <c r="A6" s="171" t="s">
        <v>38</v>
      </c>
      <c r="B6" s="172"/>
      <c r="C6" s="88">
        <f>C5</f>
        <v>3404052613</v>
      </c>
      <c r="D6" s="88">
        <f>D5</f>
        <v>652940761</v>
      </c>
      <c r="E6" s="78">
        <f>+D6/C6</f>
        <v>0.19181277002195382</v>
      </c>
    </row>
    <row r="7" spans="1:22" ht="36" x14ac:dyDescent="0.2">
      <c r="A7" s="125">
        <v>7563</v>
      </c>
      <c r="B7" s="126" t="s">
        <v>55</v>
      </c>
      <c r="C7" s="118">
        <v>53232530</v>
      </c>
      <c r="D7" s="118">
        <v>51232957</v>
      </c>
      <c r="E7" s="77">
        <f>D7/C7</f>
        <v>0.96243700985093139</v>
      </c>
    </row>
    <row r="8" spans="1:22" ht="24" x14ac:dyDescent="0.2">
      <c r="A8" s="125">
        <v>7568</v>
      </c>
      <c r="B8" s="126" t="s">
        <v>56</v>
      </c>
      <c r="C8" s="118">
        <v>5594149302</v>
      </c>
      <c r="D8" s="118">
        <v>1931887522</v>
      </c>
      <c r="E8" s="77">
        <f>D8/C8</f>
        <v>0.34534071539873251</v>
      </c>
    </row>
    <row r="9" spans="1:22" ht="12" customHeight="1" x14ac:dyDescent="0.2">
      <c r="A9" s="125">
        <v>7570</v>
      </c>
      <c r="B9" s="126" t="s">
        <v>57</v>
      </c>
      <c r="C9" s="118">
        <v>5716731350</v>
      </c>
      <c r="D9" s="118">
        <v>3248467141</v>
      </c>
      <c r="E9" s="77">
        <f>D9/C9</f>
        <v>0.56823855138828594</v>
      </c>
    </row>
    <row r="10" spans="1:22" ht="24" x14ac:dyDescent="0.2">
      <c r="A10" s="125">
        <v>7574</v>
      </c>
      <c r="B10" s="126" t="s">
        <v>58</v>
      </c>
      <c r="C10" s="118">
        <v>2469884288</v>
      </c>
      <c r="D10" s="118">
        <v>1564925349</v>
      </c>
      <c r="E10" s="77">
        <f>D10/C10</f>
        <v>0.63360269815198722</v>
      </c>
    </row>
    <row r="11" spans="1:22" x14ac:dyDescent="0.2">
      <c r="A11" s="171" t="s">
        <v>7</v>
      </c>
      <c r="B11" s="172"/>
      <c r="C11" s="89">
        <f>SUM(C7:C10)</f>
        <v>13833997470</v>
      </c>
      <c r="D11" s="89">
        <f>SUM(D7:D10)</f>
        <v>6796512969</v>
      </c>
      <c r="E11" s="78">
        <f>+D11/C11</f>
        <v>0.49129060372742717</v>
      </c>
      <c r="F11" s="60"/>
    </row>
    <row r="12" spans="1:22" s="14" customFormat="1" x14ac:dyDescent="0.2">
      <c r="A12" s="173" t="s">
        <v>25</v>
      </c>
      <c r="B12" s="173"/>
      <c r="C12" s="90">
        <f>+C11+C6</f>
        <v>17238050083</v>
      </c>
      <c r="D12" s="90">
        <f>+D11+D6</f>
        <v>7449453730</v>
      </c>
      <c r="E12" s="79">
        <f>+D12/C12</f>
        <v>0.43215176276501133</v>
      </c>
      <c r="F12" s="36"/>
      <c r="G12" s="36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s="14" customFormat="1" ht="36" x14ac:dyDescent="0.2">
      <c r="A13" s="127">
        <v>7596</v>
      </c>
      <c r="B13" s="126" t="s">
        <v>60</v>
      </c>
      <c r="C13" s="119">
        <v>1247026975</v>
      </c>
      <c r="D13" s="119">
        <v>1214570019</v>
      </c>
      <c r="E13" s="77">
        <f t="shared" ref="E13:E28" si="0">D13/C13</f>
        <v>0.97397253094705505</v>
      </c>
      <c r="F13" s="36"/>
      <c r="G13" s="36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14" customFormat="1" ht="13.5" customHeight="1" x14ac:dyDescent="0.2">
      <c r="A14" s="126">
        <v>7588</v>
      </c>
      <c r="B14" s="126" t="s">
        <v>61</v>
      </c>
      <c r="C14" s="119">
        <v>3015864721</v>
      </c>
      <c r="D14" s="119">
        <v>496394303</v>
      </c>
      <c r="E14" s="77">
        <f t="shared" si="0"/>
        <v>0.16459435316959631</v>
      </c>
      <c r="F14" s="36"/>
      <c r="G14" s="36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s="14" customFormat="1" ht="24" x14ac:dyDescent="0.2">
      <c r="A15" s="125">
        <v>7583</v>
      </c>
      <c r="B15" s="126" t="s">
        <v>62</v>
      </c>
      <c r="C15" s="119">
        <v>1405768432</v>
      </c>
      <c r="D15" s="119">
        <v>666943960</v>
      </c>
      <c r="E15" s="77">
        <f t="shared" si="0"/>
        <v>0.47443372949493007</v>
      </c>
      <c r="F15" s="36"/>
      <c r="G15" s="3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s="14" customFormat="1" ht="24" x14ac:dyDescent="0.2">
      <c r="A16" s="125">
        <v>7579</v>
      </c>
      <c r="B16" s="126" t="s">
        <v>63</v>
      </c>
      <c r="C16" s="119">
        <v>2586492793</v>
      </c>
      <c r="D16" s="119">
        <v>1833947103</v>
      </c>
      <c r="E16" s="77">
        <f t="shared" si="0"/>
        <v>0.70904783031421348</v>
      </c>
      <c r="F16" s="36"/>
      <c r="G16" s="36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s="14" customFormat="1" x14ac:dyDescent="0.2">
      <c r="A17" s="171" t="s">
        <v>39</v>
      </c>
      <c r="B17" s="172"/>
      <c r="C17" s="91">
        <f>SUM(C13:C16)</f>
        <v>8255152921</v>
      </c>
      <c r="D17" s="91">
        <f>SUM(D13:D16)</f>
        <v>4211855385</v>
      </c>
      <c r="E17" s="80">
        <f t="shared" si="0"/>
        <v>0.51020925055011468</v>
      </c>
      <c r="F17" s="36"/>
      <c r="G17" s="36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14" customFormat="1" ht="12" customHeight="1" x14ac:dyDescent="0.2">
      <c r="A18" s="125">
        <v>7581</v>
      </c>
      <c r="B18" s="126" t="s">
        <v>64</v>
      </c>
      <c r="C18" s="119">
        <v>1154030307</v>
      </c>
      <c r="D18" s="119">
        <v>1028366485</v>
      </c>
      <c r="E18" s="77">
        <f t="shared" si="0"/>
        <v>0.89110873324750561</v>
      </c>
      <c r="F18" s="36"/>
      <c r="G18" s="36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s="14" customFormat="1" ht="12" customHeight="1" x14ac:dyDescent="0.2">
      <c r="A19" s="171" t="s">
        <v>7</v>
      </c>
      <c r="B19" s="172"/>
      <c r="C19" s="91">
        <f>SUM(C18:C18)</f>
        <v>1154030307</v>
      </c>
      <c r="D19" s="91">
        <f>SUM(D18:D18)</f>
        <v>1028366485</v>
      </c>
      <c r="E19" s="78">
        <f t="shared" si="0"/>
        <v>0.89110873324750561</v>
      </c>
      <c r="F19" s="61"/>
      <c r="G19" s="3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24" x14ac:dyDescent="0.2">
      <c r="A20" s="126">
        <v>7573</v>
      </c>
      <c r="B20" s="127" t="s">
        <v>65</v>
      </c>
      <c r="C20" s="120">
        <v>15324508382</v>
      </c>
      <c r="D20" s="120">
        <v>11503135394</v>
      </c>
      <c r="E20" s="77">
        <f t="shared" si="0"/>
        <v>0.75063650377923097</v>
      </c>
    </row>
    <row r="21" spans="1:22" ht="36" x14ac:dyDescent="0.2">
      <c r="A21" s="125">
        <v>7576</v>
      </c>
      <c r="B21" s="127" t="s">
        <v>66</v>
      </c>
      <c r="C21" s="120">
        <v>7418519423</v>
      </c>
      <c r="D21" s="120">
        <v>3504470958</v>
      </c>
      <c r="E21" s="77">
        <f t="shared" si="0"/>
        <v>0.47239492925433568</v>
      </c>
    </row>
    <row r="22" spans="1:22" ht="12" customHeight="1" x14ac:dyDescent="0.2">
      <c r="A22" s="125">
        <v>7587</v>
      </c>
      <c r="B22" s="127" t="s">
        <v>67</v>
      </c>
      <c r="C22" s="120">
        <v>18883472069</v>
      </c>
      <c r="D22" s="120">
        <v>16138423384</v>
      </c>
      <c r="E22" s="77">
        <f t="shared" si="0"/>
        <v>0.85463220561506792</v>
      </c>
    </row>
    <row r="23" spans="1:22" ht="12" customHeight="1" x14ac:dyDescent="0.2">
      <c r="A23" s="125">
        <v>7578</v>
      </c>
      <c r="B23" s="127" t="s">
        <v>68</v>
      </c>
      <c r="C23" s="120">
        <v>63224359498</v>
      </c>
      <c r="D23" s="120">
        <v>19997606348</v>
      </c>
      <c r="E23" s="77">
        <f t="shared" si="0"/>
        <v>0.31629591041776534</v>
      </c>
    </row>
    <row r="24" spans="1:22" x14ac:dyDescent="0.2">
      <c r="A24" s="171" t="s">
        <v>40</v>
      </c>
      <c r="B24" s="172"/>
      <c r="C24" s="66">
        <f>SUM(C20:C23)</f>
        <v>104850859372</v>
      </c>
      <c r="D24" s="66">
        <f>SUM(D20:D23)</f>
        <v>51143636084</v>
      </c>
      <c r="E24" s="67">
        <f t="shared" si="0"/>
        <v>0.48777507776591195</v>
      </c>
    </row>
    <row r="25" spans="1:22" ht="24" x14ac:dyDescent="0.2">
      <c r="A25" s="125">
        <v>7593</v>
      </c>
      <c r="B25" s="127" t="s">
        <v>69</v>
      </c>
      <c r="C25" s="120">
        <v>12065951885</v>
      </c>
      <c r="D25" s="120">
        <v>4432601667</v>
      </c>
      <c r="E25" s="77">
        <f t="shared" si="0"/>
        <v>0.36736444080391756</v>
      </c>
    </row>
    <row r="26" spans="1:22" ht="24" x14ac:dyDescent="0.2">
      <c r="A26" s="126">
        <v>7653</v>
      </c>
      <c r="B26" s="65" t="s">
        <v>70</v>
      </c>
      <c r="C26" s="120">
        <v>5730716104</v>
      </c>
      <c r="D26" s="120">
        <v>4397373280</v>
      </c>
      <c r="E26" s="77">
        <f t="shared" si="0"/>
        <v>0.7673339945998483</v>
      </c>
    </row>
    <row r="27" spans="1:22" ht="36" x14ac:dyDescent="0.2">
      <c r="A27" s="125">
        <v>7595</v>
      </c>
      <c r="B27" s="127" t="s">
        <v>71</v>
      </c>
      <c r="C27" s="120">
        <v>678688151</v>
      </c>
      <c r="D27" s="120">
        <v>364675302</v>
      </c>
      <c r="E27" s="77">
        <f t="shared" si="0"/>
        <v>0.53732380838338811</v>
      </c>
    </row>
    <row r="28" spans="1:22" x14ac:dyDescent="0.2">
      <c r="A28" s="125">
        <v>7907</v>
      </c>
      <c r="B28" s="129" t="s">
        <v>76</v>
      </c>
      <c r="C28" s="120">
        <v>552341568</v>
      </c>
      <c r="D28" s="120">
        <v>552341568</v>
      </c>
      <c r="E28" s="77">
        <f t="shared" si="0"/>
        <v>1</v>
      </c>
    </row>
    <row r="29" spans="1:22" x14ac:dyDescent="0.2">
      <c r="A29" s="171" t="s">
        <v>41</v>
      </c>
      <c r="B29" s="172"/>
      <c r="C29" s="89">
        <f>SUM(C25:C28)</f>
        <v>19027697708</v>
      </c>
      <c r="D29" s="89">
        <f>SUM(D25:D28)</f>
        <v>9746991817</v>
      </c>
      <c r="E29" s="78">
        <f>D29/C29</f>
        <v>0.51225282041883491</v>
      </c>
      <c r="F29" s="59"/>
    </row>
    <row r="30" spans="1:22" x14ac:dyDescent="0.2">
      <c r="A30" s="174" t="s">
        <v>26</v>
      </c>
      <c r="B30" s="174"/>
      <c r="C30" s="90">
        <f>+C29+C24+C19+C17</f>
        <v>133287740308</v>
      </c>
      <c r="D30" s="90">
        <f>+D29+D24+D19+D17</f>
        <v>66130849771</v>
      </c>
      <c r="E30" s="79">
        <f>D30/C30</f>
        <v>0.4961510309814352</v>
      </c>
    </row>
    <row r="31" spans="1:22" s="44" customFormat="1" ht="11.25" customHeight="1" x14ac:dyDescent="0.2">
      <c r="A31" s="42"/>
      <c r="B31" s="46"/>
      <c r="C31" s="27"/>
      <c r="D31" s="27"/>
      <c r="E31" s="31"/>
      <c r="F31" s="43"/>
      <c r="G31" s="43"/>
    </row>
    <row r="32" spans="1:22" s="15" customFormat="1" ht="15.75" customHeight="1" x14ac:dyDescent="0.2">
      <c r="A32" s="167" t="s">
        <v>27</v>
      </c>
      <c r="B32" s="167"/>
      <c r="C32" s="81">
        <f>+C30+C12</f>
        <v>150525790391</v>
      </c>
      <c r="D32" s="81">
        <f>+D30+D12</f>
        <v>73580303501</v>
      </c>
      <c r="E32" s="82">
        <f>+D32/C32</f>
        <v>0.48882190427215588</v>
      </c>
      <c r="F32" s="37"/>
      <c r="G32" s="37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7" ht="15.75" customHeight="1" x14ac:dyDescent="0.2">
      <c r="A33" s="39"/>
    </row>
    <row r="34" spans="1:7" s="27" customFormat="1" x14ac:dyDescent="0.2">
      <c r="A34" s="31"/>
      <c r="B34" s="45"/>
      <c r="C34" s="38"/>
      <c r="D34" s="38"/>
      <c r="E34" s="29"/>
      <c r="F34" s="35"/>
      <c r="G34" s="35"/>
    </row>
    <row r="35" spans="1:7" s="27" customFormat="1" x14ac:dyDescent="0.2">
      <c r="A35" s="31"/>
      <c r="B35" s="45"/>
      <c r="C35" s="38"/>
      <c r="D35" s="38"/>
      <c r="E35" s="29"/>
      <c r="F35" s="35"/>
      <c r="G35" s="35"/>
    </row>
    <row r="36" spans="1:7" s="27" customFormat="1" x14ac:dyDescent="0.2">
      <c r="A36" s="31"/>
      <c r="B36" s="45"/>
      <c r="C36" s="38"/>
      <c r="D36" s="38"/>
      <c r="E36" s="29"/>
      <c r="F36" s="35"/>
      <c r="G36" s="35"/>
    </row>
    <row r="37" spans="1:7" s="27" customFormat="1" x14ac:dyDescent="0.2">
      <c r="A37" s="31"/>
      <c r="B37" s="45"/>
      <c r="C37" s="38"/>
      <c r="D37" s="38"/>
      <c r="E37" s="29"/>
      <c r="F37" s="35"/>
      <c r="G37" s="35"/>
    </row>
    <row r="38" spans="1:7" s="27" customFormat="1" x14ac:dyDescent="0.2">
      <c r="A38" s="31"/>
      <c r="B38" s="45"/>
      <c r="C38" s="38"/>
      <c r="D38" s="38"/>
      <c r="E38" s="29"/>
      <c r="F38" s="35"/>
      <c r="G38" s="35"/>
    </row>
    <row r="39" spans="1:7" s="27" customFormat="1" x14ac:dyDescent="0.2">
      <c r="A39" s="31"/>
      <c r="B39" s="45"/>
      <c r="C39" s="38"/>
      <c r="D39" s="38"/>
      <c r="E39" s="29"/>
      <c r="F39" s="35"/>
      <c r="G39" s="35"/>
    </row>
    <row r="40" spans="1:7" s="27" customFormat="1" x14ac:dyDescent="0.2">
      <c r="A40" s="31"/>
      <c r="B40" s="45"/>
      <c r="C40" s="38"/>
      <c r="D40" s="38"/>
      <c r="E40" s="29"/>
      <c r="F40" s="35"/>
      <c r="G40" s="35"/>
    </row>
    <row r="41" spans="1:7" s="27" customFormat="1" x14ac:dyDescent="0.2">
      <c r="A41" s="31"/>
      <c r="B41" s="45"/>
      <c r="C41" s="38"/>
      <c r="D41" s="38"/>
      <c r="E41" s="29"/>
      <c r="F41" s="35"/>
      <c r="G41" s="35"/>
    </row>
    <row r="42" spans="1:7" s="27" customFormat="1" x14ac:dyDescent="0.2">
      <c r="A42" s="31"/>
      <c r="B42" s="45"/>
      <c r="C42" s="38"/>
      <c r="D42" s="38"/>
      <c r="E42" s="29"/>
      <c r="F42" s="35"/>
      <c r="G42" s="35"/>
    </row>
    <row r="43" spans="1:7" s="27" customFormat="1" x14ac:dyDescent="0.2">
      <c r="A43" s="31"/>
      <c r="B43" s="45"/>
      <c r="C43" s="38"/>
      <c r="D43" s="38"/>
      <c r="E43" s="29"/>
      <c r="F43" s="35"/>
      <c r="G43" s="35"/>
    </row>
    <row r="44" spans="1:7" s="27" customFormat="1" x14ac:dyDescent="0.2">
      <c r="A44" s="31"/>
      <c r="B44" s="45"/>
      <c r="C44" s="38"/>
      <c r="D44" s="38"/>
      <c r="E44" s="29"/>
      <c r="F44" s="35"/>
      <c r="G44" s="35"/>
    </row>
    <row r="45" spans="1:7" s="27" customFormat="1" x14ac:dyDescent="0.2">
      <c r="A45" s="31"/>
      <c r="B45" s="45"/>
      <c r="C45" s="38"/>
      <c r="D45" s="38"/>
      <c r="E45" s="29"/>
      <c r="F45" s="35"/>
      <c r="G45" s="35"/>
    </row>
    <row r="46" spans="1:7" s="27" customFormat="1" x14ac:dyDescent="0.2">
      <c r="A46" s="31"/>
      <c r="B46" s="45"/>
      <c r="C46" s="38"/>
      <c r="D46" s="38"/>
      <c r="E46" s="29"/>
      <c r="F46" s="35"/>
      <c r="G46" s="35"/>
    </row>
    <row r="47" spans="1:7" s="27" customFormat="1" x14ac:dyDescent="0.2">
      <c r="A47" s="31"/>
      <c r="B47" s="45"/>
      <c r="C47" s="38"/>
      <c r="D47" s="38"/>
      <c r="E47" s="29"/>
      <c r="F47" s="35"/>
      <c r="G47" s="35"/>
    </row>
    <row r="48" spans="1:7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Felipe Marmolejo Lopez</cp:lastModifiedBy>
  <cp:lastPrinted>2020-03-11T22:03:20Z</cp:lastPrinted>
  <dcterms:created xsi:type="dcterms:W3CDTF">2015-10-06T19:48:57Z</dcterms:created>
  <dcterms:modified xsi:type="dcterms:W3CDTF">2022-06-15T14:42:39Z</dcterms:modified>
</cp:coreProperties>
</file>